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FD3005F7-03D4-DF4D-A9EB-8797D86FFCAD}" xr6:coauthVersionLast="34" xr6:coauthVersionMax="34" xr10:uidLastSave="{00000000-0000-0000-0000-000000000000}"/>
  <bookViews>
    <workbookView xWindow="0" yWindow="460" windowWidth="27580" windowHeight="17540" xr2:uid="{00000000-000D-0000-FFFF-FFFF00000000}"/>
  </bookViews>
  <sheets>
    <sheet name="Main - 800-53 Control Relations" sheetId="2" r:id="rId1"/>
    <sheet name="Pivot" sheetId="18" r:id="rId2"/>
    <sheet name="Dashboard" sheetId="17" r:id="rId3"/>
    <sheet name="QA" sheetId="15" r:id="rId4"/>
    <sheet name="Important Notes" sheetId="12" r:id="rId5"/>
    <sheet name="Ref-Families" sheetId="6" r:id="rId6"/>
    <sheet name="Ref-NIST 800-53 (Rev. 4)" sheetId="3" r:id="rId7"/>
    <sheet name="Ref-ALL NIST 800-53 Controls" sheetId="14" r:id="rId8"/>
    <sheet name="Ref-CIS-High Baseline" sheetId="10" r:id="rId9"/>
    <sheet name="Ref-CIS-Low or Mod Baseline" sheetId="11" r:id="rId10"/>
    <sheet name="Ref-Original" sheetId="1" r:id="rId11"/>
  </sheets>
  <definedNames>
    <definedName name="_xlnm._FilterDatabase" localSheetId="0" hidden="1">'Main - 800-53 Control Relations'!$A$1:$P$907</definedName>
    <definedName name="_xlnm._FilterDatabase" localSheetId="3" hidden="1">QA!$Q$1:$R$907</definedName>
    <definedName name="_xlnm._FilterDatabase" localSheetId="7" hidden="1">'Ref-ALL NIST 800-53 Controls'!$B$1:$L$909</definedName>
    <definedName name="_xlnm._FilterDatabase" localSheetId="8" hidden="1">'Ref-CIS-High Baseline'!$B$3:$N$424</definedName>
    <definedName name="_xlnm._FilterDatabase" localSheetId="9" hidden="1">'Ref-CIS-Low or Mod Baseline'!$B$3:$N$328</definedName>
    <definedName name="_Toc149814541" localSheetId="8">'Ref-CIS-High Baseline'!#REF!</definedName>
    <definedName name="_Toc149814541" localSheetId="9">'Ref-CIS-Low or Mod Baseline'!#REF!</definedName>
    <definedName name="_Toc149814542" localSheetId="8">'Ref-CIS-High Baseline'!#REF!</definedName>
    <definedName name="_Toc149814542" localSheetId="9">'Ref-CIS-Low or Mod Baseline'!#REF!</definedName>
    <definedName name="_Toc149814543" localSheetId="8">'Ref-CIS-High Baseline'!#REF!</definedName>
    <definedName name="_Toc149814543" localSheetId="9">'Ref-CIS-Low or Mod Baseline'!#REF!</definedName>
    <definedName name="_Toc149814544" localSheetId="8">'Ref-CIS-High Baseline'!#REF!</definedName>
    <definedName name="_Toc149814544" localSheetId="9">'Ref-CIS-Low or Mod Baseline'!#REF!</definedName>
    <definedName name="_Toc149814545" localSheetId="8">'Ref-CIS-High Baseline'!#REF!</definedName>
    <definedName name="_Toc149814545" localSheetId="9">'Ref-CIS-Low or Mod Baseline'!#REF!</definedName>
    <definedName name="_Toc149814546" localSheetId="8">'Ref-CIS-High Baseline'!#REF!</definedName>
    <definedName name="_Toc149814546" localSheetId="9">'Ref-CIS-Low or Mod Baseline'!#REF!</definedName>
    <definedName name="_Toc149814547" localSheetId="8">'Ref-CIS-High Baseline'!#REF!</definedName>
    <definedName name="_Toc149814547" localSheetId="9">'Ref-CIS-Low or Mod Baseline'!#REF!</definedName>
    <definedName name="_Toc149814548" localSheetId="8">'Ref-CIS-High Baseline'!#REF!</definedName>
    <definedName name="_Toc149814548" localSheetId="9">'Ref-CIS-Low or Mod Baseline'!#REF!</definedName>
    <definedName name="_Toc149814549" localSheetId="8">'Ref-CIS-High Baseline'!#REF!</definedName>
    <definedName name="_Toc149814549" localSheetId="9">'Ref-CIS-Low or Mod Baseline'!#REF!</definedName>
    <definedName name="_Toc149814550" localSheetId="8">'Ref-CIS-High Baseline'!#REF!</definedName>
    <definedName name="_Toc149814550" localSheetId="9">'Ref-CIS-Low or Mod Baseline'!#REF!</definedName>
    <definedName name="_Toc149814551" localSheetId="8">'Ref-CIS-High Baseline'!#REF!</definedName>
    <definedName name="_Toc149814551" localSheetId="9">'Ref-CIS-Low or Mod Baseline'!#REF!</definedName>
    <definedName name="_Toc149814552" localSheetId="8">'Ref-CIS-High Baseline'!#REF!</definedName>
    <definedName name="_Toc149814552" localSheetId="9">'Ref-CIS-Low or Mod Baseline'!#REF!</definedName>
    <definedName name="_Toc149814553" localSheetId="8">'Ref-CIS-High Baseline'!#REF!</definedName>
    <definedName name="_Toc149814553" localSheetId="9">'Ref-CIS-Low or Mod Baseline'!#REF!</definedName>
    <definedName name="_Toc149814554" localSheetId="8">'Ref-CIS-High Baseline'!#REF!</definedName>
    <definedName name="_Toc149814554" localSheetId="9">'Ref-CIS-Low or Mod Baseline'!#REF!</definedName>
    <definedName name="_Toc149814555" localSheetId="8">'Ref-CIS-High Baseline'!#REF!</definedName>
    <definedName name="_Toc149814555" localSheetId="9">'Ref-CIS-Low or Mod Baseline'!#REF!</definedName>
    <definedName name="_Toc149814556" localSheetId="8">'Ref-CIS-High Baseline'!#REF!</definedName>
    <definedName name="_Toc149814556" localSheetId="9">'Ref-CIS-Low or Mod Baseline'!#REF!</definedName>
    <definedName name="_Toc149814557" localSheetId="8">'Ref-CIS-High Baseline'!#REF!</definedName>
    <definedName name="_Toc149814557" localSheetId="9">'Ref-CIS-Low or Mod Baseline'!#REF!</definedName>
    <definedName name="_xlnm.Print_Titles" localSheetId="8">'Ref-CIS-High Baseline'!#REF!</definedName>
    <definedName name="_xlnm.Print_Titles" localSheetId="9">'Ref-CIS-Low or Mod Baseline'!#REF!</definedName>
  </definedNames>
  <calcPr calcId="179017"/>
  <pivotCaches>
    <pivotCache cacheId="9" r:id="rId12"/>
  </pivotCaches>
</workbook>
</file>

<file path=xl/calcChain.xml><?xml version="1.0" encoding="utf-8"?>
<calcChain xmlns="http://schemas.openxmlformats.org/spreadsheetml/2006/main">
  <c r="E765" i="2" l="1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76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D20" i="17" l="1"/>
  <c r="E20" i="17"/>
  <c r="C20" i="17"/>
  <c r="F766" i="2" l="1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D766" i="2"/>
  <c r="A766" i="2" s="1"/>
  <c r="B766" i="2" s="1"/>
  <c r="D767" i="2"/>
  <c r="A767" i="2" s="1"/>
  <c r="B767" i="2" s="1"/>
  <c r="D768" i="2"/>
  <c r="A768" i="2" s="1"/>
  <c r="B768" i="2" s="1"/>
  <c r="D769" i="2"/>
  <c r="A769" i="2" s="1"/>
  <c r="B769" i="2" s="1"/>
  <c r="D770" i="2"/>
  <c r="A770" i="2" s="1"/>
  <c r="B770" i="2" s="1"/>
  <c r="D771" i="2"/>
  <c r="A771" i="2" s="1"/>
  <c r="B771" i="2" s="1"/>
  <c r="D772" i="2"/>
  <c r="A772" i="2" s="1"/>
  <c r="B772" i="2" s="1"/>
  <c r="D773" i="2"/>
  <c r="A773" i="2" s="1"/>
  <c r="B773" i="2" s="1"/>
  <c r="D774" i="2"/>
  <c r="A774" i="2" s="1"/>
  <c r="B774" i="2" s="1"/>
  <c r="D775" i="2"/>
  <c r="A775" i="2" s="1"/>
  <c r="B775" i="2" s="1"/>
  <c r="D776" i="2"/>
  <c r="A776" i="2" s="1"/>
  <c r="B776" i="2" s="1"/>
  <c r="D777" i="2"/>
  <c r="A777" i="2" s="1"/>
  <c r="B777" i="2" s="1"/>
  <c r="D778" i="2"/>
  <c r="A778" i="2" s="1"/>
  <c r="B778" i="2" s="1"/>
  <c r="D779" i="2"/>
  <c r="A779" i="2" s="1"/>
  <c r="B779" i="2" s="1"/>
  <c r="D780" i="2"/>
  <c r="A780" i="2" s="1"/>
  <c r="B780" i="2" s="1"/>
  <c r="D781" i="2"/>
  <c r="A781" i="2" s="1"/>
  <c r="B781" i="2" s="1"/>
  <c r="D782" i="2"/>
  <c r="A782" i="2" s="1"/>
  <c r="B782" i="2" s="1"/>
  <c r="D783" i="2"/>
  <c r="A783" i="2" s="1"/>
  <c r="B783" i="2" s="1"/>
  <c r="D784" i="2"/>
  <c r="A784" i="2" s="1"/>
  <c r="B784" i="2" s="1"/>
  <c r="D785" i="2"/>
  <c r="A785" i="2" s="1"/>
  <c r="B785" i="2" s="1"/>
  <c r="D786" i="2"/>
  <c r="A786" i="2" s="1"/>
  <c r="B786" i="2" s="1"/>
  <c r="D787" i="2"/>
  <c r="A787" i="2" s="1"/>
  <c r="B787" i="2" s="1"/>
  <c r="D788" i="2"/>
  <c r="A788" i="2" s="1"/>
  <c r="B788" i="2" s="1"/>
  <c r="D789" i="2"/>
  <c r="A789" i="2" s="1"/>
  <c r="B789" i="2" s="1"/>
  <c r="D790" i="2"/>
  <c r="A790" i="2" s="1"/>
  <c r="B790" i="2" s="1"/>
  <c r="D791" i="2"/>
  <c r="A791" i="2" s="1"/>
  <c r="B791" i="2" s="1"/>
  <c r="D792" i="2"/>
  <c r="A792" i="2" s="1"/>
  <c r="B792" i="2" s="1"/>
  <c r="D793" i="2"/>
  <c r="A793" i="2" s="1"/>
  <c r="B793" i="2" s="1"/>
  <c r="D794" i="2"/>
  <c r="A794" i="2" s="1"/>
  <c r="B794" i="2" s="1"/>
  <c r="D795" i="2"/>
  <c r="A795" i="2" s="1"/>
  <c r="B795" i="2" s="1"/>
  <c r="D796" i="2"/>
  <c r="A796" i="2" s="1"/>
  <c r="B796" i="2" s="1"/>
  <c r="D797" i="2"/>
  <c r="A797" i="2" s="1"/>
  <c r="B797" i="2" s="1"/>
  <c r="D798" i="2"/>
  <c r="A798" i="2" s="1"/>
  <c r="B798" i="2" s="1"/>
  <c r="D799" i="2"/>
  <c r="A799" i="2" s="1"/>
  <c r="B799" i="2" s="1"/>
  <c r="D800" i="2"/>
  <c r="A800" i="2" s="1"/>
  <c r="B800" i="2" s="1"/>
  <c r="D801" i="2"/>
  <c r="A801" i="2" s="1"/>
  <c r="B801" i="2" s="1"/>
  <c r="D802" i="2"/>
  <c r="A802" i="2" s="1"/>
  <c r="B802" i="2" s="1"/>
  <c r="D803" i="2"/>
  <c r="A803" i="2" s="1"/>
  <c r="B803" i="2" s="1"/>
  <c r="D804" i="2"/>
  <c r="A804" i="2" s="1"/>
  <c r="B804" i="2" s="1"/>
  <c r="D805" i="2"/>
  <c r="A805" i="2" s="1"/>
  <c r="B805" i="2" s="1"/>
  <c r="D806" i="2"/>
  <c r="A806" i="2" s="1"/>
  <c r="B806" i="2" s="1"/>
  <c r="D807" i="2"/>
  <c r="A807" i="2" s="1"/>
  <c r="B807" i="2" s="1"/>
  <c r="D808" i="2"/>
  <c r="A808" i="2" s="1"/>
  <c r="B808" i="2" s="1"/>
  <c r="D809" i="2"/>
  <c r="A809" i="2" s="1"/>
  <c r="B809" i="2" s="1"/>
  <c r="D810" i="2"/>
  <c r="A810" i="2" s="1"/>
  <c r="B810" i="2" s="1"/>
  <c r="D811" i="2"/>
  <c r="A811" i="2" s="1"/>
  <c r="B811" i="2" s="1"/>
  <c r="D812" i="2"/>
  <c r="A812" i="2" s="1"/>
  <c r="B812" i="2" s="1"/>
  <c r="D813" i="2"/>
  <c r="A813" i="2" s="1"/>
  <c r="B813" i="2" s="1"/>
  <c r="D814" i="2"/>
  <c r="A814" i="2" s="1"/>
  <c r="B814" i="2" s="1"/>
  <c r="D815" i="2"/>
  <c r="A815" i="2" s="1"/>
  <c r="B815" i="2" s="1"/>
  <c r="D816" i="2"/>
  <c r="A816" i="2" s="1"/>
  <c r="B816" i="2" s="1"/>
  <c r="D817" i="2"/>
  <c r="A817" i="2" s="1"/>
  <c r="B817" i="2" s="1"/>
  <c r="D818" i="2"/>
  <c r="A818" i="2" s="1"/>
  <c r="B818" i="2" s="1"/>
  <c r="D819" i="2"/>
  <c r="A819" i="2" s="1"/>
  <c r="B819" i="2" s="1"/>
  <c r="D820" i="2"/>
  <c r="A820" i="2" s="1"/>
  <c r="B820" i="2" s="1"/>
  <c r="D821" i="2"/>
  <c r="A821" i="2" s="1"/>
  <c r="B821" i="2" s="1"/>
  <c r="D822" i="2"/>
  <c r="A822" i="2" s="1"/>
  <c r="B822" i="2" s="1"/>
  <c r="D823" i="2"/>
  <c r="A823" i="2" s="1"/>
  <c r="B823" i="2" s="1"/>
  <c r="D824" i="2"/>
  <c r="A824" i="2" s="1"/>
  <c r="B824" i="2" s="1"/>
  <c r="D825" i="2"/>
  <c r="A825" i="2" s="1"/>
  <c r="B825" i="2" s="1"/>
  <c r="D826" i="2"/>
  <c r="A826" i="2" s="1"/>
  <c r="B826" i="2" s="1"/>
  <c r="D827" i="2"/>
  <c r="A827" i="2" s="1"/>
  <c r="B827" i="2" s="1"/>
  <c r="D828" i="2"/>
  <c r="A828" i="2" s="1"/>
  <c r="B828" i="2" s="1"/>
  <c r="D829" i="2"/>
  <c r="A829" i="2" s="1"/>
  <c r="B829" i="2" s="1"/>
  <c r="D830" i="2"/>
  <c r="A830" i="2" s="1"/>
  <c r="B830" i="2" s="1"/>
  <c r="D831" i="2"/>
  <c r="A831" i="2" s="1"/>
  <c r="B831" i="2" s="1"/>
  <c r="D832" i="2"/>
  <c r="A832" i="2" s="1"/>
  <c r="B832" i="2" s="1"/>
  <c r="D833" i="2"/>
  <c r="A833" i="2" s="1"/>
  <c r="B833" i="2" s="1"/>
  <c r="D834" i="2"/>
  <c r="A834" i="2" s="1"/>
  <c r="B834" i="2" s="1"/>
  <c r="D835" i="2"/>
  <c r="A835" i="2" s="1"/>
  <c r="B835" i="2" s="1"/>
  <c r="D836" i="2"/>
  <c r="A836" i="2" s="1"/>
  <c r="B836" i="2" s="1"/>
  <c r="D837" i="2"/>
  <c r="A837" i="2" s="1"/>
  <c r="B837" i="2" s="1"/>
  <c r="D838" i="2"/>
  <c r="A838" i="2" s="1"/>
  <c r="B838" i="2" s="1"/>
  <c r="D839" i="2"/>
  <c r="A839" i="2" s="1"/>
  <c r="B839" i="2" s="1"/>
  <c r="D840" i="2"/>
  <c r="A840" i="2" s="1"/>
  <c r="B840" i="2" s="1"/>
  <c r="D841" i="2"/>
  <c r="A841" i="2" s="1"/>
  <c r="B841" i="2" s="1"/>
  <c r="D842" i="2"/>
  <c r="A842" i="2" s="1"/>
  <c r="B842" i="2" s="1"/>
  <c r="D843" i="2"/>
  <c r="A843" i="2" s="1"/>
  <c r="B843" i="2" s="1"/>
  <c r="D844" i="2"/>
  <c r="A844" i="2" s="1"/>
  <c r="B844" i="2" s="1"/>
  <c r="D845" i="2"/>
  <c r="A845" i="2" s="1"/>
  <c r="B845" i="2" s="1"/>
  <c r="D846" i="2"/>
  <c r="A846" i="2" s="1"/>
  <c r="B846" i="2" s="1"/>
  <c r="D847" i="2"/>
  <c r="A847" i="2" s="1"/>
  <c r="B847" i="2" s="1"/>
  <c r="D848" i="2"/>
  <c r="A848" i="2" s="1"/>
  <c r="B848" i="2" s="1"/>
  <c r="D849" i="2"/>
  <c r="A849" i="2" s="1"/>
  <c r="B849" i="2" s="1"/>
  <c r="D850" i="2"/>
  <c r="A850" i="2" s="1"/>
  <c r="B850" i="2" s="1"/>
  <c r="D851" i="2"/>
  <c r="A851" i="2" s="1"/>
  <c r="B851" i="2" s="1"/>
  <c r="D852" i="2"/>
  <c r="A852" i="2" s="1"/>
  <c r="B852" i="2" s="1"/>
  <c r="D853" i="2"/>
  <c r="A853" i="2" s="1"/>
  <c r="B853" i="2" s="1"/>
  <c r="D854" i="2"/>
  <c r="A854" i="2" s="1"/>
  <c r="B854" i="2" s="1"/>
  <c r="D855" i="2"/>
  <c r="A855" i="2" s="1"/>
  <c r="B855" i="2" s="1"/>
  <c r="D856" i="2"/>
  <c r="A856" i="2" s="1"/>
  <c r="B856" i="2" s="1"/>
  <c r="D857" i="2"/>
  <c r="A857" i="2" s="1"/>
  <c r="B857" i="2" s="1"/>
  <c r="D858" i="2"/>
  <c r="A858" i="2" s="1"/>
  <c r="B858" i="2" s="1"/>
  <c r="D859" i="2"/>
  <c r="A859" i="2" s="1"/>
  <c r="B859" i="2" s="1"/>
  <c r="D860" i="2"/>
  <c r="A860" i="2" s="1"/>
  <c r="B860" i="2" s="1"/>
  <c r="D861" i="2"/>
  <c r="A861" i="2" s="1"/>
  <c r="B861" i="2" s="1"/>
  <c r="D862" i="2"/>
  <c r="A862" i="2" s="1"/>
  <c r="B862" i="2" s="1"/>
  <c r="D863" i="2"/>
  <c r="A863" i="2" s="1"/>
  <c r="B863" i="2" s="1"/>
  <c r="D864" i="2"/>
  <c r="A864" i="2" s="1"/>
  <c r="B864" i="2" s="1"/>
  <c r="D865" i="2"/>
  <c r="A865" i="2" s="1"/>
  <c r="B865" i="2" s="1"/>
  <c r="D866" i="2"/>
  <c r="A866" i="2" s="1"/>
  <c r="B866" i="2" s="1"/>
  <c r="D867" i="2"/>
  <c r="A867" i="2" s="1"/>
  <c r="B867" i="2" s="1"/>
  <c r="D868" i="2"/>
  <c r="A868" i="2" s="1"/>
  <c r="B868" i="2" s="1"/>
  <c r="D869" i="2"/>
  <c r="A869" i="2" s="1"/>
  <c r="B869" i="2" s="1"/>
  <c r="D870" i="2"/>
  <c r="A870" i="2" s="1"/>
  <c r="B870" i="2" s="1"/>
  <c r="D871" i="2"/>
  <c r="A871" i="2" s="1"/>
  <c r="B871" i="2" s="1"/>
  <c r="D872" i="2"/>
  <c r="A872" i="2" s="1"/>
  <c r="B872" i="2" s="1"/>
  <c r="D873" i="2"/>
  <c r="A873" i="2" s="1"/>
  <c r="B873" i="2" s="1"/>
  <c r="D874" i="2"/>
  <c r="A874" i="2" s="1"/>
  <c r="B874" i="2" s="1"/>
  <c r="D875" i="2"/>
  <c r="A875" i="2" s="1"/>
  <c r="B875" i="2" s="1"/>
  <c r="D876" i="2"/>
  <c r="A876" i="2" s="1"/>
  <c r="B876" i="2" s="1"/>
  <c r="D877" i="2"/>
  <c r="A877" i="2" s="1"/>
  <c r="B877" i="2" s="1"/>
  <c r="D878" i="2"/>
  <c r="A878" i="2" s="1"/>
  <c r="B878" i="2" s="1"/>
  <c r="D879" i="2"/>
  <c r="A879" i="2" s="1"/>
  <c r="B879" i="2" s="1"/>
  <c r="D880" i="2"/>
  <c r="A880" i="2" s="1"/>
  <c r="B880" i="2" s="1"/>
  <c r="D881" i="2"/>
  <c r="A881" i="2" s="1"/>
  <c r="B881" i="2" s="1"/>
  <c r="D882" i="2"/>
  <c r="A882" i="2" s="1"/>
  <c r="B882" i="2" s="1"/>
  <c r="D883" i="2"/>
  <c r="A883" i="2" s="1"/>
  <c r="B883" i="2" s="1"/>
  <c r="D884" i="2"/>
  <c r="A884" i="2" s="1"/>
  <c r="B884" i="2" s="1"/>
  <c r="D885" i="2"/>
  <c r="A885" i="2" s="1"/>
  <c r="B885" i="2" s="1"/>
  <c r="D886" i="2"/>
  <c r="A886" i="2" s="1"/>
  <c r="B886" i="2" s="1"/>
  <c r="D887" i="2"/>
  <c r="A887" i="2" s="1"/>
  <c r="B887" i="2" s="1"/>
  <c r="D888" i="2"/>
  <c r="A888" i="2" s="1"/>
  <c r="B888" i="2" s="1"/>
  <c r="D889" i="2"/>
  <c r="A889" i="2" s="1"/>
  <c r="B889" i="2" s="1"/>
  <c r="D890" i="2"/>
  <c r="A890" i="2" s="1"/>
  <c r="B890" i="2" s="1"/>
  <c r="D891" i="2"/>
  <c r="A891" i="2" s="1"/>
  <c r="B891" i="2" s="1"/>
  <c r="D892" i="2"/>
  <c r="A892" i="2" s="1"/>
  <c r="B892" i="2" s="1"/>
  <c r="D893" i="2"/>
  <c r="A893" i="2" s="1"/>
  <c r="B893" i="2" s="1"/>
  <c r="D894" i="2"/>
  <c r="A894" i="2" s="1"/>
  <c r="B894" i="2" s="1"/>
  <c r="D895" i="2"/>
  <c r="A895" i="2" s="1"/>
  <c r="B895" i="2" s="1"/>
  <c r="D896" i="2"/>
  <c r="A896" i="2" s="1"/>
  <c r="B896" i="2" s="1"/>
  <c r="D897" i="2"/>
  <c r="A897" i="2" s="1"/>
  <c r="B897" i="2" s="1"/>
  <c r="D898" i="2"/>
  <c r="A898" i="2" s="1"/>
  <c r="B898" i="2" s="1"/>
  <c r="D899" i="2"/>
  <c r="A899" i="2" s="1"/>
  <c r="B899" i="2" s="1"/>
  <c r="D900" i="2"/>
  <c r="A900" i="2" s="1"/>
  <c r="B900" i="2" s="1"/>
  <c r="D901" i="2"/>
  <c r="A901" i="2" s="1"/>
  <c r="B901" i="2" s="1"/>
  <c r="D902" i="2"/>
  <c r="A902" i="2" s="1"/>
  <c r="B902" i="2" s="1"/>
  <c r="D903" i="2"/>
  <c r="A903" i="2" s="1"/>
  <c r="B903" i="2" s="1"/>
  <c r="D904" i="2"/>
  <c r="A904" i="2" s="1"/>
  <c r="B904" i="2" s="1"/>
  <c r="D905" i="2"/>
  <c r="A905" i="2" s="1"/>
  <c r="B905" i="2" s="1"/>
  <c r="D906" i="2"/>
  <c r="A906" i="2" s="1"/>
  <c r="B906" i="2" s="1"/>
  <c r="D907" i="2"/>
  <c r="A907" i="2" s="1"/>
  <c r="B907" i="2" s="1"/>
  <c r="F765" i="2"/>
  <c r="D765" i="2"/>
  <c r="A765" i="2" s="1"/>
  <c r="B765" i="2" s="1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2" i="15"/>
  <c r="R877" i="15"/>
  <c r="R876" i="15"/>
  <c r="R871" i="15"/>
  <c r="R870" i="15"/>
  <c r="R869" i="15"/>
  <c r="R868" i="15"/>
  <c r="R867" i="15"/>
  <c r="R866" i="15"/>
  <c r="R865" i="15"/>
  <c r="R864" i="15"/>
  <c r="R875" i="15"/>
  <c r="R874" i="15"/>
  <c r="R873" i="15"/>
  <c r="R872" i="15"/>
  <c r="R854" i="15"/>
  <c r="R853" i="15"/>
  <c r="R851" i="15"/>
  <c r="R850" i="15"/>
  <c r="R849" i="15"/>
  <c r="R848" i="15"/>
  <c r="R847" i="15"/>
  <c r="R846" i="15"/>
  <c r="R845" i="15"/>
  <c r="R844" i="15"/>
  <c r="R852" i="15"/>
  <c r="R843" i="15"/>
  <c r="R842" i="15"/>
  <c r="R831" i="15"/>
  <c r="R827" i="15"/>
  <c r="R826" i="15"/>
  <c r="R825" i="15"/>
  <c r="R824" i="15"/>
  <c r="R823" i="15"/>
  <c r="R822" i="15"/>
  <c r="R821" i="15"/>
  <c r="R841" i="15"/>
  <c r="R840" i="15"/>
  <c r="R839" i="15"/>
  <c r="R838" i="15"/>
  <c r="R837" i="15"/>
  <c r="R836" i="15"/>
  <c r="R835" i="15"/>
  <c r="R834" i="15"/>
  <c r="R833" i="15"/>
  <c r="R832" i="15"/>
  <c r="R830" i="15"/>
  <c r="R829" i="15"/>
  <c r="R828" i="15"/>
  <c r="R820" i="15"/>
  <c r="R819" i="15"/>
  <c r="R818" i="15"/>
  <c r="R816" i="15"/>
  <c r="R815" i="15"/>
  <c r="R814" i="15"/>
  <c r="R813" i="15"/>
  <c r="R812" i="15"/>
  <c r="R811" i="15"/>
  <c r="R810" i="15"/>
  <c r="R809" i="15"/>
  <c r="R817" i="15"/>
  <c r="R808" i="15"/>
  <c r="R807" i="15"/>
  <c r="R806" i="15"/>
  <c r="R805" i="15"/>
  <c r="R2" i="15"/>
  <c r="R3" i="15"/>
  <c r="R4" i="15"/>
  <c r="R5" i="15"/>
  <c r="R6" i="15"/>
  <c r="R906" i="15"/>
  <c r="R905" i="15"/>
  <c r="R904" i="15"/>
  <c r="R903" i="15"/>
  <c r="R902" i="15"/>
  <c r="R7" i="15"/>
  <c r="R901" i="15"/>
  <c r="R900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899" i="15"/>
  <c r="R898" i="15"/>
  <c r="R897" i="15"/>
  <c r="R896" i="15"/>
  <c r="R895" i="15"/>
  <c r="R894" i="15"/>
  <c r="R893" i="15"/>
  <c r="R892" i="15"/>
  <c r="R891" i="15"/>
  <c r="R890" i="15"/>
  <c r="R889" i="15"/>
  <c r="R888" i="15"/>
  <c r="R887" i="15"/>
  <c r="R886" i="15"/>
  <c r="R885" i="15"/>
  <c r="R884" i="15"/>
  <c r="R883" i="15"/>
  <c r="R882" i="15"/>
  <c r="R881" i="15"/>
  <c r="R880" i="15"/>
  <c r="R879" i="15"/>
  <c r="R878" i="15"/>
  <c r="R863" i="15"/>
  <c r="R862" i="15"/>
  <c r="R861" i="15"/>
  <c r="R860" i="15"/>
  <c r="R859" i="15"/>
  <c r="R858" i="15"/>
  <c r="R857" i="15"/>
  <c r="R856" i="15"/>
  <c r="R855" i="15"/>
  <c r="R20" i="15"/>
  <c r="R21" i="15"/>
  <c r="R22" i="15"/>
  <c r="R23" i="15"/>
  <c r="R24" i="15"/>
  <c r="R804" i="15"/>
  <c r="R803" i="15"/>
  <c r="R802" i="15"/>
  <c r="R801" i="15"/>
  <c r="R800" i="15"/>
  <c r="R799" i="15"/>
  <c r="R798" i="15"/>
  <c r="R797" i="15"/>
  <c r="R796" i="15"/>
  <c r="R795" i="15"/>
  <c r="R25" i="15"/>
  <c r="R794" i="15"/>
  <c r="R781" i="15"/>
  <c r="R780" i="15"/>
  <c r="R779" i="15"/>
  <c r="R778" i="15"/>
  <c r="R777" i="15"/>
  <c r="R776" i="15"/>
  <c r="R775" i="15"/>
  <c r="R774" i="15"/>
  <c r="R773" i="15"/>
  <c r="R772" i="15"/>
  <c r="R771" i="15"/>
  <c r="R770" i="15"/>
  <c r="R769" i="15"/>
  <c r="R768" i="15"/>
  <c r="R767" i="15"/>
  <c r="R766" i="15"/>
  <c r="R765" i="15"/>
  <c r="R763" i="15"/>
  <c r="R762" i="15"/>
  <c r="R761" i="15"/>
  <c r="R760" i="15"/>
  <c r="R759" i="15"/>
  <c r="R758" i="15"/>
  <c r="R757" i="15"/>
  <c r="R756" i="15"/>
  <c r="R764" i="15"/>
  <c r="R755" i="15"/>
  <c r="R754" i="15"/>
  <c r="R753" i="15"/>
  <c r="R752" i="15"/>
  <c r="R751" i="15"/>
  <c r="R750" i="15"/>
  <c r="R749" i="15"/>
  <c r="R748" i="15"/>
  <c r="R747" i="15"/>
  <c r="R746" i="15"/>
  <c r="R745" i="15"/>
  <c r="R744" i="15"/>
  <c r="R743" i="15"/>
  <c r="R793" i="15"/>
  <c r="R792" i="15"/>
  <c r="R791" i="15"/>
  <c r="R790" i="15"/>
  <c r="R789" i="15"/>
  <c r="R788" i="15"/>
  <c r="R787" i="15"/>
  <c r="R786" i="15"/>
  <c r="R785" i="15"/>
  <c r="R784" i="15"/>
  <c r="R783" i="15"/>
  <c r="R782" i="15"/>
  <c r="R26" i="15"/>
  <c r="R27" i="15"/>
  <c r="R28" i="15"/>
  <c r="R29" i="15"/>
  <c r="R30" i="15"/>
  <c r="R31" i="15"/>
  <c r="R32" i="15"/>
  <c r="R33" i="15"/>
  <c r="R34" i="15"/>
  <c r="R35" i="15"/>
  <c r="R36" i="15"/>
  <c r="R742" i="15"/>
  <c r="R741" i="15"/>
  <c r="R740" i="15"/>
  <c r="R739" i="15"/>
  <c r="R738" i="15"/>
  <c r="R737" i="15"/>
  <c r="R736" i="15"/>
  <c r="R735" i="15"/>
  <c r="R734" i="15"/>
  <c r="R733" i="15"/>
  <c r="R732" i="15"/>
  <c r="R37" i="15"/>
  <c r="R731" i="15"/>
  <c r="R730" i="15"/>
  <c r="R729" i="15"/>
  <c r="R728" i="15"/>
  <c r="R727" i="15"/>
  <c r="R726" i="15"/>
  <c r="R725" i="15"/>
  <c r="R724" i="15"/>
  <c r="R723" i="15"/>
  <c r="R722" i="15"/>
  <c r="R721" i="15"/>
  <c r="R720" i="15"/>
  <c r="R719" i="15"/>
  <c r="R713" i="15"/>
  <c r="R712" i="15"/>
  <c r="R711" i="15"/>
  <c r="R710" i="15"/>
  <c r="R709" i="15"/>
  <c r="R708" i="15"/>
  <c r="R707" i="15"/>
  <c r="R706" i="15"/>
  <c r="R705" i="15"/>
  <c r="R704" i="15"/>
  <c r="R703" i="15"/>
  <c r="R702" i="15"/>
  <c r="R701" i="15"/>
  <c r="R700" i="15"/>
  <c r="R699" i="15"/>
  <c r="R698" i="15"/>
  <c r="R697" i="15"/>
  <c r="R696" i="15"/>
  <c r="R695" i="15"/>
  <c r="R694" i="15"/>
  <c r="R693" i="15"/>
  <c r="R692" i="15"/>
  <c r="R691" i="15"/>
  <c r="R690" i="15"/>
  <c r="R689" i="15"/>
  <c r="R688" i="15"/>
  <c r="R687" i="15"/>
  <c r="R686" i="15"/>
  <c r="R685" i="15"/>
  <c r="R684" i="15"/>
  <c r="R683" i="15"/>
  <c r="R682" i="15"/>
  <c r="R681" i="15"/>
  <c r="R680" i="15"/>
  <c r="R679" i="15"/>
  <c r="R678" i="15"/>
  <c r="R677" i="15"/>
  <c r="R676" i="15"/>
  <c r="R675" i="15"/>
  <c r="R674" i="15"/>
  <c r="R673" i="15"/>
  <c r="R672" i="15"/>
  <c r="R671" i="15"/>
  <c r="R670" i="15"/>
  <c r="R669" i="15"/>
  <c r="R668" i="15"/>
  <c r="R667" i="15"/>
  <c r="R666" i="15"/>
  <c r="R665" i="15"/>
  <c r="R718" i="15"/>
  <c r="R717" i="15"/>
  <c r="R716" i="15"/>
  <c r="R715" i="15"/>
  <c r="R714" i="15"/>
  <c r="R664" i="15"/>
  <c r="R656" i="15"/>
  <c r="R655" i="15"/>
  <c r="R654" i="15"/>
  <c r="R653" i="15"/>
  <c r="R652" i="15"/>
  <c r="R651" i="15"/>
  <c r="R650" i="15"/>
  <c r="R649" i="15"/>
  <c r="R648" i="15"/>
  <c r="R647" i="15"/>
  <c r="R646" i="15"/>
  <c r="R645" i="15"/>
  <c r="R644" i="15"/>
  <c r="R643" i="15"/>
  <c r="R642" i="15"/>
  <c r="R641" i="15"/>
  <c r="R640" i="15"/>
  <c r="R38" i="15"/>
  <c r="R639" i="15"/>
  <c r="R638" i="15"/>
  <c r="R637" i="15"/>
  <c r="R636" i="15"/>
  <c r="R635" i="15"/>
  <c r="R634" i="15"/>
  <c r="R633" i="15"/>
  <c r="R632" i="15"/>
  <c r="R631" i="15"/>
  <c r="R630" i="15"/>
  <c r="R629" i="15"/>
  <c r="R628" i="15"/>
  <c r="R627" i="15"/>
  <c r="R626" i="15"/>
  <c r="R625" i="15"/>
  <c r="R624" i="15"/>
  <c r="R623" i="15"/>
  <c r="R622" i="15"/>
  <c r="R621" i="15"/>
  <c r="R620" i="15"/>
  <c r="R619" i="15"/>
  <c r="R618" i="15"/>
  <c r="R617" i="15"/>
  <c r="R616" i="15"/>
  <c r="R615" i="15"/>
  <c r="R663" i="15"/>
  <c r="R662" i="15"/>
  <c r="R661" i="15"/>
  <c r="R660" i="15"/>
  <c r="R659" i="15"/>
  <c r="R658" i="15"/>
  <c r="R657" i="15"/>
  <c r="R39" i="15"/>
  <c r="R40" i="15"/>
  <c r="R41" i="15"/>
  <c r="R614" i="15"/>
  <c r="R613" i="15"/>
  <c r="R612" i="15"/>
  <c r="R607" i="15"/>
  <c r="R606" i="15"/>
  <c r="R605" i="15"/>
  <c r="R604" i="15"/>
  <c r="R603" i="15"/>
  <c r="R602" i="15"/>
  <c r="R601" i="15"/>
  <c r="R600" i="15"/>
  <c r="R611" i="15"/>
  <c r="R610" i="15"/>
  <c r="R609" i="15"/>
  <c r="R608" i="15"/>
  <c r="R599" i="15"/>
  <c r="R598" i="15"/>
  <c r="R597" i="15"/>
  <c r="R596" i="15"/>
  <c r="R595" i="15"/>
  <c r="R594" i="15"/>
  <c r="R593" i="15"/>
  <c r="R592" i="15"/>
  <c r="R591" i="15"/>
  <c r="R590" i="15"/>
  <c r="R589" i="15"/>
  <c r="R588" i="15"/>
  <c r="R587" i="15"/>
  <c r="R586" i="15"/>
  <c r="R585" i="15"/>
  <c r="R578" i="15"/>
  <c r="R577" i="15"/>
  <c r="R576" i="15"/>
  <c r="R575" i="15"/>
  <c r="R574" i="15"/>
  <c r="R573" i="15"/>
  <c r="R572" i="15"/>
  <c r="R571" i="15"/>
  <c r="R584" i="15"/>
  <c r="R583" i="15"/>
  <c r="R582" i="15"/>
  <c r="R581" i="15"/>
  <c r="R580" i="15"/>
  <c r="R579" i="15"/>
  <c r="R570" i="15"/>
  <c r="R569" i="15"/>
  <c r="R568" i="15"/>
  <c r="R567" i="15"/>
  <c r="R566" i="15"/>
  <c r="R565" i="15"/>
  <c r="R564" i="15"/>
  <c r="R563" i="15"/>
  <c r="R42" i="15"/>
  <c r="R43" i="15"/>
  <c r="R44" i="15"/>
  <c r="R45" i="15"/>
  <c r="R46" i="15"/>
  <c r="R562" i="15"/>
  <c r="R561" i="15"/>
  <c r="R560" i="15"/>
  <c r="R559" i="15"/>
  <c r="R558" i="15"/>
  <c r="R557" i="15"/>
  <c r="R556" i="15"/>
  <c r="R555" i="15"/>
  <c r="R554" i="15"/>
  <c r="R552" i="15"/>
  <c r="R551" i="15"/>
  <c r="R550" i="15"/>
  <c r="R549" i="15"/>
  <c r="R548" i="15"/>
  <c r="R547" i="15"/>
  <c r="R546" i="15"/>
  <c r="R545" i="15"/>
  <c r="R553" i="15"/>
  <c r="R544" i="15"/>
  <c r="R543" i="15"/>
  <c r="R542" i="15"/>
  <c r="R541" i="15"/>
  <c r="R540" i="15"/>
  <c r="R539" i="15"/>
  <c r="R538" i="15"/>
  <c r="R537" i="15"/>
  <c r="R536" i="15"/>
  <c r="R535" i="15"/>
  <c r="R47" i="15"/>
  <c r="R48" i="15"/>
  <c r="R49" i="15"/>
  <c r="R50" i="15"/>
  <c r="R51" i="15"/>
  <c r="R52" i="15"/>
  <c r="R534" i="15"/>
  <c r="R533" i="15"/>
  <c r="R532" i="15"/>
  <c r="R531" i="15"/>
  <c r="R530" i="15"/>
  <c r="R529" i="15"/>
  <c r="R528" i="15"/>
  <c r="R527" i="15"/>
  <c r="R526" i="15"/>
  <c r="R525" i="15"/>
  <c r="R524" i="15"/>
  <c r="R523" i="15"/>
  <c r="R522" i="15"/>
  <c r="R521" i="15"/>
  <c r="R520" i="15"/>
  <c r="R519" i="15"/>
  <c r="R518" i="15"/>
  <c r="R517" i="15"/>
  <c r="R516" i="15"/>
  <c r="R515" i="15"/>
  <c r="R514" i="15"/>
  <c r="R513" i="15"/>
  <c r="R512" i="15"/>
  <c r="R511" i="15"/>
  <c r="R510" i="15"/>
  <c r="R509" i="15"/>
  <c r="R508" i="15"/>
  <c r="R507" i="15"/>
  <c r="R506" i="15"/>
  <c r="R505" i="15"/>
  <c r="R504" i="15"/>
  <c r="R503" i="15"/>
  <c r="R502" i="15"/>
  <c r="R501" i="15"/>
  <c r="R500" i="15"/>
  <c r="R499" i="15"/>
  <c r="R498" i="15"/>
  <c r="R497" i="15"/>
  <c r="R496" i="15"/>
  <c r="R495" i="15"/>
  <c r="R494" i="15"/>
  <c r="R493" i="15"/>
  <c r="R492" i="15"/>
  <c r="R491" i="15"/>
  <c r="R490" i="15"/>
  <c r="R489" i="15"/>
  <c r="R488" i="15"/>
  <c r="R487" i="15"/>
  <c r="R486" i="15"/>
  <c r="R485" i="15"/>
  <c r="R484" i="15"/>
  <c r="R483" i="15"/>
  <c r="R53" i="15"/>
  <c r="R54" i="15"/>
  <c r="R55" i="15"/>
  <c r="R56" i="15"/>
  <c r="R57" i="15"/>
  <c r="R482" i="15"/>
  <c r="R460" i="15"/>
  <c r="R459" i="15"/>
  <c r="R458" i="15"/>
  <c r="R457" i="15"/>
  <c r="R456" i="15"/>
  <c r="R455" i="15"/>
  <c r="R454" i="15"/>
  <c r="R453" i="15"/>
  <c r="R452" i="15"/>
  <c r="R451" i="15"/>
  <c r="R450" i="15"/>
  <c r="R449" i="15"/>
  <c r="R448" i="15"/>
  <c r="R447" i="15"/>
  <c r="R446" i="15"/>
  <c r="R445" i="15"/>
  <c r="R444" i="15"/>
  <c r="R443" i="15"/>
  <c r="R442" i="15"/>
  <c r="R441" i="15"/>
  <c r="R440" i="15"/>
  <c r="R58" i="15"/>
  <c r="R439" i="15"/>
  <c r="R438" i="15"/>
  <c r="R437" i="15"/>
  <c r="R436" i="15"/>
  <c r="R435" i="15"/>
  <c r="R434" i="15"/>
  <c r="R481" i="15"/>
  <c r="R480" i="15"/>
  <c r="R479" i="15"/>
  <c r="R478" i="15"/>
  <c r="R477" i="15"/>
  <c r="R476" i="15"/>
  <c r="R475" i="15"/>
  <c r="R474" i="15"/>
  <c r="R473" i="15"/>
  <c r="R472" i="15"/>
  <c r="R471" i="15"/>
  <c r="R470" i="15"/>
  <c r="R469" i="15"/>
  <c r="R468" i="15"/>
  <c r="R467" i="15"/>
  <c r="R466" i="15"/>
  <c r="R465" i="15"/>
  <c r="R464" i="15"/>
  <c r="R463" i="15"/>
  <c r="R462" i="15"/>
  <c r="R461" i="15"/>
  <c r="R59" i="15"/>
  <c r="R60" i="15"/>
  <c r="R61" i="15"/>
  <c r="R433" i="15"/>
  <c r="R432" i="15"/>
  <c r="R431" i="15"/>
  <c r="R430" i="15"/>
  <c r="R429" i="15"/>
  <c r="R62" i="15"/>
  <c r="R428" i="15"/>
  <c r="R427" i="15"/>
  <c r="R63" i="15"/>
  <c r="R64" i="15"/>
  <c r="R65" i="15"/>
  <c r="R426" i="15"/>
  <c r="R425" i="15"/>
  <c r="R424" i="15"/>
  <c r="R66" i="15"/>
  <c r="R423" i="15"/>
  <c r="R422" i="15"/>
  <c r="R421" i="15"/>
  <c r="R420" i="15"/>
  <c r="R419" i="15"/>
  <c r="R418" i="15"/>
  <c r="R417" i="15"/>
  <c r="R416" i="15"/>
  <c r="R415" i="15"/>
  <c r="R414" i="15"/>
  <c r="R413" i="15"/>
  <c r="R412" i="15"/>
  <c r="R411" i="15"/>
  <c r="R410" i="15"/>
  <c r="R409" i="15"/>
  <c r="R408" i="15"/>
  <c r="R407" i="15"/>
  <c r="R406" i="15"/>
  <c r="R405" i="15"/>
  <c r="R67" i="15"/>
  <c r="R404" i="15"/>
  <c r="R403" i="15"/>
  <c r="R401" i="15"/>
  <c r="R400" i="15"/>
  <c r="R399" i="15"/>
  <c r="R398" i="15"/>
  <c r="R397" i="15"/>
  <c r="R396" i="15"/>
  <c r="R395" i="15"/>
  <c r="R394" i="15"/>
  <c r="R402" i="15"/>
  <c r="R68" i="15"/>
  <c r="R393" i="15"/>
  <c r="R339" i="15"/>
  <c r="R338" i="15"/>
  <c r="R337" i="15"/>
  <c r="R336" i="15"/>
  <c r="R334" i="15"/>
  <c r="R333" i="15"/>
  <c r="R332" i="15"/>
  <c r="R331" i="15"/>
  <c r="R330" i="15"/>
  <c r="R329" i="15"/>
  <c r="R328" i="15"/>
  <c r="R327" i="15"/>
  <c r="R335" i="15"/>
  <c r="R326" i="15"/>
  <c r="R325" i="15"/>
  <c r="R324" i="15"/>
  <c r="R323" i="15"/>
  <c r="R322" i="15"/>
  <c r="R321" i="15"/>
  <c r="R69" i="15"/>
  <c r="R70" i="15"/>
  <c r="R320" i="15"/>
  <c r="R319" i="15"/>
  <c r="R318" i="15"/>
  <c r="R317" i="15"/>
  <c r="R316" i="15"/>
  <c r="R315" i="15"/>
  <c r="R314" i="15"/>
  <c r="R392" i="15"/>
  <c r="R391" i="15"/>
  <c r="R390" i="15"/>
  <c r="R389" i="15"/>
  <c r="R388" i="15"/>
  <c r="R387" i="15"/>
  <c r="R386" i="15"/>
  <c r="R385" i="15"/>
  <c r="R384" i="15"/>
  <c r="R383" i="15"/>
  <c r="R382" i="15"/>
  <c r="R381" i="15"/>
  <c r="R380" i="15"/>
  <c r="R379" i="15"/>
  <c r="R378" i="15"/>
  <c r="R377" i="15"/>
  <c r="R376" i="15"/>
  <c r="R375" i="15"/>
  <c r="R368" i="15"/>
  <c r="R367" i="15"/>
  <c r="R366" i="15"/>
  <c r="R365" i="15"/>
  <c r="R364" i="15"/>
  <c r="R363" i="15"/>
  <c r="R362" i="15"/>
  <c r="R361" i="15"/>
  <c r="R374" i="15"/>
  <c r="R373" i="15"/>
  <c r="R372" i="15"/>
  <c r="R371" i="15"/>
  <c r="R370" i="15"/>
  <c r="R369" i="15"/>
  <c r="R71" i="15"/>
  <c r="R72" i="15"/>
  <c r="R73" i="15"/>
  <c r="R360" i="15"/>
  <c r="R359" i="15"/>
  <c r="R356" i="15"/>
  <c r="R355" i="15"/>
  <c r="R354" i="15"/>
  <c r="R353" i="15"/>
  <c r="R352" i="15"/>
  <c r="R351" i="15"/>
  <c r="R350" i="15"/>
  <c r="R349" i="15"/>
  <c r="R358" i="15"/>
  <c r="R357" i="15"/>
  <c r="R348" i="15"/>
  <c r="R347" i="15"/>
  <c r="R346" i="15"/>
  <c r="R345" i="15"/>
  <c r="R344" i="15"/>
  <c r="R343" i="15"/>
  <c r="R342" i="15"/>
  <c r="R341" i="15"/>
  <c r="R340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313" i="15"/>
  <c r="R287" i="15"/>
  <c r="R286" i="15"/>
  <c r="R269" i="15"/>
  <c r="R268" i="15"/>
  <c r="R267" i="15"/>
  <c r="R266" i="15"/>
  <c r="R265" i="15"/>
  <c r="R264" i="15"/>
  <c r="R260" i="15"/>
  <c r="R259" i="15"/>
  <c r="R258" i="15"/>
  <c r="R257" i="15"/>
  <c r="R256" i="15"/>
  <c r="R255" i="15"/>
  <c r="R254" i="15"/>
  <c r="R87" i="15"/>
  <c r="R253" i="15"/>
  <c r="R252" i="15"/>
  <c r="R241" i="15"/>
  <c r="R236" i="15"/>
  <c r="R235" i="15"/>
  <c r="R234" i="15"/>
  <c r="R233" i="15"/>
  <c r="R232" i="15"/>
  <c r="R231" i="15"/>
  <c r="R230" i="15"/>
  <c r="R251" i="15"/>
  <c r="R250" i="15"/>
  <c r="R249" i="15"/>
  <c r="R248" i="15"/>
  <c r="R247" i="15"/>
  <c r="R246" i="15"/>
  <c r="R245" i="15"/>
  <c r="R244" i="15"/>
  <c r="R243" i="15"/>
  <c r="R242" i="15"/>
  <c r="R240" i="15"/>
  <c r="R239" i="15"/>
  <c r="R238" i="15"/>
  <c r="R237" i="15"/>
  <c r="R229" i="15"/>
  <c r="R228" i="15"/>
  <c r="R227" i="15"/>
  <c r="R226" i="15"/>
  <c r="R225" i="15"/>
  <c r="R88" i="15"/>
  <c r="R312" i="15"/>
  <c r="R89" i="15"/>
  <c r="R90" i="15"/>
  <c r="R311" i="15"/>
  <c r="R310" i="15"/>
  <c r="R309" i="15"/>
  <c r="R308" i="15"/>
  <c r="R307" i="15"/>
  <c r="R306" i="15"/>
  <c r="R305" i="15"/>
  <c r="R304" i="15"/>
  <c r="R303" i="15"/>
  <c r="R302" i="15"/>
  <c r="R301" i="15"/>
  <c r="R91" i="15"/>
  <c r="R300" i="15"/>
  <c r="R299" i="15"/>
  <c r="R298" i="15"/>
  <c r="R297" i="15"/>
  <c r="R296" i="15"/>
  <c r="R92" i="15"/>
  <c r="R93" i="15"/>
  <c r="R295" i="15"/>
  <c r="R294" i="15"/>
  <c r="R293" i="15"/>
  <c r="R292" i="15"/>
  <c r="R291" i="15"/>
  <c r="R290" i="15"/>
  <c r="R289" i="15"/>
  <c r="R288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94" i="15"/>
  <c r="R95" i="15"/>
  <c r="R96" i="15"/>
  <c r="R97" i="15"/>
  <c r="R272" i="15"/>
  <c r="R271" i="15"/>
  <c r="R270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263" i="15"/>
  <c r="R262" i="15"/>
  <c r="R26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224" i="15"/>
  <c r="R214" i="15"/>
  <c r="R213" i="15"/>
  <c r="R212" i="15"/>
  <c r="R211" i="15"/>
  <c r="R210" i="15"/>
  <c r="R209" i="15"/>
  <c r="R208" i="15"/>
  <c r="R207" i="15"/>
  <c r="R206" i="15"/>
  <c r="R204" i="15"/>
  <c r="R203" i="15"/>
  <c r="R202" i="15"/>
  <c r="R201" i="15"/>
  <c r="R200" i="15"/>
  <c r="R199" i="15"/>
  <c r="R198" i="15"/>
  <c r="R197" i="15"/>
  <c r="R205" i="15"/>
  <c r="R196" i="15"/>
  <c r="R195" i="15"/>
  <c r="R184" i="15"/>
  <c r="R178" i="15"/>
  <c r="R177" i="15"/>
  <c r="R176" i="15"/>
  <c r="R175" i="15"/>
  <c r="R174" i="15"/>
  <c r="R173" i="15"/>
  <c r="R172" i="15"/>
  <c r="R194" i="15"/>
  <c r="R193" i="15"/>
  <c r="R192" i="15"/>
  <c r="R191" i="15"/>
  <c r="R190" i="15"/>
  <c r="R189" i="15"/>
  <c r="R188" i="15"/>
  <c r="R187" i="15"/>
  <c r="R186" i="15"/>
  <c r="R185" i="15"/>
  <c r="R183" i="15"/>
  <c r="R182" i="15"/>
  <c r="R181" i="15"/>
  <c r="R180" i="15"/>
  <c r="R179" i="15"/>
  <c r="R171" i="15"/>
  <c r="R170" i="15"/>
  <c r="R169" i="15"/>
  <c r="R168" i="15"/>
  <c r="R167" i="15"/>
  <c r="R166" i="15"/>
  <c r="R165" i="15"/>
  <c r="R164" i="15"/>
  <c r="R156" i="15"/>
  <c r="R155" i="15"/>
  <c r="R154" i="15"/>
  <c r="R153" i="15"/>
  <c r="R152" i="15"/>
  <c r="R151" i="15"/>
  <c r="R150" i="15"/>
  <c r="R149" i="15"/>
  <c r="R163" i="15"/>
  <c r="R162" i="15"/>
  <c r="R161" i="15"/>
  <c r="R160" i="15"/>
  <c r="R159" i="15"/>
  <c r="R158" i="15"/>
  <c r="R157" i="15"/>
  <c r="R148" i="15"/>
  <c r="R147" i="15"/>
  <c r="R146" i="15"/>
  <c r="R145" i="15"/>
  <c r="R134" i="15"/>
  <c r="R223" i="15"/>
  <c r="R222" i="15"/>
  <c r="R221" i="15"/>
  <c r="R220" i="15"/>
  <c r="R219" i="15"/>
  <c r="R218" i="15"/>
  <c r="R217" i="15"/>
  <c r="R216" i="15"/>
  <c r="R135" i="15"/>
  <c r="R136" i="15"/>
  <c r="R137" i="15"/>
  <c r="R138" i="15"/>
  <c r="R139" i="15"/>
  <c r="R140" i="15"/>
  <c r="R141" i="15"/>
  <c r="R142" i="15"/>
  <c r="R143" i="15"/>
  <c r="R215" i="15"/>
  <c r="R144" i="15"/>
  <c r="R907" i="15"/>
  <c r="N1" i="15" l="1"/>
  <c r="K1" i="15"/>
  <c r="F1" i="15"/>
  <c r="C1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2" i="14"/>
  <c r="I82" i="2" l="1"/>
  <c r="I83" i="2"/>
  <c r="I85" i="2"/>
  <c r="I86" i="2"/>
  <c r="I87" i="2"/>
  <c r="I88" i="2"/>
  <c r="I89" i="2"/>
  <c r="I91" i="2"/>
  <c r="I92" i="2"/>
  <c r="I93" i="2"/>
  <c r="I94" i="2"/>
  <c r="I95" i="2"/>
  <c r="I97" i="2"/>
  <c r="I98" i="2"/>
  <c r="I99" i="2"/>
  <c r="I100" i="2"/>
  <c r="I101" i="2"/>
  <c r="I102" i="2"/>
  <c r="I103" i="2"/>
  <c r="I107" i="2"/>
  <c r="I108" i="2"/>
  <c r="I110" i="2"/>
  <c r="I111" i="2"/>
  <c r="I112" i="2"/>
  <c r="I113" i="2"/>
  <c r="I117" i="2"/>
  <c r="I118" i="2"/>
  <c r="I119" i="2"/>
  <c r="I120" i="2"/>
  <c r="I122" i="2"/>
  <c r="I123" i="2"/>
  <c r="I125" i="2"/>
  <c r="I127" i="2"/>
  <c r="I128" i="2"/>
  <c r="I129" i="2"/>
  <c r="I130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6" i="2"/>
  <c r="I147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2" i="2"/>
  <c r="I164" i="2"/>
  <c r="I165" i="2"/>
  <c r="I166" i="2"/>
  <c r="I169" i="2"/>
  <c r="I170" i="2"/>
  <c r="I171" i="2"/>
  <c r="I173" i="2"/>
  <c r="I174" i="2"/>
  <c r="I175" i="2"/>
  <c r="I176" i="2"/>
  <c r="I177" i="2"/>
  <c r="I179" i="2"/>
  <c r="I182" i="2"/>
  <c r="I183" i="2"/>
  <c r="I184" i="2"/>
  <c r="I185" i="2"/>
  <c r="I186" i="2"/>
  <c r="I187" i="2"/>
  <c r="I189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7" i="2"/>
  <c r="I208" i="2"/>
  <c r="I209" i="2"/>
  <c r="I210" i="2"/>
  <c r="I211" i="2"/>
  <c r="I212" i="2"/>
  <c r="I213" i="2"/>
  <c r="I214" i="2"/>
  <c r="I215" i="2"/>
  <c r="I216" i="2"/>
  <c r="I218" i="2"/>
  <c r="I219" i="2"/>
  <c r="I220" i="2"/>
  <c r="I221" i="2"/>
  <c r="I223" i="2"/>
  <c r="I224" i="2"/>
  <c r="I225" i="2"/>
  <c r="I226" i="2"/>
  <c r="I227" i="2"/>
  <c r="I229" i="2"/>
  <c r="I230" i="2"/>
  <c r="I231" i="2"/>
  <c r="I232" i="2"/>
  <c r="I233" i="2"/>
  <c r="I234" i="2"/>
  <c r="I235" i="2"/>
  <c r="I236" i="2"/>
  <c r="I237" i="2"/>
  <c r="I238" i="2"/>
  <c r="I239" i="2"/>
  <c r="I241" i="2"/>
  <c r="I243" i="2"/>
  <c r="I244" i="2"/>
  <c r="I247" i="2"/>
  <c r="I248" i="2"/>
  <c r="I249" i="2"/>
  <c r="I250" i="2"/>
  <c r="I251" i="2"/>
  <c r="I252" i="2"/>
  <c r="I253" i="2"/>
  <c r="I254" i="2"/>
  <c r="I256" i="2"/>
  <c r="I257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1" i="2"/>
  <c r="I282" i="2"/>
  <c r="I283" i="2"/>
  <c r="I284" i="2"/>
  <c r="I285" i="2"/>
  <c r="I286" i="2"/>
  <c r="I287" i="2"/>
  <c r="I289" i="2"/>
  <c r="I290" i="2"/>
  <c r="I291" i="2"/>
  <c r="I292" i="2"/>
  <c r="I293" i="2"/>
  <c r="I294" i="2"/>
  <c r="I298" i="2"/>
  <c r="I299" i="2"/>
  <c r="I300" i="2"/>
  <c r="I301" i="2"/>
  <c r="I302" i="2"/>
  <c r="I303" i="2"/>
  <c r="I304" i="2"/>
  <c r="I305" i="2"/>
  <c r="I306" i="2"/>
  <c r="I307" i="2"/>
  <c r="I309" i="2"/>
  <c r="I310" i="2"/>
  <c r="I311" i="2"/>
  <c r="I312" i="2"/>
  <c r="I313" i="2"/>
  <c r="I314" i="2"/>
  <c r="I316" i="2"/>
  <c r="I317" i="2"/>
  <c r="I318" i="2"/>
  <c r="I319" i="2"/>
  <c r="I320" i="2"/>
  <c r="I321" i="2"/>
  <c r="I322" i="2"/>
  <c r="I325" i="2"/>
  <c r="I326" i="2"/>
  <c r="I327" i="2"/>
  <c r="I328" i="2"/>
  <c r="I329" i="2"/>
  <c r="I330" i="2"/>
  <c r="I331" i="2"/>
  <c r="I332" i="2"/>
  <c r="I333" i="2"/>
  <c r="I335" i="2"/>
  <c r="I336" i="2"/>
  <c r="I337" i="2"/>
  <c r="I338" i="2"/>
  <c r="I346" i="2"/>
  <c r="I349" i="2"/>
  <c r="I350" i="2"/>
  <c r="I351" i="2"/>
  <c r="I352" i="2"/>
  <c r="I353" i="2"/>
  <c r="I355" i="2"/>
  <c r="I356" i="2"/>
  <c r="I357" i="2"/>
  <c r="I358" i="2"/>
  <c r="I359" i="2"/>
  <c r="I360" i="2"/>
  <c r="I361" i="2"/>
  <c r="I362" i="2"/>
  <c r="I363" i="2"/>
  <c r="I364" i="2"/>
  <c r="I366" i="2"/>
  <c r="I368" i="2"/>
  <c r="I369" i="2"/>
  <c r="I370" i="2"/>
  <c r="I372" i="2"/>
  <c r="I373" i="2"/>
  <c r="I377" i="2"/>
  <c r="I378" i="2"/>
  <c r="I379" i="2"/>
  <c r="I380" i="2"/>
  <c r="I381" i="2"/>
  <c r="I382" i="2"/>
  <c r="I383" i="2"/>
  <c r="I385" i="2"/>
  <c r="I386" i="2"/>
  <c r="I387" i="2"/>
  <c r="I388" i="2"/>
  <c r="I389" i="2"/>
  <c r="I390" i="2"/>
  <c r="I391" i="2"/>
  <c r="I393" i="2"/>
  <c r="I394" i="2"/>
  <c r="I395" i="2"/>
  <c r="I396" i="2"/>
  <c r="I397" i="2"/>
  <c r="I398" i="2"/>
  <c r="I399" i="2"/>
  <c r="I400" i="2"/>
  <c r="I401" i="2"/>
  <c r="I404" i="2"/>
  <c r="I405" i="2"/>
  <c r="I406" i="2"/>
  <c r="I407" i="2"/>
  <c r="I408" i="2"/>
  <c r="I409" i="2"/>
  <c r="I410" i="2"/>
  <c r="I411" i="2"/>
  <c r="I412" i="2"/>
  <c r="I413" i="2"/>
  <c r="I414" i="2"/>
  <c r="I416" i="2"/>
  <c r="I417" i="2"/>
  <c r="I418" i="2"/>
  <c r="I419" i="2"/>
  <c r="I420" i="2"/>
  <c r="I421" i="2"/>
  <c r="I422" i="2"/>
  <c r="I423" i="2"/>
  <c r="I425" i="2"/>
  <c r="I426" i="2"/>
  <c r="I429" i="2"/>
  <c r="I430" i="2"/>
  <c r="I431" i="2"/>
  <c r="I433" i="2"/>
  <c r="I434" i="2"/>
  <c r="I435" i="2"/>
  <c r="I436" i="2"/>
  <c r="I437" i="2"/>
  <c r="I438" i="2"/>
  <c r="I439" i="2"/>
  <c r="I440" i="2"/>
  <c r="I441" i="2"/>
  <c r="I442" i="2"/>
  <c r="I443" i="2"/>
  <c r="I445" i="2"/>
  <c r="I446" i="2"/>
  <c r="I447" i="2"/>
  <c r="I448" i="2"/>
  <c r="I450" i="2"/>
  <c r="I451" i="2"/>
  <c r="I452" i="2"/>
  <c r="I453" i="2"/>
  <c r="I454" i="2"/>
  <c r="I455" i="2"/>
  <c r="I456" i="2"/>
  <c r="I457" i="2"/>
  <c r="I458" i="2"/>
  <c r="I459" i="2"/>
  <c r="I461" i="2"/>
  <c r="I463" i="2"/>
  <c r="I464" i="2"/>
  <c r="I465" i="2"/>
  <c r="I466" i="2"/>
  <c r="I468" i="2"/>
  <c r="I469" i="2"/>
  <c r="I471" i="2"/>
  <c r="I473" i="2"/>
  <c r="I474" i="2"/>
  <c r="I475" i="2"/>
  <c r="I478" i="2"/>
  <c r="I479" i="2"/>
  <c r="I480" i="2"/>
  <c r="I482" i="2"/>
  <c r="I483" i="2"/>
  <c r="I484" i="2"/>
  <c r="I485" i="2"/>
  <c r="I489" i="2"/>
  <c r="I490" i="2"/>
  <c r="I491" i="2"/>
  <c r="I493" i="2"/>
  <c r="I494" i="2"/>
  <c r="I497" i="2"/>
  <c r="I498" i="2"/>
  <c r="I499" i="2"/>
  <c r="I506" i="2"/>
  <c r="I507" i="2"/>
  <c r="I508" i="2"/>
  <c r="I509" i="2"/>
  <c r="I510" i="2"/>
  <c r="I511" i="2"/>
  <c r="I512" i="2"/>
  <c r="I513" i="2"/>
  <c r="I514" i="2"/>
  <c r="I515" i="2"/>
  <c r="I520" i="2"/>
  <c r="I521" i="2"/>
  <c r="I522" i="2"/>
  <c r="I523" i="2"/>
  <c r="I524" i="2"/>
  <c r="I525" i="2"/>
  <c r="I526" i="2"/>
  <c r="I527" i="2"/>
  <c r="I528" i="2"/>
  <c r="I531" i="2"/>
  <c r="I532" i="2"/>
  <c r="I533" i="2"/>
  <c r="I534" i="2"/>
  <c r="I535" i="2"/>
  <c r="I536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7" i="2"/>
  <c r="I598" i="2"/>
  <c r="I599" i="2"/>
  <c r="I600" i="2"/>
  <c r="I601" i="2"/>
  <c r="I602" i="2"/>
  <c r="I603" i="2"/>
  <c r="I604" i="2"/>
  <c r="I605" i="2"/>
  <c r="I606" i="2"/>
  <c r="I607" i="2"/>
  <c r="I609" i="2"/>
  <c r="I610" i="2"/>
  <c r="I611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3" i="2"/>
  <c r="I644" i="2"/>
  <c r="I645" i="2"/>
  <c r="I646" i="2"/>
  <c r="I647" i="2"/>
  <c r="I649" i="2"/>
  <c r="I650" i="2"/>
  <c r="I651" i="2"/>
  <c r="I652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7" i="2"/>
  <c r="I668" i="2"/>
  <c r="I670" i="2"/>
  <c r="I672" i="2"/>
  <c r="I673" i="2"/>
  <c r="I674" i="2"/>
  <c r="I675" i="2"/>
  <c r="I676" i="2"/>
  <c r="I677" i="2"/>
  <c r="I678" i="2"/>
  <c r="I679" i="2"/>
  <c r="I680" i="2"/>
  <c r="I681" i="2"/>
  <c r="I683" i="2"/>
  <c r="I684" i="2"/>
  <c r="I687" i="2"/>
  <c r="I688" i="2"/>
  <c r="I690" i="2"/>
  <c r="I691" i="2"/>
  <c r="I692" i="2"/>
  <c r="I694" i="2"/>
  <c r="I695" i="2"/>
  <c r="I696" i="2"/>
  <c r="I697" i="2"/>
  <c r="I698" i="2"/>
  <c r="I699" i="2"/>
  <c r="I700" i="2"/>
  <c r="I701" i="2"/>
  <c r="I702" i="2"/>
  <c r="I703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4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4" i="2"/>
  <c r="I65" i="2"/>
  <c r="I67" i="2"/>
  <c r="I68" i="2"/>
  <c r="I69" i="2"/>
  <c r="I70" i="2"/>
  <c r="I71" i="2"/>
  <c r="I73" i="2"/>
  <c r="I75" i="2"/>
  <c r="I76" i="2"/>
  <c r="I77" i="2"/>
  <c r="I78" i="2"/>
  <c r="I79" i="2"/>
  <c r="I80" i="2"/>
  <c r="I81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2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2" i="2"/>
  <c r="B2" i="2" s="1"/>
  <c r="G467" i="2" l="1"/>
  <c r="E467" i="2" s="1"/>
  <c r="J467" i="2" l="1"/>
  <c r="I467" i="2" s="1"/>
  <c r="L467" i="2"/>
  <c r="K467" i="2" s="1"/>
  <c r="N467" i="2"/>
  <c r="M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G3" i="2"/>
  <c r="E3" i="2" s="1"/>
  <c r="G4" i="2"/>
  <c r="E4" i="2" s="1"/>
  <c r="G5" i="2"/>
  <c r="E5" i="2" s="1"/>
  <c r="G6" i="2"/>
  <c r="E6" i="2" s="1"/>
  <c r="G7" i="2"/>
  <c r="E7" i="2" s="1"/>
  <c r="G8" i="2"/>
  <c r="E8" i="2" s="1"/>
  <c r="G9" i="2"/>
  <c r="E9" i="2" s="1"/>
  <c r="G10" i="2"/>
  <c r="E10" i="2" s="1"/>
  <c r="G11" i="2"/>
  <c r="E11" i="2" s="1"/>
  <c r="G12" i="2"/>
  <c r="E12" i="2" s="1"/>
  <c r="G13" i="2"/>
  <c r="E13" i="2" s="1"/>
  <c r="G14" i="2"/>
  <c r="E14" i="2" s="1"/>
  <c r="G15" i="2"/>
  <c r="E15" i="2" s="1"/>
  <c r="G16" i="2"/>
  <c r="E16" i="2" s="1"/>
  <c r="G17" i="2"/>
  <c r="E17" i="2" s="1"/>
  <c r="G18" i="2"/>
  <c r="E18" i="2" s="1"/>
  <c r="G19" i="2"/>
  <c r="E19" i="2" s="1"/>
  <c r="G20" i="2"/>
  <c r="E20" i="2" s="1"/>
  <c r="G21" i="2"/>
  <c r="E21" i="2" s="1"/>
  <c r="G22" i="2"/>
  <c r="E22" i="2" s="1"/>
  <c r="G23" i="2"/>
  <c r="E23" i="2" s="1"/>
  <c r="G24" i="2"/>
  <c r="E24" i="2" s="1"/>
  <c r="G25" i="2"/>
  <c r="E25" i="2" s="1"/>
  <c r="G26" i="2"/>
  <c r="E26" i="2" s="1"/>
  <c r="G27" i="2"/>
  <c r="E27" i="2" s="1"/>
  <c r="G28" i="2"/>
  <c r="E28" i="2" s="1"/>
  <c r="G29" i="2"/>
  <c r="E29" i="2" s="1"/>
  <c r="G30" i="2"/>
  <c r="E30" i="2" s="1"/>
  <c r="G31" i="2"/>
  <c r="E31" i="2" s="1"/>
  <c r="G32" i="2"/>
  <c r="E32" i="2" s="1"/>
  <c r="G33" i="2"/>
  <c r="E33" i="2" s="1"/>
  <c r="G34" i="2"/>
  <c r="E34" i="2" s="1"/>
  <c r="G35" i="2"/>
  <c r="E35" i="2" s="1"/>
  <c r="G36" i="2"/>
  <c r="E36" i="2" s="1"/>
  <c r="G37" i="2"/>
  <c r="E37" i="2" s="1"/>
  <c r="G38" i="2"/>
  <c r="E38" i="2" s="1"/>
  <c r="G39" i="2"/>
  <c r="E39" i="2" s="1"/>
  <c r="G40" i="2"/>
  <c r="E40" i="2" s="1"/>
  <c r="G41" i="2"/>
  <c r="E41" i="2" s="1"/>
  <c r="G42" i="2"/>
  <c r="E42" i="2" s="1"/>
  <c r="G43" i="2"/>
  <c r="E43" i="2" s="1"/>
  <c r="G44" i="2"/>
  <c r="E44" i="2" s="1"/>
  <c r="G45" i="2"/>
  <c r="E45" i="2" s="1"/>
  <c r="G46" i="2"/>
  <c r="E46" i="2" s="1"/>
  <c r="G47" i="2"/>
  <c r="E47" i="2" s="1"/>
  <c r="G48" i="2"/>
  <c r="E48" i="2" s="1"/>
  <c r="G49" i="2"/>
  <c r="E49" i="2" s="1"/>
  <c r="G50" i="2"/>
  <c r="E50" i="2" s="1"/>
  <c r="G51" i="2"/>
  <c r="E51" i="2" s="1"/>
  <c r="G52" i="2"/>
  <c r="E52" i="2" s="1"/>
  <c r="G53" i="2"/>
  <c r="E53" i="2" s="1"/>
  <c r="G54" i="2"/>
  <c r="E54" i="2" s="1"/>
  <c r="G55" i="2"/>
  <c r="E55" i="2" s="1"/>
  <c r="G56" i="2"/>
  <c r="E56" i="2" s="1"/>
  <c r="G57" i="2"/>
  <c r="E57" i="2" s="1"/>
  <c r="G58" i="2"/>
  <c r="E58" i="2" s="1"/>
  <c r="G59" i="2"/>
  <c r="E59" i="2" s="1"/>
  <c r="G60" i="2"/>
  <c r="E60" i="2" s="1"/>
  <c r="G61" i="2"/>
  <c r="E61" i="2" s="1"/>
  <c r="G62" i="2"/>
  <c r="E62" i="2" s="1"/>
  <c r="G63" i="2"/>
  <c r="E63" i="2" s="1"/>
  <c r="G64" i="2"/>
  <c r="E64" i="2" s="1"/>
  <c r="G65" i="2"/>
  <c r="E65" i="2" s="1"/>
  <c r="G66" i="2"/>
  <c r="E66" i="2" s="1"/>
  <c r="G67" i="2"/>
  <c r="E67" i="2" s="1"/>
  <c r="G68" i="2"/>
  <c r="E68" i="2" s="1"/>
  <c r="G69" i="2"/>
  <c r="E69" i="2" s="1"/>
  <c r="G70" i="2"/>
  <c r="E70" i="2" s="1"/>
  <c r="G71" i="2"/>
  <c r="E71" i="2" s="1"/>
  <c r="G72" i="2"/>
  <c r="E72" i="2" s="1"/>
  <c r="G73" i="2"/>
  <c r="E73" i="2" s="1"/>
  <c r="G74" i="2"/>
  <c r="E74" i="2" s="1"/>
  <c r="G75" i="2"/>
  <c r="E75" i="2" s="1"/>
  <c r="G76" i="2"/>
  <c r="E76" i="2" s="1"/>
  <c r="G77" i="2"/>
  <c r="E77" i="2" s="1"/>
  <c r="G78" i="2"/>
  <c r="E78" i="2" s="1"/>
  <c r="G79" i="2"/>
  <c r="E79" i="2" s="1"/>
  <c r="G80" i="2"/>
  <c r="E80" i="2" s="1"/>
  <c r="G81" i="2"/>
  <c r="E81" i="2" s="1"/>
  <c r="G82" i="2"/>
  <c r="E82" i="2" s="1"/>
  <c r="G83" i="2"/>
  <c r="E83" i="2" s="1"/>
  <c r="G84" i="2"/>
  <c r="E84" i="2" s="1"/>
  <c r="G85" i="2"/>
  <c r="E85" i="2" s="1"/>
  <c r="G86" i="2"/>
  <c r="E86" i="2" s="1"/>
  <c r="G87" i="2"/>
  <c r="E87" i="2" s="1"/>
  <c r="G88" i="2"/>
  <c r="E88" i="2" s="1"/>
  <c r="G89" i="2"/>
  <c r="E89" i="2" s="1"/>
  <c r="G90" i="2"/>
  <c r="E90" i="2" s="1"/>
  <c r="G91" i="2"/>
  <c r="E91" i="2" s="1"/>
  <c r="G92" i="2"/>
  <c r="E92" i="2" s="1"/>
  <c r="G93" i="2"/>
  <c r="E93" i="2" s="1"/>
  <c r="G94" i="2"/>
  <c r="E94" i="2" s="1"/>
  <c r="G95" i="2"/>
  <c r="E95" i="2" s="1"/>
  <c r="G96" i="2"/>
  <c r="E96" i="2" s="1"/>
  <c r="G97" i="2"/>
  <c r="E97" i="2" s="1"/>
  <c r="G98" i="2"/>
  <c r="E98" i="2" s="1"/>
  <c r="G99" i="2"/>
  <c r="E99" i="2" s="1"/>
  <c r="G100" i="2"/>
  <c r="E100" i="2" s="1"/>
  <c r="G101" i="2"/>
  <c r="E101" i="2" s="1"/>
  <c r="G102" i="2"/>
  <c r="E102" i="2" s="1"/>
  <c r="G103" i="2"/>
  <c r="E103" i="2" s="1"/>
  <c r="G104" i="2"/>
  <c r="E104" i="2" s="1"/>
  <c r="G105" i="2"/>
  <c r="E105" i="2" s="1"/>
  <c r="G106" i="2"/>
  <c r="E106" i="2" s="1"/>
  <c r="G107" i="2"/>
  <c r="E107" i="2" s="1"/>
  <c r="G108" i="2"/>
  <c r="E108" i="2" s="1"/>
  <c r="G109" i="2"/>
  <c r="E109" i="2" s="1"/>
  <c r="G110" i="2"/>
  <c r="E110" i="2" s="1"/>
  <c r="G111" i="2"/>
  <c r="E111" i="2" s="1"/>
  <c r="G112" i="2"/>
  <c r="E112" i="2" s="1"/>
  <c r="G113" i="2"/>
  <c r="E113" i="2" s="1"/>
  <c r="G114" i="2"/>
  <c r="E114" i="2" s="1"/>
  <c r="G115" i="2"/>
  <c r="E115" i="2" s="1"/>
  <c r="G116" i="2"/>
  <c r="E116" i="2" s="1"/>
  <c r="G117" i="2"/>
  <c r="E117" i="2" s="1"/>
  <c r="G118" i="2"/>
  <c r="E118" i="2" s="1"/>
  <c r="G119" i="2"/>
  <c r="E119" i="2" s="1"/>
  <c r="G120" i="2"/>
  <c r="E120" i="2" s="1"/>
  <c r="G121" i="2"/>
  <c r="E121" i="2" s="1"/>
  <c r="G122" i="2"/>
  <c r="E122" i="2" s="1"/>
  <c r="G123" i="2"/>
  <c r="E123" i="2" s="1"/>
  <c r="G124" i="2"/>
  <c r="E124" i="2" s="1"/>
  <c r="G125" i="2"/>
  <c r="E125" i="2" s="1"/>
  <c r="G126" i="2"/>
  <c r="E126" i="2" s="1"/>
  <c r="G127" i="2"/>
  <c r="E127" i="2" s="1"/>
  <c r="G128" i="2"/>
  <c r="E128" i="2" s="1"/>
  <c r="G129" i="2"/>
  <c r="E129" i="2" s="1"/>
  <c r="G130" i="2"/>
  <c r="E130" i="2" s="1"/>
  <c r="G131" i="2"/>
  <c r="E131" i="2" s="1"/>
  <c r="G132" i="2"/>
  <c r="E132" i="2" s="1"/>
  <c r="G133" i="2"/>
  <c r="E133" i="2" s="1"/>
  <c r="G134" i="2"/>
  <c r="E134" i="2" s="1"/>
  <c r="G135" i="2"/>
  <c r="E135" i="2" s="1"/>
  <c r="G136" i="2"/>
  <c r="E136" i="2" s="1"/>
  <c r="G137" i="2"/>
  <c r="E137" i="2" s="1"/>
  <c r="G138" i="2"/>
  <c r="E138" i="2" s="1"/>
  <c r="G139" i="2"/>
  <c r="E139" i="2" s="1"/>
  <c r="G140" i="2"/>
  <c r="E140" i="2" s="1"/>
  <c r="G141" i="2"/>
  <c r="E141" i="2" s="1"/>
  <c r="G142" i="2"/>
  <c r="E142" i="2" s="1"/>
  <c r="G143" i="2"/>
  <c r="E143" i="2" s="1"/>
  <c r="G144" i="2"/>
  <c r="E144" i="2" s="1"/>
  <c r="G145" i="2"/>
  <c r="E145" i="2" s="1"/>
  <c r="G146" i="2"/>
  <c r="E146" i="2" s="1"/>
  <c r="G147" i="2"/>
  <c r="E147" i="2" s="1"/>
  <c r="G148" i="2"/>
  <c r="E148" i="2" s="1"/>
  <c r="G149" i="2"/>
  <c r="E149" i="2" s="1"/>
  <c r="G150" i="2"/>
  <c r="E150" i="2" s="1"/>
  <c r="G151" i="2"/>
  <c r="E151" i="2" s="1"/>
  <c r="G152" i="2"/>
  <c r="E152" i="2" s="1"/>
  <c r="G153" i="2"/>
  <c r="E153" i="2" s="1"/>
  <c r="G154" i="2"/>
  <c r="E154" i="2" s="1"/>
  <c r="G155" i="2"/>
  <c r="E155" i="2" s="1"/>
  <c r="G156" i="2"/>
  <c r="E156" i="2" s="1"/>
  <c r="G157" i="2"/>
  <c r="E157" i="2" s="1"/>
  <c r="G158" i="2"/>
  <c r="E158" i="2" s="1"/>
  <c r="G159" i="2"/>
  <c r="E159" i="2" s="1"/>
  <c r="G160" i="2"/>
  <c r="E160" i="2" s="1"/>
  <c r="G161" i="2"/>
  <c r="E161" i="2" s="1"/>
  <c r="G162" i="2"/>
  <c r="E162" i="2" s="1"/>
  <c r="G163" i="2"/>
  <c r="E163" i="2" s="1"/>
  <c r="G164" i="2"/>
  <c r="E164" i="2" s="1"/>
  <c r="G165" i="2"/>
  <c r="E165" i="2" s="1"/>
  <c r="G166" i="2"/>
  <c r="E166" i="2" s="1"/>
  <c r="G167" i="2"/>
  <c r="E167" i="2" s="1"/>
  <c r="G168" i="2"/>
  <c r="E168" i="2" s="1"/>
  <c r="G169" i="2"/>
  <c r="E169" i="2" s="1"/>
  <c r="G170" i="2"/>
  <c r="E170" i="2" s="1"/>
  <c r="G171" i="2"/>
  <c r="E171" i="2" s="1"/>
  <c r="G172" i="2"/>
  <c r="E172" i="2" s="1"/>
  <c r="G173" i="2"/>
  <c r="E173" i="2" s="1"/>
  <c r="G174" i="2"/>
  <c r="E174" i="2" s="1"/>
  <c r="G175" i="2"/>
  <c r="E175" i="2" s="1"/>
  <c r="G176" i="2"/>
  <c r="E176" i="2" s="1"/>
  <c r="G177" i="2"/>
  <c r="E177" i="2" s="1"/>
  <c r="G178" i="2"/>
  <c r="E178" i="2" s="1"/>
  <c r="G179" i="2"/>
  <c r="E179" i="2" s="1"/>
  <c r="G180" i="2"/>
  <c r="E180" i="2" s="1"/>
  <c r="G181" i="2"/>
  <c r="E181" i="2" s="1"/>
  <c r="G182" i="2"/>
  <c r="E182" i="2" s="1"/>
  <c r="G183" i="2"/>
  <c r="E183" i="2" s="1"/>
  <c r="G184" i="2"/>
  <c r="E184" i="2" s="1"/>
  <c r="G185" i="2"/>
  <c r="E185" i="2" s="1"/>
  <c r="G186" i="2"/>
  <c r="E186" i="2" s="1"/>
  <c r="G187" i="2"/>
  <c r="E187" i="2" s="1"/>
  <c r="G188" i="2"/>
  <c r="E188" i="2" s="1"/>
  <c r="G189" i="2"/>
  <c r="E189" i="2" s="1"/>
  <c r="G190" i="2"/>
  <c r="E190" i="2" s="1"/>
  <c r="G191" i="2"/>
  <c r="E191" i="2" s="1"/>
  <c r="G192" i="2"/>
  <c r="E192" i="2" s="1"/>
  <c r="G193" i="2"/>
  <c r="E193" i="2" s="1"/>
  <c r="G194" i="2"/>
  <c r="E194" i="2" s="1"/>
  <c r="G195" i="2"/>
  <c r="E195" i="2" s="1"/>
  <c r="G196" i="2"/>
  <c r="E196" i="2" s="1"/>
  <c r="G197" i="2"/>
  <c r="E197" i="2" s="1"/>
  <c r="G198" i="2"/>
  <c r="E198" i="2" s="1"/>
  <c r="G199" i="2"/>
  <c r="E199" i="2" s="1"/>
  <c r="G200" i="2"/>
  <c r="E200" i="2" s="1"/>
  <c r="G201" i="2"/>
  <c r="E201" i="2" s="1"/>
  <c r="G202" i="2"/>
  <c r="E202" i="2" s="1"/>
  <c r="G203" i="2"/>
  <c r="E203" i="2" s="1"/>
  <c r="G204" i="2"/>
  <c r="E204" i="2" s="1"/>
  <c r="G205" i="2"/>
  <c r="E205" i="2" s="1"/>
  <c r="G206" i="2"/>
  <c r="E206" i="2" s="1"/>
  <c r="G207" i="2"/>
  <c r="E207" i="2" s="1"/>
  <c r="G208" i="2"/>
  <c r="E208" i="2" s="1"/>
  <c r="G209" i="2"/>
  <c r="E209" i="2" s="1"/>
  <c r="G210" i="2"/>
  <c r="E210" i="2" s="1"/>
  <c r="G211" i="2"/>
  <c r="E211" i="2" s="1"/>
  <c r="G212" i="2"/>
  <c r="E212" i="2" s="1"/>
  <c r="G213" i="2"/>
  <c r="E213" i="2" s="1"/>
  <c r="G214" i="2"/>
  <c r="E214" i="2" s="1"/>
  <c r="G215" i="2"/>
  <c r="E215" i="2" s="1"/>
  <c r="G216" i="2"/>
  <c r="E216" i="2" s="1"/>
  <c r="G217" i="2"/>
  <c r="E217" i="2" s="1"/>
  <c r="G218" i="2"/>
  <c r="E218" i="2" s="1"/>
  <c r="G219" i="2"/>
  <c r="E219" i="2" s="1"/>
  <c r="G220" i="2"/>
  <c r="E220" i="2" s="1"/>
  <c r="G221" i="2"/>
  <c r="E221" i="2" s="1"/>
  <c r="G222" i="2"/>
  <c r="E222" i="2" s="1"/>
  <c r="G223" i="2"/>
  <c r="E223" i="2" s="1"/>
  <c r="G224" i="2"/>
  <c r="E224" i="2" s="1"/>
  <c r="G225" i="2"/>
  <c r="E225" i="2" s="1"/>
  <c r="G226" i="2"/>
  <c r="E226" i="2" s="1"/>
  <c r="G227" i="2"/>
  <c r="E227" i="2" s="1"/>
  <c r="G228" i="2"/>
  <c r="E228" i="2" s="1"/>
  <c r="G229" i="2"/>
  <c r="E229" i="2" s="1"/>
  <c r="G230" i="2"/>
  <c r="E230" i="2" s="1"/>
  <c r="G231" i="2"/>
  <c r="E231" i="2" s="1"/>
  <c r="G232" i="2"/>
  <c r="E232" i="2" s="1"/>
  <c r="G233" i="2"/>
  <c r="E233" i="2" s="1"/>
  <c r="G234" i="2"/>
  <c r="E234" i="2" s="1"/>
  <c r="G235" i="2"/>
  <c r="E235" i="2" s="1"/>
  <c r="G236" i="2"/>
  <c r="E236" i="2" s="1"/>
  <c r="G237" i="2"/>
  <c r="E237" i="2" s="1"/>
  <c r="G238" i="2"/>
  <c r="E238" i="2" s="1"/>
  <c r="G239" i="2"/>
  <c r="E239" i="2" s="1"/>
  <c r="G240" i="2"/>
  <c r="E240" i="2" s="1"/>
  <c r="G241" i="2"/>
  <c r="E241" i="2" s="1"/>
  <c r="G242" i="2"/>
  <c r="E242" i="2" s="1"/>
  <c r="G243" i="2"/>
  <c r="E243" i="2" s="1"/>
  <c r="G244" i="2"/>
  <c r="E244" i="2" s="1"/>
  <c r="G245" i="2"/>
  <c r="E245" i="2" s="1"/>
  <c r="G246" i="2"/>
  <c r="E246" i="2" s="1"/>
  <c r="G247" i="2"/>
  <c r="E247" i="2" s="1"/>
  <c r="G248" i="2"/>
  <c r="E248" i="2" s="1"/>
  <c r="G249" i="2"/>
  <c r="E249" i="2" s="1"/>
  <c r="G250" i="2"/>
  <c r="E250" i="2" s="1"/>
  <c r="G251" i="2"/>
  <c r="E251" i="2" s="1"/>
  <c r="G252" i="2"/>
  <c r="E252" i="2" s="1"/>
  <c r="G253" i="2"/>
  <c r="E253" i="2" s="1"/>
  <c r="G254" i="2"/>
  <c r="E254" i="2" s="1"/>
  <c r="G255" i="2"/>
  <c r="E255" i="2" s="1"/>
  <c r="G256" i="2"/>
  <c r="E256" i="2" s="1"/>
  <c r="G257" i="2"/>
  <c r="E257" i="2" s="1"/>
  <c r="G258" i="2"/>
  <c r="E258" i="2" s="1"/>
  <c r="G259" i="2"/>
  <c r="E259" i="2" s="1"/>
  <c r="G260" i="2"/>
  <c r="E260" i="2" s="1"/>
  <c r="G261" i="2"/>
  <c r="E261" i="2" s="1"/>
  <c r="G262" i="2"/>
  <c r="E262" i="2" s="1"/>
  <c r="G263" i="2"/>
  <c r="E263" i="2" s="1"/>
  <c r="G264" i="2"/>
  <c r="E264" i="2" s="1"/>
  <c r="G265" i="2"/>
  <c r="E265" i="2" s="1"/>
  <c r="G266" i="2"/>
  <c r="E266" i="2" s="1"/>
  <c r="G267" i="2"/>
  <c r="E267" i="2" s="1"/>
  <c r="G268" i="2"/>
  <c r="E268" i="2" s="1"/>
  <c r="G269" i="2"/>
  <c r="E269" i="2" s="1"/>
  <c r="G270" i="2"/>
  <c r="E270" i="2" s="1"/>
  <c r="G271" i="2"/>
  <c r="E271" i="2" s="1"/>
  <c r="G272" i="2"/>
  <c r="E272" i="2" s="1"/>
  <c r="G273" i="2"/>
  <c r="E273" i="2" s="1"/>
  <c r="G274" i="2"/>
  <c r="E274" i="2" s="1"/>
  <c r="G275" i="2"/>
  <c r="E275" i="2" s="1"/>
  <c r="G276" i="2"/>
  <c r="E276" i="2" s="1"/>
  <c r="G277" i="2"/>
  <c r="E277" i="2" s="1"/>
  <c r="G278" i="2"/>
  <c r="E278" i="2" s="1"/>
  <c r="G279" i="2"/>
  <c r="E279" i="2" s="1"/>
  <c r="G280" i="2"/>
  <c r="E280" i="2" s="1"/>
  <c r="G281" i="2"/>
  <c r="E281" i="2" s="1"/>
  <c r="G282" i="2"/>
  <c r="E282" i="2" s="1"/>
  <c r="G283" i="2"/>
  <c r="E283" i="2" s="1"/>
  <c r="G284" i="2"/>
  <c r="E284" i="2" s="1"/>
  <c r="G285" i="2"/>
  <c r="E285" i="2" s="1"/>
  <c r="G286" i="2"/>
  <c r="E286" i="2" s="1"/>
  <c r="G287" i="2"/>
  <c r="E287" i="2" s="1"/>
  <c r="G288" i="2"/>
  <c r="E288" i="2" s="1"/>
  <c r="G289" i="2"/>
  <c r="E289" i="2" s="1"/>
  <c r="G290" i="2"/>
  <c r="E290" i="2" s="1"/>
  <c r="G291" i="2"/>
  <c r="E291" i="2" s="1"/>
  <c r="G292" i="2"/>
  <c r="E292" i="2" s="1"/>
  <c r="G293" i="2"/>
  <c r="E293" i="2" s="1"/>
  <c r="G294" i="2"/>
  <c r="E294" i="2" s="1"/>
  <c r="G295" i="2"/>
  <c r="E295" i="2" s="1"/>
  <c r="G296" i="2"/>
  <c r="E296" i="2" s="1"/>
  <c r="G297" i="2"/>
  <c r="E297" i="2" s="1"/>
  <c r="G298" i="2"/>
  <c r="E298" i="2" s="1"/>
  <c r="G299" i="2"/>
  <c r="E299" i="2" s="1"/>
  <c r="G300" i="2"/>
  <c r="E300" i="2" s="1"/>
  <c r="G301" i="2"/>
  <c r="E301" i="2" s="1"/>
  <c r="G302" i="2"/>
  <c r="E302" i="2" s="1"/>
  <c r="G303" i="2"/>
  <c r="E303" i="2" s="1"/>
  <c r="G304" i="2"/>
  <c r="E304" i="2" s="1"/>
  <c r="G305" i="2"/>
  <c r="E305" i="2" s="1"/>
  <c r="G306" i="2"/>
  <c r="E306" i="2" s="1"/>
  <c r="G307" i="2"/>
  <c r="E307" i="2" s="1"/>
  <c r="G308" i="2"/>
  <c r="E308" i="2" s="1"/>
  <c r="G309" i="2"/>
  <c r="E309" i="2" s="1"/>
  <c r="G310" i="2"/>
  <c r="E310" i="2" s="1"/>
  <c r="G311" i="2"/>
  <c r="E311" i="2" s="1"/>
  <c r="G312" i="2"/>
  <c r="E312" i="2" s="1"/>
  <c r="G313" i="2"/>
  <c r="E313" i="2" s="1"/>
  <c r="G314" i="2"/>
  <c r="E314" i="2" s="1"/>
  <c r="G315" i="2"/>
  <c r="E315" i="2" s="1"/>
  <c r="G316" i="2"/>
  <c r="E316" i="2" s="1"/>
  <c r="G317" i="2"/>
  <c r="E317" i="2" s="1"/>
  <c r="G318" i="2"/>
  <c r="E318" i="2" s="1"/>
  <c r="G319" i="2"/>
  <c r="E319" i="2" s="1"/>
  <c r="G320" i="2"/>
  <c r="E320" i="2" s="1"/>
  <c r="G321" i="2"/>
  <c r="E321" i="2" s="1"/>
  <c r="G322" i="2"/>
  <c r="E322" i="2" s="1"/>
  <c r="G323" i="2"/>
  <c r="E323" i="2" s="1"/>
  <c r="G324" i="2"/>
  <c r="E324" i="2" s="1"/>
  <c r="G325" i="2"/>
  <c r="E325" i="2" s="1"/>
  <c r="G326" i="2"/>
  <c r="E326" i="2" s="1"/>
  <c r="G327" i="2"/>
  <c r="E327" i="2" s="1"/>
  <c r="G328" i="2"/>
  <c r="E328" i="2" s="1"/>
  <c r="G329" i="2"/>
  <c r="E329" i="2" s="1"/>
  <c r="G330" i="2"/>
  <c r="E330" i="2" s="1"/>
  <c r="G331" i="2"/>
  <c r="E331" i="2" s="1"/>
  <c r="G332" i="2"/>
  <c r="E332" i="2" s="1"/>
  <c r="G333" i="2"/>
  <c r="E333" i="2" s="1"/>
  <c r="G334" i="2"/>
  <c r="E334" i="2" s="1"/>
  <c r="G335" i="2"/>
  <c r="E335" i="2" s="1"/>
  <c r="G336" i="2"/>
  <c r="E336" i="2" s="1"/>
  <c r="G337" i="2"/>
  <c r="E337" i="2" s="1"/>
  <c r="G338" i="2"/>
  <c r="E338" i="2" s="1"/>
  <c r="G339" i="2"/>
  <c r="E339" i="2" s="1"/>
  <c r="G340" i="2"/>
  <c r="E340" i="2" s="1"/>
  <c r="G341" i="2"/>
  <c r="E341" i="2" s="1"/>
  <c r="G342" i="2"/>
  <c r="E342" i="2" s="1"/>
  <c r="G343" i="2"/>
  <c r="E343" i="2" s="1"/>
  <c r="G344" i="2"/>
  <c r="E344" i="2" s="1"/>
  <c r="G345" i="2"/>
  <c r="E345" i="2" s="1"/>
  <c r="G346" i="2"/>
  <c r="E346" i="2" s="1"/>
  <c r="G347" i="2"/>
  <c r="E347" i="2" s="1"/>
  <c r="G348" i="2"/>
  <c r="E348" i="2" s="1"/>
  <c r="G349" i="2"/>
  <c r="E349" i="2" s="1"/>
  <c r="G350" i="2"/>
  <c r="E350" i="2" s="1"/>
  <c r="G351" i="2"/>
  <c r="E351" i="2" s="1"/>
  <c r="G352" i="2"/>
  <c r="E352" i="2" s="1"/>
  <c r="G353" i="2"/>
  <c r="E353" i="2" s="1"/>
  <c r="G354" i="2"/>
  <c r="E354" i="2" s="1"/>
  <c r="G355" i="2"/>
  <c r="E355" i="2" s="1"/>
  <c r="G356" i="2"/>
  <c r="E356" i="2" s="1"/>
  <c r="G357" i="2"/>
  <c r="E357" i="2" s="1"/>
  <c r="G358" i="2"/>
  <c r="E358" i="2" s="1"/>
  <c r="G359" i="2"/>
  <c r="E359" i="2" s="1"/>
  <c r="G360" i="2"/>
  <c r="E360" i="2" s="1"/>
  <c r="G361" i="2"/>
  <c r="E361" i="2" s="1"/>
  <c r="G362" i="2"/>
  <c r="E362" i="2" s="1"/>
  <c r="G363" i="2"/>
  <c r="E363" i="2" s="1"/>
  <c r="G364" i="2"/>
  <c r="E364" i="2" s="1"/>
  <c r="G365" i="2"/>
  <c r="E365" i="2" s="1"/>
  <c r="G366" i="2"/>
  <c r="E366" i="2" s="1"/>
  <c r="G367" i="2"/>
  <c r="E367" i="2" s="1"/>
  <c r="G368" i="2"/>
  <c r="E368" i="2" s="1"/>
  <c r="G369" i="2"/>
  <c r="E369" i="2" s="1"/>
  <c r="G370" i="2"/>
  <c r="E370" i="2" s="1"/>
  <c r="G371" i="2"/>
  <c r="E371" i="2" s="1"/>
  <c r="G372" i="2"/>
  <c r="E372" i="2" s="1"/>
  <c r="G373" i="2"/>
  <c r="E373" i="2" s="1"/>
  <c r="G374" i="2"/>
  <c r="E374" i="2" s="1"/>
  <c r="G375" i="2"/>
  <c r="E375" i="2" s="1"/>
  <c r="G376" i="2"/>
  <c r="E376" i="2" s="1"/>
  <c r="G377" i="2"/>
  <c r="E377" i="2" s="1"/>
  <c r="G378" i="2"/>
  <c r="E378" i="2" s="1"/>
  <c r="G379" i="2"/>
  <c r="E379" i="2" s="1"/>
  <c r="G380" i="2"/>
  <c r="E380" i="2" s="1"/>
  <c r="G381" i="2"/>
  <c r="E381" i="2" s="1"/>
  <c r="G382" i="2"/>
  <c r="E382" i="2" s="1"/>
  <c r="G383" i="2"/>
  <c r="E383" i="2" s="1"/>
  <c r="G384" i="2"/>
  <c r="E384" i="2" s="1"/>
  <c r="G385" i="2"/>
  <c r="E385" i="2" s="1"/>
  <c r="G386" i="2"/>
  <c r="E386" i="2" s="1"/>
  <c r="G387" i="2"/>
  <c r="E387" i="2" s="1"/>
  <c r="G388" i="2"/>
  <c r="E388" i="2" s="1"/>
  <c r="G389" i="2"/>
  <c r="E389" i="2" s="1"/>
  <c r="G390" i="2"/>
  <c r="E390" i="2" s="1"/>
  <c r="G391" i="2"/>
  <c r="E391" i="2" s="1"/>
  <c r="G392" i="2"/>
  <c r="E392" i="2" s="1"/>
  <c r="G393" i="2"/>
  <c r="E393" i="2" s="1"/>
  <c r="G394" i="2"/>
  <c r="E394" i="2" s="1"/>
  <c r="G395" i="2"/>
  <c r="E395" i="2" s="1"/>
  <c r="G396" i="2"/>
  <c r="E396" i="2" s="1"/>
  <c r="G397" i="2"/>
  <c r="E397" i="2" s="1"/>
  <c r="G398" i="2"/>
  <c r="E398" i="2" s="1"/>
  <c r="G399" i="2"/>
  <c r="E399" i="2" s="1"/>
  <c r="G400" i="2"/>
  <c r="E400" i="2" s="1"/>
  <c r="G401" i="2"/>
  <c r="E401" i="2" s="1"/>
  <c r="G402" i="2"/>
  <c r="E402" i="2" s="1"/>
  <c r="G403" i="2"/>
  <c r="E403" i="2" s="1"/>
  <c r="G404" i="2"/>
  <c r="E404" i="2" s="1"/>
  <c r="G405" i="2"/>
  <c r="E405" i="2" s="1"/>
  <c r="G406" i="2"/>
  <c r="E406" i="2" s="1"/>
  <c r="G407" i="2"/>
  <c r="E407" i="2" s="1"/>
  <c r="G408" i="2"/>
  <c r="E408" i="2" s="1"/>
  <c r="G409" i="2"/>
  <c r="E409" i="2" s="1"/>
  <c r="G410" i="2"/>
  <c r="E410" i="2" s="1"/>
  <c r="G411" i="2"/>
  <c r="E411" i="2" s="1"/>
  <c r="G412" i="2"/>
  <c r="E412" i="2" s="1"/>
  <c r="G413" i="2"/>
  <c r="E413" i="2" s="1"/>
  <c r="G414" i="2"/>
  <c r="E414" i="2" s="1"/>
  <c r="G415" i="2"/>
  <c r="E415" i="2" s="1"/>
  <c r="G416" i="2"/>
  <c r="E416" i="2" s="1"/>
  <c r="G417" i="2"/>
  <c r="E417" i="2" s="1"/>
  <c r="G418" i="2"/>
  <c r="E418" i="2" s="1"/>
  <c r="G419" i="2"/>
  <c r="E419" i="2" s="1"/>
  <c r="G420" i="2"/>
  <c r="E420" i="2" s="1"/>
  <c r="G421" i="2"/>
  <c r="E421" i="2" s="1"/>
  <c r="G422" i="2"/>
  <c r="E422" i="2" s="1"/>
  <c r="G423" i="2"/>
  <c r="E423" i="2" s="1"/>
  <c r="G424" i="2"/>
  <c r="E424" i="2" s="1"/>
  <c r="G425" i="2"/>
  <c r="E425" i="2" s="1"/>
  <c r="G426" i="2"/>
  <c r="E426" i="2" s="1"/>
  <c r="G427" i="2"/>
  <c r="E427" i="2" s="1"/>
  <c r="G428" i="2"/>
  <c r="E428" i="2" s="1"/>
  <c r="G429" i="2"/>
  <c r="E429" i="2" s="1"/>
  <c r="G430" i="2"/>
  <c r="E430" i="2" s="1"/>
  <c r="G431" i="2"/>
  <c r="E431" i="2" s="1"/>
  <c r="G432" i="2"/>
  <c r="E432" i="2" s="1"/>
  <c r="G433" i="2"/>
  <c r="E433" i="2" s="1"/>
  <c r="G434" i="2"/>
  <c r="E434" i="2" s="1"/>
  <c r="G435" i="2"/>
  <c r="E435" i="2" s="1"/>
  <c r="G436" i="2"/>
  <c r="E436" i="2" s="1"/>
  <c r="G437" i="2"/>
  <c r="E437" i="2" s="1"/>
  <c r="G438" i="2"/>
  <c r="E438" i="2" s="1"/>
  <c r="G439" i="2"/>
  <c r="E439" i="2" s="1"/>
  <c r="G440" i="2"/>
  <c r="E440" i="2" s="1"/>
  <c r="G441" i="2"/>
  <c r="E441" i="2" s="1"/>
  <c r="G442" i="2"/>
  <c r="E442" i="2" s="1"/>
  <c r="G443" i="2"/>
  <c r="E443" i="2" s="1"/>
  <c r="G444" i="2"/>
  <c r="E444" i="2" s="1"/>
  <c r="G445" i="2"/>
  <c r="E445" i="2" s="1"/>
  <c r="G446" i="2"/>
  <c r="E446" i="2" s="1"/>
  <c r="G447" i="2"/>
  <c r="E447" i="2" s="1"/>
  <c r="G448" i="2"/>
  <c r="E448" i="2" s="1"/>
  <c r="G449" i="2"/>
  <c r="E449" i="2" s="1"/>
  <c r="G450" i="2"/>
  <c r="E450" i="2" s="1"/>
  <c r="G451" i="2"/>
  <c r="E451" i="2" s="1"/>
  <c r="G452" i="2"/>
  <c r="E452" i="2" s="1"/>
  <c r="G453" i="2"/>
  <c r="E453" i="2" s="1"/>
  <c r="G454" i="2"/>
  <c r="E454" i="2" s="1"/>
  <c r="G455" i="2"/>
  <c r="E455" i="2" s="1"/>
  <c r="G456" i="2"/>
  <c r="E456" i="2" s="1"/>
  <c r="G457" i="2"/>
  <c r="E457" i="2" s="1"/>
  <c r="G458" i="2"/>
  <c r="E458" i="2" s="1"/>
  <c r="G459" i="2"/>
  <c r="E459" i="2" s="1"/>
  <c r="G460" i="2"/>
  <c r="E460" i="2" s="1"/>
  <c r="G461" i="2"/>
  <c r="E461" i="2" s="1"/>
  <c r="G462" i="2"/>
  <c r="E462" i="2" s="1"/>
  <c r="G463" i="2"/>
  <c r="E463" i="2" s="1"/>
  <c r="G464" i="2"/>
  <c r="E464" i="2" s="1"/>
  <c r="G465" i="2"/>
  <c r="E465" i="2" s="1"/>
  <c r="G466" i="2"/>
  <c r="E466" i="2" s="1"/>
  <c r="G468" i="2"/>
  <c r="E468" i="2" s="1"/>
  <c r="G469" i="2"/>
  <c r="E469" i="2" s="1"/>
  <c r="G470" i="2"/>
  <c r="E470" i="2" s="1"/>
  <c r="G471" i="2"/>
  <c r="E471" i="2" s="1"/>
  <c r="G472" i="2"/>
  <c r="E472" i="2" s="1"/>
  <c r="G473" i="2"/>
  <c r="E473" i="2" s="1"/>
  <c r="G474" i="2"/>
  <c r="E474" i="2" s="1"/>
  <c r="G475" i="2"/>
  <c r="E475" i="2" s="1"/>
  <c r="G476" i="2"/>
  <c r="E476" i="2" s="1"/>
  <c r="G477" i="2"/>
  <c r="E477" i="2" s="1"/>
  <c r="G478" i="2"/>
  <c r="E478" i="2" s="1"/>
  <c r="G479" i="2"/>
  <c r="E479" i="2" s="1"/>
  <c r="G480" i="2"/>
  <c r="E480" i="2" s="1"/>
  <c r="G481" i="2"/>
  <c r="E481" i="2" s="1"/>
  <c r="G482" i="2"/>
  <c r="E482" i="2" s="1"/>
  <c r="G483" i="2"/>
  <c r="E483" i="2" s="1"/>
  <c r="G484" i="2"/>
  <c r="E484" i="2" s="1"/>
  <c r="G485" i="2"/>
  <c r="E485" i="2" s="1"/>
  <c r="G486" i="2"/>
  <c r="E486" i="2" s="1"/>
  <c r="G487" i="2"/>
  <c r="E487" i="2" s="1"/>
  <c r="G488" i="2"/>
  <c r="E488" i="2" s="1"/>
  <c r="G489" i="2"/>
  <c r="E489" i="2" s="1"/>
  <c r="G490" i="2"/>
  <c r="E490" i="2" s="1"/>
  <c r="G491" i="2"/>
  <c r="E491" i="2" s="1"/>
  <c r="G492" i="2"/>
  <c r="E492" i="2" s="1"/>
  <c r="G493" i="2"/>
  <c r="E493" i="2" s="1"/>
  <c r="G494" i="2"/>
  <c r="E494" i="2" s="1"/>
  <c r="G495" i="2"/>
  <c r="E495" i="2" s="1"/>
  <c r="G496" i="2"/>
  <c r="E496" i="2" s="1"/>
  <c r="G497" i="2"/>
  <c r="E497" i="2" s="1"/>
  <c r="G498" i="2"/>
  <c r="E498" i="2" s="1"/>
  <c r="G499" i="2"/>
  <c r="E499" i="2" s="1"/>
  <c r="G500" i="2"/>
  <c r="E500" i="2" s="1"/>
  <c r="G501" i="2"/>
  <c r="E501" i="2" s="1"/>
  <c r="G502" i="2"/>
  <c r="E502" i="2" s="1"/>
  <c r="G503" i="2"/>
  <c r="E503" i="2" s="1"/>
  <c r="G504" i="2"/>
  <c r="E504" i="2" s="1"/>
  <c r="G505" i="2"/>
  <c r="E505" i="2" s="1"/>
  <c r="G506" i="2"/>
  <c r="E506" i="2" s="1"/>
  <c r="G507" i="2"/>
  <c r="E507" i="2" s="1"/>
  <c r="G508" i="2"/>
  <c r="E508" i="2" s="1"/>
  <c r="G509" i="2"/>
  <c r="E509" i="2" s="1"/>
  <c r="G510" i="2"/>
  <c r="E510" i="2" s="1"/>
  <c r="G511" i="2"/>
  <c r="E511" i="2" s="1"/>
  <c r="G512" i="2"/>
  <c r="E512" i="2" s="1"/>
  <c r="G513" i="2"/>
  <c r="E513" i="2" s="1"/>
  <c r="G514" i="2"/>
  <c r="E514" i="2" s="1"/>
  <c r="G515" i="2"/>
  <c r="E515" i="2" s="1"/>
  <c r="G516" i="2"/>
  <c r="E516" i="2" s="1"/>
  <c r="G517" i="2"/>
  <c r="E517" i="2" s="1"/>
  <c r="G518" i="2"/>
  <c r="E518" i="2" s="1"/>
  <c r="G519" i="2"/>
  <c r="E519" i="2" s="1"/>
  <c r="G520" i="2"/>
  <c r="E520" i="2" s="1"/>
  <c r="G521" i="2"/>
  <c r="E521" i="2" s="1"/>
  <c r="G522" i="2"/>
  <c r="E522" i="2" s="1"/>
  <c r="G523" i="2"/>
  <c r="E523" i="2" s="1"/>
  <c r="G524" i="2"/>
  <c r="E524" i="2" s="1"/>
  <c r="G525" i="2"/>
  <c r="E525" i="2" s="1"/>
  <c r="G526" i="2"/>
  <c r="E526" i="2" s="1"/>
  <c r="G527" i="2"/>
  <c r="E527" i="2" s="1"/>
  <c r="G528" i="2"/>
  <c r="E528" i="2" s="1"/>
  <c r="G529" i="2"/>
  <c r="E529" i="2" s="1"/>
  <c r="G530" i="2"/>
  <c r="E530" i="2" s="1"/>
  <c r="G531" i="2"/>
  <c r="E531" i="2" s="1"/>
  <c r="G532" i="2"/>
  <c r="E532" i="2" s="1"/>
  <c r="G533" i="2"/>
  <c r="E533" i="2" s="1"/>
  <c r="G534" i="2"/>
  <c r="E534" i="2" s="1"/>
  <c r="G535" i="2"/>
  <c r="E535" i="2" s="1"/>
  <c r="G536" i="2"/>
  <c r="E536" i="2" s="1"/>
  <c r="G537" i="2"/>
  <c r="E537" i="2" s="1"/>
  <c r="G538" i="2"/>
  <c r="E538" i="2" s="1"/>
  <c r="G539" i="2"/>
  <c r="E539" i="2" s="1"/>
  <c r="G540" i="2"/>
  <c r="E540" i="2" s="1"/>
  <c r="G541" i="2"/>
  <c r="E541" i="2" s="1"/>
  <c r="G542" i="2"/>
  <c r="E542" i="2" s="1"/>
  <c r="G543" i="2"/>
  <c r="E543" i="2" s="1"/>
  <c r="G544" i="2"/>
  <c r="E544" i="2" s="1"/>
  <c r="G545" i="2"/>
  <c r="E545" i="2" s="1"/>
  <c r="G546" i="2"/>
  <c r="E546" i="2" s="1"/>
  <c r="G547" i="2"/>
  <c r="E547" i="2" s="1"/>
  <c r="G548" i="2"/>
  <c r="E548" i="2" s="1"/>
  <c r="G549" i="2"/>
  <c r="E549" i="2" s="1"/>
  <c r="G550" i="2"/>
  <c r="E550" i="2" s="1"/>
  <c r="G551" i="2"/>
  <c r="E551" i="2" s="1"/>
  <c r="G552" i="2"/>
  <c r="E552" i="2" s="1"/>
  <c r="G553" i="2"/>
  <c r="E553" i="2" s="1"/>
  <c r="G554" i="2"/>
  <c r="E554" i="2" s="1"/>
  <c r="G555" i="2"/>
  <c r="E555" i="2" s="1"/>
  <c r="G556" i="2"/>
  <c r="E556" i="2" s="1"/>
  <c r="G557" i="2"/>
  <c r="E557" i="2" s="1"/>
  <c r="G558" i="2"/>
  <c r="E558" i="2" s="1"/>
  <c r="G559" i="2"/>
  <c r="E559" i="2" s="1"/>
  <c r="G560" i="2"/>
  <c r="E560" i="2" s="1"/>
  <c r="G561" i="2"/>
  <c r="E561" i="2" s="1"/>
  <c r="G562" i="2"/>
  <c r="E562" i="2" s="1"/>
  <c r="G563" i="2"/>
  <c r="E563" i="2" s="1"/>
  <c r="G564" i="2"/>
  <c r="E564" i="2" s="1"/>
  <c r="G565" i="2"/>
  <c r="E565" i="2" s="1"/>
  <c r="G566" i="2"/>
  <c r="E566" i="2" s="1"/>
  <c r="G567" i="2"/>
  <c r="E567" i="2" s="1"/>
  <c r="G568" i="2"/>
  <c r="E568" i="2" s="1"/>
  <c r="G569" i="2"/>
  <c r="E569" i="2" s="1"/>
  <c r="G570" i="2"/>
  <c r="E570" i="2" s="1"/>
  <c r="G571" i="2"/>
  <c r="E571" i="2" s="1"/>
  <c r="G572" i="2"/>
  <c r="E572" i="2" s="1"/>
  <c r="G573" i="2"/>
  <c r="E573" i="2" s="1"/>
  <c r="G574" i="2"/>
  <c r="E574" i="2" s="1"/>
  <c r="G575" i="2"/>
  <c r="E575" i="2" s="1"/>
  <c r="G576" i="2"/>
  <c r="E576" i="2" s="1"/>
  <c r="G577" i="2"/>
  <c r="E577" i="2" s="1"/>
  <c r="G578" i="2"/>
  <c r="E578" i="2" s="1"/>
  <c r="G579" i="2"/>
  <c r="E579" i="2" s="1"/>
  <c r="G580" i="2"/>
  <c r="E580" i="2" s="1"/>
  <c r="G581" i="2"/>
  <c r="E581" i="2" s="1"/>
  <c r="G582" i="2"/>
  <c r="E582" i="2" s="1"/>
  <c r="G583" i="2"/>
  <c r="E583" i="2" s="1"/>
  <c r="G584" i="2"/>
  <c r="E584" i="2" s="1"/>
  <c r="G585" i="2"/>
  <c r="E585" i="2" s="1"/>
  <c r="G586" i="2"/>
  <c r="E586" i="2" s="1"/>
  <c r="G587" i="2"/>
  <c r="E587" i="2" s="1"/>
  <c r="G588" i="2"/>
  <c r="E588" i="2" s="1"/>
  <c r="G589" i="2"/>
  <c r="E589" i="2" s="1"/>
  <c r="G590" i="2"/>
  <c r="E590" i="2" s="1"/>
  <c r="G591" i="2"/>
  <c r="E591" i="2" s="1"/>
  <c r="G592" i="2"/>
  <c r="E592" i="2" s="1"/>
  <c r="G593" i="2"/>
  <c r="E593" i="2" s="1"/>
  <c r="G594" i="2"/>
  <c r="E594" i="2" s="1"/>
  <c r="G595" i="2"/>
  <c r="E595" i="2" s="1"/>
  <c r="G596" i="2"/>
  <c r="E596" i="2" s="1"/>
  <c r="G597" i="2"/>
  <c r="E597" i="2" s="1"/>
  <c r="G598" i="2"/>
  <c r="E598" i="2" s="1"/>
  <c r="G599" i="2"/>
  <c r="E599" i="2" s="1"/>
  <c r="G600" i="2"/>
  <c r="E600" i="2" s="1"/>
  <c r="G601" i="2"/>
  <c r="E601" i="2" s="1"/>
  <c r="G602" i="2"/>
  <c r="E602" i="2" s="1"/>
  <c r="G603" i="2"/>
  <c r="E603" i="2" s="1"/>
  <c r="G604" i="2"/>
  <c r="E604" i="2" s="1"/>
  <c r="G605" i="2"/>
  <c r="E605" i="2" s="1"/>
  <c r="G606" i="2"/>
  <c r="E606" i="2" s="1"/>
  <c r="G607" i="2"/>
  <c r="E607" i="2" s="1"/>
  <c r="G608" i="2"/>
  <c r="E608" i="2" s="1"/>
  <c r="G609" i="2"/>
  <c r="E609" i="2" s="1"/>
  <c r="G610" i="2"/>
  <c r="E610" i="2" s="1"/>
  <c r="G611" i="2"/>
  <c r="E611" i="2" s="1"/>
  <c r="G612" i="2"/>
  <c r="E612" i="2" s="1"/>
  <c r="G613" i="2"/>
  <c r="E613" i="2" s="1"/>
  <c r="G614" i="2"/>
  <c r="E614" i="2" s="1"/>
  <c r="G615" i="2"/>
  <c r="E615" i="2" s="1"/>
  <c r="G616" i="2"/>
  <c r="E616" i="2" s="1"/>
  <c r="G617" i="2"/>
  <c r="E617" i="2" s="1"/>
  <c r="G618" i="2"/>
  <c r="E618" i="2" s="1"/>
  <c r="G619" i="2"/>
  <c r="E619" i="2" s="1"/>
  <c r="G620" i="2"/>
  <c r="E620" i="2" s="1"/>
  <c r="G621" i="2"/>
  <c r="E621" i="2" s="1"/>
  <c r="G622" i="2"/>
  <c r="E622" i="2" s="1"/>
  <c r="G623" i="2"/>
  <c r="E623" i="2" s="1"/>
  <c r="G624" i="2"/>
  <c r="E624" i="2" s="1"/>
  <c r="G625" i="2"/>
  <c r="E625" i="2" s="1"/>
  <c r="G626" i="2"/>
  <c r="E626" i="2" s="1"/>
  <c r="G627" i="2"/>
  <c r="E627" i="2" s="1"/>
  <c r="G628" i="2"/>
  <c r="E628" i="2" s="1"/>
  <c r="G629" i="2"/>
  <c r="E629" i="2" s="1"/>
  <c r="G630" i="2"/>
  <c r="E630" i="2" s="1"/>
  <c r="G631" i="2"/>
  <c r="E631" i="2" s="1"/>
  <c r="G632" i="2"/>
  <c r="E632" i="2" s="1"/>
  <c r="G633" i="2"/>
  <c r="E633" i="2" s="1"/>
  <c r="G634" i="2"/>
  <c r="E634" i="2" s="1"/>
  <c r="G635" i="2"/>
  <c r="E635" i="2" s="1"/>
  <c r="G636" i="2"/>
  <c r="E636" i="2" s="1"/>
  <c r="G637" i="2"/>
  <c r="E637" i="2" s="1"/>
  <c r="G638" i="2"/>
  <c r="E638" i="2" s="1"/>
  <c r="G639" i="2"/>
  <c r="E639" i="2" s="1"/>
  <c r="G640" i="2"/>
  <c r="E640" i="2" s="1"/>
  <c r="G641" i="2"/>
  <c r="E641" i="2" s="1"/>
  <c r="G642" i="2"/>
  <c r="E642" i="2" s="1"/>
  <c r="G643" i="2"/>
  <c r="E643" i="2" s="1"/>
  <c r="G644" i="2"/>
  <c r="E644" i="2" s="1"/>
  <c r="G645" i="2"/>
  <c r="E645" i="2" s="1"/>
  <c r="G646" i="2"/>
  <c r="E646" i="2" s="1"/>
  <c r="G647" i="2"/>
  <c r="E647" i="2" s="1"/>
  <c r="G648" i="2"/>
  <c r="E648" i="2" s="1"/>
  <c r="G649" i="2"/>
  <c r="E649" i="2" s="1"/>
  <c r="G650" i="2"/>
  <c r="E650" i="2" s="1"/>
  <c r="G651" i="2"/>
  <c r="E651" i="2" s="1"/>
  <c r="G652" i="2"/>
  <c r="E652" i="2" s="1"/>
  <c r="G653" i="2"/>
  <c r="E653" i="2" s="1"/>
  <c r="G654" i="2"/>
  <c r="E654" i="2" s="1"/>
  <c r="G655" i="2"/>
  <c r="E655" i="2" s="1"/>
  <c r="G656" i="2"/>
  <c r="E656" i="2" s="1"/>
  <c r="G657" i="2"/>
  <c r="E657" i="2" s="1"/>
  <c r="G658" i="2"/>
  <c r="E658" i="2" s="1"/>
  <c r="G659" i="2"/>
  <c r="E659" i="2" s="1"/>
  <c r="G660" i="2"/>
  <c r="E660" i="2" s="1"/>
  <c r="G661" i="2"/>
  <c r="E661" i="2" s="1"/>
  <c r="G662" i="2"/>
  <c r="E662" i="2" s="1"/>
  <c r="G663" i="2"/>
  <c r="E663" i="2" s="1"/>
  <c r="G664" i="2"/>
  <c r="E664" i="2" s="1"/>
  <c r="G665" i="2"/>
  <c r="E665" i="2" s="1"/>
  <c r="G666" i="2"/>
  <c r="E666" i="2" s="1"/>
  <c r="G667" i="2"/>
  <c r="E667" i="2" s="1"/>
  <c r="G668" i="2"/>
  <c r="E668" i="2" s="1"/>
  <c r="G669" i="2"/>
  <c r="E669" i="2" s="1"/>
  <c r="G670" i="2"/>
  <c r="E670" i="2" s="1"/>
  <c r="G671" i="2"/>
  <c r="E671" i="2" s="1"/>
  <c r="G672" i="2"/>
  <c r="E672" i="2" s="1"/>
  <c r="G673" i="2"/>
  <c r="E673" i="2" s="1"/>
  <c r="G674" i="2"/>
  <c r="E674" i="2" s="1"/>
  <c r="G675" i="2"/>
  <c r="E675" i="2" s="1"/>
  <c r="G676" i="2"/>
  <c r="E676" i="2" s="1"/>
  <c r="G677" i="2"/>
  <c r="E677" i="2" s="1"/>
  <c r="G678" i="2"/>
  <c r="E678" i="2" s="1"/>
  <c r="G679" i="2"/>
  <c r="E679" i="2" s="1"/>
  <c r="G680" i="2"/>
  <c r="E680" i="2" s="1"/>
  <c r="G681" i="2"/>
  <c r="E681" i="2" s="1"/>
  <c r="G682" i="2"/>
  <c r="E682" i="2" s="1"/>
  <c r="G683" i="2"/>
  <c r="E683" i="2" s="1"/>
  <c r="G684" i="2"/>
  <c r="E684" i="2" s="1"/>
  <c r="G685" i="2"/>
  <c r="E685" i="2" s="1"/>
  <c r="G686" i="2"/>
  <c r="E686" i="2" s="1"/>
  <c r="G687" i="2"/>
  <c r="E687" i="2" s="1"/>
  <c r="G688" i="2"/>
  <c r="E688" i="2" s="1"/>
  <c r="G689" i="2"/>
  <c r="E689" i="2" s="1"/>
  <c r="G690" i="2"/>
  <c r="E690" i="2" s="1"/>
  <c r="G691" i="2"/>
  <c r="E691" i="2" s="1"/>
  <c r="G692" i="2"/>
  <c r="E692" i="2" s="1"/>
  <c r="G693" i="2"/>
  <c r="E693" i="2" s="1"/>
  <c r="G694" i="2"/>
  <c r="E694" i="2" s="1"/>
  <c r="G695" i="2"/>
  <c r="E695" i="2" s="1"/>
  <c r="G696" i="2"/>
  <c r="E696" i="2" s="1"/>
  <c r="G697" i="2"/>
  <c r="E697" i="2" s="1"/>
  <c r="G698" i="2"/>
  <c r="E698" i="2" s="1"/>
  <c r="G699" i="2"/>
  <c r="E699" i="2" s="1"/>
  <c r="G700" i="2"/>
  <c r="E700" i="2" s="1"/>
  <c r="G701" i="2"/>
  <c r="E701" i="2" s="1"/>
  <c r="G702" i="2"/>
  <c r="E702" i="2" s="1"/>
  <c r="G703" i="2"/>
  <c r="E703" i="2" s="1"/>
  <c r="G704" i="2"/>
  <c r="E704" i="2" s="1"/>
  <c r="G705" i="2"/>
  <c r="E705" i="2" s="1"/>
  <c r="G706" i="2"/>
  <c r="E706" i="2" s="1"/>
  <c r="G707" i="2"/>
  <c r="E707" i="2" s="1"/>
  <c r="G708" i="2"/>
  <c r="E708" i="2" s="1"/>
  <c r="G709" i="2"/>
  <c r="E709" i="2" s="1"/>
  <c r="G710" i="2"/>
  <c r="E710" i="2" s="1"/>
  <c r="G711" i="2"/>
  <c r="E711" i="2" s="1"/>
  <c r="G712" i="2"/>
  <c r="E712" i="2" s="1"/>
  <c r="G713" i="2"/>
  <c r="E713" i="2" s="1"/>
  <c r="G714" i="2"/>
  <c r="E714" i="2" s="1"/>
  <c r="G715" i="2"/>
  <c r="E715" i="2" s="1"/>
  <c r="G716" i="2"/>
  <c r="E716" i="2" s="1"/>
  <c r="G717" i="2"/>
  <c r="E717" i="2" s="1"/>
  <c r="G718" i="2"/>
  <c r="E718" i="2" s="1"/>
  <c r="G719" i="2"/>
  <c r="E719" i="2" s="1"/>
  <c r="G720" i="2"/>
  <c r="E720" i="2" s="1"/>
  <c r="G721" i="2"/>
  <c r="E721" i="2" s="1"/>
  <c r="G722" i="2"/>
  <c r="E722" i="2" s="1"/>
  <c r="G723" i="2"/>
  <c r="E723" i="2" s="1"/>
  <c r="G724" i="2"/>
  <c r="E724" i="2" s="1"/>
  <c r="G725" i="2"/>
  <c r="E725" i="2" s="1"/>
  <c r="G726" i="2"/>
  <c r="E726" i="2" s="1"/>
  <c r="G727" i="2"/>
  <c r="E727" i="2" s="1"/>
  <c r="G728" i="2"/>
  <c r="E728" i="2" s="1"/>
  <c r="G729" i="2"/>
  <c r="E729" i="2" s="1"/>
  <c r="G730" i="2"/>
  <c r="E730" i="2" s="1"/>
  <c r="G731" i="2"/>
  <c r="E731" i="2" s="1"/>
  <c r="G732" i="2"/>
  <c r="E732" i="2" s="1"/>
  <c r="G733" i="2"/>
  <c r="E733" i="2" s="1"/>
  <c r="G734" i="2"/>
  <c r="E734" i="2" s="1"/>
  <c r="G735" i="2"/>
  <c r="E735" i="2" s="1"/>
  <c r="G736" i="2"/>
  <c r="E736" i="2" s="1"/>
  <c r="G737" i="2"/>
  <c r="E737" i="2" s="1"/>
  <c r="G738" i="2"/>
  <c r="E738" i="2" s="1"/>
  <c r="G739" i="2"/>
  <c r="E739" i="2" s="1"/>
  <c r="G740" i="2"/>
  <c r="E740" i="2" s="1"/>
  <c r="G741" i="2"/>
  <c r="E741" i="2" s="1"/>
  <c r="G742" i="2"/>
  <c r="E742" i="2" s="1"/>
  <c r="G743" i="2"/>
  <c r="E743" i="2" s="1"/>
  <c r="G744" i="2"/>
  <c r="E744" i="2" s="1"/>
  <c r="G745" i="2"/>
  <c r="E745" i="2" s="1"/>
  <c r="G746" i="2"/>
  <c r="E746" i="2" s="1"/>
  <c r="G747" i="2"/>
  <c r="E747" i="2" s="1"/>
  <c r="G748" i="2"/>
  <c r="E748" i="2" s="1"/>
  <c r="G749" i="2"/>
  <c r="E749" i="2" s="1"/>
  <c r="G750" i="2"/>
  <c r="E750" i="2" s="1"/>
  <c r="G751" i="2"/>
  <c r="E751" i="2" s="1"/>
  <c r="G752" i="2"/>
  <c r="E752" i="2" s="1"/>
  <c r="G753" i="2"/>
  <c r="E753" i="2" s="1"/>
  <c r="G754" i="2"/>
  <c r="E754" i="2" s="1"/>
  <c r="G755" i="2"/>
  <c r="E755" i="2" s="1"/>
  <c r="G756" i="2"/>
  <c r="E756" i="2" s="1"/>
  <c r="G757" i="2"/>
  <c r="E757" i="2" s="1"/>
  <c r="G758" i="2"/>
  <c r="E758" i="2" s="1"/>
  <c r="G759" i="2"/>
  <c r="E759" i="2" s="1"/>
  <c r="G760" i="2"/>
  <c r="E760" i="2" s="1"/>
  <c r="G761" i="2"/>
  <c r="E761" i="2" s="1"/>
  <c r="G762" i="2"/>
  <c r="E762" i="2" s="1"/>
  <c r="G763" i="2"/>
  <c r="E763" i="2" s="1"/>
  <c r="G764" i="2"/>
  <c r="E764" i="2" s="1"/>
  <c r="G2" i="2"/>
  <c r="E2" i="2" s="1"/>
  <c r="A173" i="3"/>
  <c r="A176" i="3" s="1"/>
  <c r="B173" i="3"/>
  <c r="J729" i="2" l="1"/>
  <c r="I729" i="2" s="1"/>
  <c r="J669" i="2"/>
  <c r="I669" i="2" s="1"/>
  <c r="J529" i="2"/>
  <c r="I529" i="2" s="1"/>
  <c r="J517" i="2"/>
  <c r="I517" i="2" s="1"/>
  <c r="J505" i="2"/>
  <c r="I505" i="2" s="1"/>
  <c r="J501" i="2"/>
  <c r="I501" i="2" s="1"/>
  <c r="J481" i="2"/>
  <c r="I481" i="2" s="1"/>
  <c r="J477" i="2"/>
  <c r="I477" i="2" s="1"/>
  <c r="J384" i="2"/>
  <c r="I384" i="2" s="1"/>
  <c r="J2" i="2"/>
  <c r="I2" i="2" s="1"/>
  <c r="J693" i="2"/>
  <c r="I693" i="2" s="1"/>
  <c r="J689" i="2"/>
  <c r="I689" i="2" s="1"/>
  <c r="J685" i="2"/>
  <c r="I685" i="2" s="1"/>
  <c r="J653" i="2"/>
  <c r="I653" i="2" s="1"/>
  <c r="J537" i="2"/>
  <c r="I537" i="2" s="1"/>
  <c r="J460" i="2"/>
  <c r="I460" i="2" s="1"/>
  <c r="J444" i="2"/>
  <c r="I444" i="2" s="1"/>
  <c r="J432" i="2"/>
  <c r="I432" i="2" s="1"/>
  <c r="J428" i="2"/>
  <c r="I428" i="2" s="1"/>
  <c r="J424" i="2"/>
  <c r="I424" i="2" s="1"/>
  <c r="J392" i="2"/>
  <c r="I392" i="2" s="1"/>
  <c r="J376" i="2"/>
  <c r="I376" i="2" s="1"/>
  <c r="J348" i="2"/>
  <c r="I348" i="2" s="1"/>
  <c r="J344" i="2"/>
  <c r="I344" i="2" s="1"/>
  <c r="J340" i="2"/>
  <c r="I340" i="2" s="1"/>
  <c r="J324" i="2"/>
  <c r="I324" i="2" s="1"/>
  <c r="J308" i="2"/>
  <c r="I308" i="2" s="1"/>
  <c r="J296" i="2"/>
  <c r="I296" i="2" s="1"/>
  <c r="J288" i="2"/>
  <c r="I288" i="2" s="1"/>
  <c r="J280" i="2"/>
  <c r="I280" i="2" s="1"/>
  <c r="J240" i="2"/>
  <c r="I240" i="2" s="1"/>
  <c r="J228" i="2"/>
  <c r="I228" i="2" s="1"/>
  <c r="J188" i="2"/>
  <c r="I188" i="2" s="1"/>
  <c r="J180" i="2"/>
  <c r="I180" i="2" s="1"/>
  <c r="J172" i="2"/>
  <c r="I172" i="2" s="1"/>
  <c r="J168" i="2"/>
  <c r="I168" i="2" s="1"/>
  <c r="J148" i="2"/>
  <c r="I148" i="2" s="1"/>
  <c r="J124" i="2"/>
  <c r="I124" i="2" s="1"/>
  <c r="J116" i="2"/>
  <c r="I116" i="2" s="1"/>
  <c r="J104" i="2"/>
  <c r="I104" i="2" s="1"/>
  <c r="J96" i="2"/>
  <c r="I96" i="2" s="1"/>
  <c r="J84" i="2"/>
  <c r="I84" i="2" s="1"/>
  <c r="J72" i="2"/>
  <c r="I72" i="2" s="1"/>
  <c r="J704" i="2"/>
  <c r="I704" i="2" s="1"/>
  <c r="J648" i="2"/>
  <c r="I648" i="2" s="1"/>
  <c r="J612" i="2"/>
  <c r="I612" i="2" s="1"/>
  <c r="J608" i="2"/>
  <c r="I608" i="2" s="1"/>
  <c r="J596" i="2"/>
  <c r="I596" i="2" s="1"/>
  <c r="J516" i="2"/>
  <c r="I516" i="2" s="1"/>
  <c r="J504" i="2"/>
  <c r="I504" i="2" s="1"/>
  <c r="J500" i="2"/>
  <c r="I500" i="2" s="1"/>
  <c r="J496" i="2"/>
  <c r="I496" i="2" s="1"/>
  <c r="J492" i="2"/>
  <c r="I492" i="2" s="1"/>
  <c r="J488" i="2"/>
  <c r="I488" i="2" s="1"/>
  <c r="J476" i="2"/>
  <c r="I476" i="2" s="1"/>
  <c r="J472" i="2"/>
  <c r="I472" i="2" s="1"/>
  <c r="J427" i="2"/>
  <c r="I427" i="2" s="1"/>
  <c r="J415" i="2"/>
  <c r="I415" i="2" s="1"/>
  <c r="J403" i="2"/>
  <c r="I403" i="2" s="1"/>
  <c r="J375" i="2"/>
  <c r="I375" i="2" s="1"/>
  <c r="J371" i="2"/>
  <c r="I371" i="2" s="1"/>
  <c r="J367" i="2"/>
  <c r="I367" i="2" s="1"/>
  <c r="J347" i="2"/>
  <c r="I347" i="2" s="1"/>
  <c r="J343" i="2"/>
  <c r="I343" i="2" s="1"/>
  <c r="J339" i="2"/>
  <c r="I339" i="2" s="1"/>
  <c r="J323" i="2"/>
  <c r="I323" i="2" s="1"/>
  <c r="J315" i="2"/>
  <c r="I315" i="2" s="1"/>
  <c r="J295" i="2"/>
  <c r="I295" i="2" s="1"/>
  <c r="J255" i="2"/>
  <c r="I255" i="2" s="1"/>
  <c r="J191" i="2"/>
  <c r="I191" i="2" s="1"/>
  <c r="J167" i="2"/>
  <c r="I167" i="2" s="1"/>
  <c r="J163" i="2"/>
  <c r="I163" i="2" s="1"/>
  <c r="J131" i="2"/>
  <c r="I131" i="2" s="1"/>
  <c r="J115" i="2"/>
  <c r="I115" i="2" s="1"/>
  <c r="J63" i="2"/>
  <c r="I63" i="2" s="1"/>
  <c r="J3" i="2"/>
  <c r="I3" i="2" s="1"/>
  <c r="J671" i="2"/>
  <c r="I671" i="2" s="1"/>
  <c r="J519" i="2"/>
  <c r="I519" i="2" s="1"/>
  <c r="J503" i="2"/>
  <c r="I503" i="2" s="1"/>
  <c r="J495" i="2"/>
  <c r="I495" i="2" s="1"/>
  <c r="J487" i="2"/>
  <c r="I487" i="2" s="1"/>
  <c r="J462" i="2"/>
  <c r="I462" i="2" s="1"/>
  <c r="J402" i="2"/>
  <c r="I402" i="2" s="1"/>
  <c r="J374" i="2"/>
  <c r="I374" i="2" s="1"/>
  <c r="J354" i="2"/>
  <c r="I354" i="2" s="1"/>
  <c r="J342" i="2"/>
  <c r="I342" i="2" s="1"/>
  <c r="J334" i="2"/>
  <c r="I334" i="2" s="1"/>
  <c r="J258" i="2"/>
  <c r="I258" i="2" s="1"/>
  <c r="J246" i="2"/>
  <c r="I246" i="2" s="1"/>
  <c r="J242" i="2"/>
  <c r="I242" i="2" s="1"/>
  <c r="J222" i="2"/>
  <c r="I222" i="2" s="1"/>
  <c r="J206" i="2"/>
  <c r="I206" i="2" s="1"/>
  <c r="J190" i="2"/>
  <c r="I190" i="2" s="1"/>
  <c r="J178" i="2"/>
  <c r="I178" i="2" s="1"/>
  <c r="J126" i="2"/>
  <c r="I126" i="2" s="1"/>
  <c r="J114" i="2"/>
  <c r="I114" i="2" s="1"/>
  <c r="J106" i="2"/>
  <c r="I106" i="2" s="1"/>
  <c r="J90" i="2"/>
  <c r="I90" i="2" s="1"/>
  <c r="J74" i="2"/>
  <c r="I74" i="2" s="1"/>
  <c r="J66" i="2"/>
  <c r="I66" i="2" s="1"/>
  <c r="J763" i="2"/>
  <c r="I763" i="2" s="1"/>
  <c r="J686" i="2"/>
  <c r="I686" i="2" s="1"/>
  <c r="J682" i="2"/>
  <c r="I682" i="2" s="1"/>
  <c r="J666" i="2"/>
  <c r="I666" i="2" s="1"/>
  <c r="J642" i="2"/>
  <c r="I642" i="2" s="1"/>
  <c r="J530" i="2"/>
  <c r="I530" i="2" s="1"/>
  <c r="J518" i="2"/>
  <c r="I518" i="2" s="1"/>
  <c r="J502" i="2"/>
  <c r="I502" i="2" s="1"/>
  <c r="J486" i="2"/>
  <c r="I486" i="2" s="1"/>
  <c r="J470" i="2"/>
  <c r="I470" i="2" s="1"/>
  <c r="J449" i="2"/>
  <c r="I449" i="2" s="1"/>
  <c r="J365" i="2"/>
  <c r="I365" i="2" s="1"/>
  <c r="J345" i="2"/>
  <c r="I345" i="2" s="1"/>
  <c r="J341" i="2"/>
  <c r="I341" i="2" s="1"/>
  <c r="J297" i="2"/>
  <c r="I297" i="2" s="1"/>
  <c r="J245" i="2"/>
  <c r="I245" i="2" s="1"/>
  <c r="J217" i="2"/>
  <c r="I217" i="2" s="1"/>
  <c r="J181" i="2"/>
  <c r="I181" i="2" s="1"/>
  <c r="J161" i="2"/>
  <c r="I161" i="2" s="1"/>
  <c r="J145" i="2"/>
  <c r="I145" i="2" s="1"/>
  <c r="J121" i="2"/>
  <c r="I121" i="2" s="1"/>
  <c r="J109" i="2"/>
  <c r="I109" i="2" s="1"/>
  <c r="J105" i="2"/>
  <c r="I105" i="2" s="1"/>
  <c r="J17" i="2"/>
  <c r="I17" i="2" s="1"/>
  <c r="L2" i="2"/>
  <c r="K2" i="2" s="1"/>
  <c r="N2" i="2"/>
  <c r="M2" i="2" s="1"/>
  <c r="L749" i="2"/>
  <c r="K749" i="2" s="1"/>
  <c r="N749" i="2"/>
  <c r="M749" i="2" s="1"/>
  <c r="L733" i="2"/>
  <c r="K733" i="2" s="1"/>
  <c r="N733" i="2"/>
  <c r="M733" i="2" s="1"/>
  <c r="L717" i="2"/>
  <c r="K717" i="2" s="1"/>
  <c r="N717" i="2"/>
  <c r="M717" i="2" s="1"/>
  <c r="L701" i="2"/>
  <c r="K701" i="2" s="1"/>
  <c r="N701" i="2"/>
  <c r="M701" i="2" s="1"/>
  <c r="L677" i="2"/>
  <c r="K677" i="2" s="1"/>
  <c r="N677" i="2"/>
  <c r="M677" i="2" s="1"/>
  <c r="L756" i="2"/>
  <c r="K756" i="2" s="1"/>
  <c r="N756" i="2"/>
  <c r="M756" i="2" s="1"/>
  <c r="L744" i="2"/>
  <c r="K744" i="2" s="1"/>
  <c r="N744" i="2"/>
  <c r="M744" i="2" s="1"/>
  <c r="L763" i="2"/>
  <c r="K763" i="2" s="1"/>
  <c r="N763" i="2"/>
  <c r="M763" i="2" s="1"/>
  <c r="L759" i="2"/>
  <c r="K759" i="2" s="1"/>
  <c r="N759" i="2"/>
  <c r="M759" i="2" s="1"/>
  <c r="L755" i="2"/>
  <c r="K755" i="2" s="1"/>
  <c r="N755" i="2"/>
  <c r="M755" i="2" s="1"/>
  <c r="L751" i="2"/>
  <c r="K751" i="2" s="1"/>
  <c r="N751" i="2"/>
  <c r="M751" i="2" s="1"/>
  <c r="L747" i="2"/>
  <c r="K747" i="2" s="1"/>
  <c r="N747" i="2"/>
  <c r="M747" i="2" s="1"/>
  <c r="L743" i="2"/>
  <c r="K743" i="2" s="1"/>
  <c r="N743" i="2"/>
  <c r="M743" i="2" s="1"/>
  <c r="L739" i="2"/>
  <c r="K739" i="2" s="1"/>
  <c r="N739" i="2"/>
  <c r="M739" i="2" s="1"/>
  <c r="L735" i="2"/>
  <c r="K735" i="2" s="1"/>
  <c r="N735" i="2"/>
  <c r="M735" i="2" s="1"/>
  <c r="L731" i="2"/>
  <c r="K731" i="2" s="1"/>
  <c r="N731" i="2"/>
  <c r="M731" i="2" s="1"/>
  <c r="L727" i="2"/>
  <c r="K727" i="2" s="1"/>
  <c r="N727" i="2"/>
  <c r="M727" i="2" s="1"/>
  <c r="L723" i="2"/>
  <c r="K723" i="2" s="1"/>
  <c r="N723" i="2"/>
  <c r="M723" i="2" s="1"/>
  <c r="L719" i="2"/>
  <c r="K719" i="2" s="1"/>
  <c r="N719" i="2"/>
  <c r="M719" i="2" s="1"/>
  <c r="L715" i="2"/>
  <c r="K715" i="2" s="1"/>
  <c r="N715" i="2"/>
  <c r="M715" i="2" s="1"/>
  <c r="L711" i="2"/>
  <c r="K711" i="2" s="1"/>
  <c r="N711" i="2"/>
  <c r="M711" i="2" s="1"/>
  <c r="L707" i="2"/>
  <c r="K707" i="2" s="1"/>
  <c r="N707" i="2"/>
  <c r="M707" i="2" s="1"/>
  <c r="L703" i="2"/>
  <c r="K703" i="2" s="1"/>
  <c r="N703" i="2"/>
  <c r="M703" i="2" s="1"/>
  <c r="L699" i="2"/>
  <c r="K699" i="2" s="1"/>
  <c r="N699" i="2"/>
  <c r="M699" i="2" s="1"/>
  <c r="L695" i="2"/>
  <c r="K695" i="2" s="1"/>
  <c r="N695" i="2"/>
  <c r="M695" i="2" s="1"/>
  <c r="L691" i="2"/>
  <c r="K691" i="2" s="1"/>
  <c r="N691" i="2"/>
  <c r="M691" i="2" s="1"/>
  <c r="L687" i="2"/>
  <c r="K687" i="2" s="1"/>
  <c r="N687" i="2"/>
  <c r="M687" i="2" s="1"/>
  <c r="L683" i="2"/>
  <c r="K683" i="2" s="1"/>
  <c r="N683" i="2"/>
  <c r="M683" i="2" s="1"/>
  <c r="L679" i="2"/>
  <c r="K679" i="2" s="1"/>
  <c r="N679" i="2"/>
  <c r="M679" i="2" s="1"/>
  <c r="L675" i="2"/>
  <c r="K675" i="2" s="1"/>
  <c r="N675" i="2"/>
  <c r="M675" i="2" s="1"/>
  <c r="L671" i="2"/>
  <c r="K671" i="2" s="1"/>
  <c r="N671" i="2"/>
  <c r="M671" i="2" s="1"/>
  <c r="L667" i="2"/>
  <c r="K667" i="2" s="1"/>
  <c r="N667" i="2"/>
  <c r="M667" i="2" s="1"/>
  <c r="L663" i="2"/>
  <c r="K663" i="2" s="1"/>
  <c r="N663" i="2"/>
  <c r="M663" i="2" s="1"/>
  <c r="L659" i="2"/>
  <c r="K659" i="2" s="1"/>
  <c r="N659" i="2"/>
  <c r="M659" i="2" s="1"/>
  <c r="L655" i="2"/>
  <c r="K655" i="2" s="1"/>
  <c r="N655" i="2"/>
  <c r="M655" i="2" s="1"/>
  <c r="L651" i="2"/>
  <c r="K651" i="2" s="1"/>
  <c r="N651" i="2"/>
  <c r="M651" i="2" s="1"/>
  <c r="L647" i="2"/>
  <c r="K647" i="2" s="1"/>
  <c r="N647" i="2"/>
  <c r="M647" i="2" s="1"/>
  <c r="L643" i="2"/>
  <c r="K643" i="2" s="1"/>
  <c r="N643" i="2"/>
  <c r="M643" i="2" s="1"/>
  <c r="L639" i="2"/>
  <c r="K639" i="2" s="1"/>
  <c r="N639" i="2"/>
  <c r="M639" i="2" s="1"/>
  <c r="L635" i="2"/>
  <c r="K635" i="2" s="1"/>
  <c r="N635" i="2"/>
  <c r="M635" i="2" s="1"/>
  <c r="L631" i="2"/>
  <c r="K631" i="2" s="1"/>
  <c r="N631" i="2"/>
  <c r="M631" i="2" s="1"/>
  <c r="L627" i="2"/>
  <c r="K627" i="2" s="1"/>
  <c r="N627" i="2"/>
  <c r="M627" i="2" s="1"/>
  <c r="L623" i="2"/>
  <c r="K623" i="2" s="1"/>
  <c r="N623" i="2"/>
  <c r="M623" i="2" s="1"/>
  <c r="L619" i="2"/>
  <c r="K619" i="2" s="1"/>
  <c r="N619" i="2"/>
  <c r="M619" i="2" s="1"/>
  <c r="L615" i="2"/>
  <c r="K615" i="2" s="1"/>
  <c r="N615" i="2"/>
  <c r="M615" i="2" s="1"/>
  <c r="L611" i="2"/>
  <c r="K611" i="2" s="1"/>
  <c r="N611" i="2"/>
  <c r="M611" i="2" s="1"/>
  <c r="L607" i="2"/>
  <c r="K607" i="2" s="1"/>
  <c r="N607" i="2"/>
  <c r="M607" i="2" s="1"/>
  <c r="L603" i="2"/>
  <c r="K603" i="2" s="1"/>
  <c r="N603" i="2"/>
  <c r="M603" i="2" s="1"/>
  <c r="L599" i="2"/>
  <c r="K599" i="2" s="1"/>
  <c r="N599" i="2"/>
  <c r="M599" i="2" s="1"/>
  <c r="L595" i="2"/>
  <c r="K595" i="2" s="1"/>
  <c r="N595" i="2"/>
  <c r="M595" i="2" s="1"/>
  <c r="L591" i="2"/>
  <c r="K591" i="2" s="1"/>
  <c r="N591" i="2"/>
  <c r="M591" i="2" s="1"/>
  <c r="L587" i="2"/>
  <c r="K587" i="2" s="1"/>
  <c r="N587" i="2"/>
  <c r="M587" i="2" s="1"/>
  <c r="L583" i="2"/>
  <c r="K583" i="2" s="1"/>
  <c r="N583" i="2"/>
  <c r="M583" i="2" s="1"/>
  <c r="L579" i="2"/>
  <c r="K579" i="2" s="1"/>
  <c r="N579" i="2"/>
  <c r="M579" i="2" s="1"/>
  <c r="L575" i="2"/>
  <c r="K575" i="2" s="1"/>
  <c r="N575" i="2"/>
  <c r="M575" i="2" s="1"/>
  <c r="L571" i="2"/>
  <c r="K571" i="2" s="1"/>
  <c r="N571" i="2"/>
  <c r="M571" i="2" s="1"/>
  <c r="L567" i="2"/>
  <c r="K567" i="2" s="1"/>
  <c r="N567" i="2"/>
  <c r="M567" i="2" s="1"/>
  <c r="L563" i="2"/>
  <c r="K563" i="2" s="1"/>
  <c r="N563" i="2"/>
  <c r="M563" i="2" s="1"/>
  <c r="L559" i="2"/>
  <c r="K559" i="2" s="1"/>
  <c r="N559" i="2"/>
  <c r="M559" i="2" s="1"/>
  <c r="L555" i="2"/>
  <c r="K555" i="2" s="1"/>
  <c r="N555" i="2"/>
  <c r="M555" i="2" s="1"/>
  <c r="L551" i="2"/>
  <c r="K551" i="2" s="1"/>
  <c r="N551" i="2"/>
  <c r="M551" i="2" s="1"/>
  <c r="L547" i="2"/>
  <c r="K547" i="2" s="1"/>
  <c r="N547" i="2"/>
  <c r="M547" i="2" s="1"/>
  <c r="L543" i="2"/>
  <c r="K543" i="2" s="1"/>
  <c r="N543" i="2"/>
  <c r="M543" i="2" s="1"/>
  <c r="L539" i="2"/>
  <c r="K539" i="2" s="1"/>
  <c r="N539" i="2"/>
  <c r="M539" i="2" s="1"/>
  <c r="L535" i="2"/>
  <c r="K535" i="2" s="1"/>
  <c r="N535" i="2"/>
  <c r="M535" i="2" s="1"/>
  <c r="L531" i="2"/>
  <c r="K531" i="2" s="1"/>
  <c r="N531" i="2"/>
  <c r="M531" i="2" s="1"/>
  <c r="L527" i="2"/>
  <c r="K527" i="2" s="1"/>
  <c r="N527" i="2"/>
  <c r="M527" i="2" s="1"/>
  <c r="L523" i="2"/>
  <c r="K523" i="2" s="1"/>
  <c r="N523" i="2"/>
  <c r="M523" i="2" s="1"/>
  <c r="L519" i="2"/>
  <c r="K519" i="2" s="1"/>
  <c r="N519" i="2"/>
  <c r="M519" i="2" s="1"/>
  <c r="L515" i="2"/>
  <c r="K515" i="2" s="1"/>
  <c r="N515" i="2"/>
  <c r="M515" i="2" s="1"/>
  <c r="L511" i="2"/>
  <c r="K511" i="2" s="1"/>
  <c r="N511" i="2"/>
  <c r="M511" i="2" s="1"/>
  <c r="L507" i="2"/>
  <c r="K507" i="2" s="1"/>
  <c r="N507" i="2"/>
  <c r="M507" i="2" s="1"/>
  <c r="L503" i="2"/>
  <c r="K503" i="2" s="1"/>
  <c r="N503" i="2"/>
  <c r="M503" i="2" s="1"/>
  <c r="L499" i="2"/>
  <c r="K499" i="2" s="1"/>
  <c r="N499" i="2"/>
  <c r="M499" i="2" s="1"/>
  <c r="L495" i="2"/>
  <c r="K495" i="2" s="1"/>
  <c r="N495" i="2"/>
  <c r="M495" i="2" s="1"/>
  <c r="L491" i="2"/>
  <c r="K491" i="2" s="1"/>
  <c r="N491" i="2"/>
  <c r="M491" i="2" s="1"/>
  <c r="L487" i="2"/>
  <c r="K487" i="2" s="1"/>
  <c r="N487" i="2"/>
  <c r="M487" i="2" s="1"/>
  <c r="L483" i="2"/>
  <c r="K483" i="2" s="1"/>
  <c r="N483" i="2"/>
  <c r="M483" i="2" s="1"/>
  <c r="L479" i="2"/>
  <c r="K479" i="2" s="1"/>
  <c r="N479" i="2"/>
  <c r="M479" i="2" s="1"/>
  <c r="L475" i="2"/>
  <c r="K475" i="2" s="1"/>
  <c r="N475" i="2"/>
  <c r="M475" i="2" s="1"/>
  <c r="L471" i="2"/>
  <c r="K471" i="2" s="1"/>
  <c r="N471" i="2"/>
  <c r="M471" i="2" s="1"/>
  <c r="L466" i="2"/>
  <c r="K466" i="2" s="1"/>
  <c r="N466" i="2"/>
  <c r="M466" i="2" s="1"/>
  <c r="L462" i="2"/>
  <c r="K462" i="2" s="1"/>
  <c r="N462" i="2"/>
  <c r="M462" i="2" s="1"/>
  <c r="L458" i="2"/>
  <c r="K458" i="2" s="1"/>
  <c r="N458" i="2"/>
  <c r="M458" i="2" s="1"/>
  <c r="L454" i="2"/>
  <c r="K454" i="2" s="1"/>
  <c r="N454" i="2"/>
  <c r="M454" i="2" s="1"/>
  <c r="L450" i="2"/>
  <c r="K450" i="2" s="1"/>
  <c r="N450" i="2"/>
  <c r="M450" i="2" s="1"/>
  <c r="L446" i="2"/>
  <c r="K446" i="2" s="1"/>
  <c r="N446" i="2"/>
  <c r="M446" i="2" s="1"/>
  <c r="L442" i="2"/>
  <c r="K442" i="2" s="1"/>
  <c r="N442" i="2"/>
  <c r="M442" i="2" s="1"/>
  <c r="L438" i="2"/>
  <c r="K438" i="2" s="1"/>
  <c r="N438" i="2"/>
  <c r="M438" i="2" s="1"/>
  <c r="L434" i="2"/>
  <c r="K434" i="2" s="1"/>
  <c r="N434" i="2"/>
  <c r="M434" i="2" s="1"/>
  <c r="L430" i="2"/>
  <c r="K430" i="2" s="1"/>
  <c r="N430" i="2"/>
  <c r="M430" i="2" s="1"/>
  <c r="L426" i="2"/>
  <c r="K426" i="2" s="1"/>
  <c r="N426" i="2"/>
  <c r="M426" i="2" s="1"/>
  <c r="L422" i="2"/>
  <c r="K422" i="2" s="1"/>
  <c r="N422" i="2"/>
  <c r="M422" i="2" s="1"/>
  <c r="L418" i="2"/>
  <c r="K418" i="2" s="1"/>
  <c r="N418" i="2"/>
  <c r="M418" i="2" s="1"/>
  <c r="L414" i="2"/>
  <c r="K414" i="2" s="1"/>
  <c r="N414" i="2"/>
  <c r="M414" i="2" s="1"/>
  <c r="L410" i="2"/>
  <c r="K410" i="2" s="1"/>
  <c r="N410" i="2"/>
  <c r="M410" i="2" s="1"/>
  <c r="L406" i="2"/>
  <c r="K406" i="2" s="1"/>
  <c r="N406" i="2"/>
  <c r="M406" i="2" s="1"/>
  <c r="L402" i="2"/>
  <c r="K402" i="2" s="1"/>
  <c r="N402" i="2"/>
  <c r="M402" i="2" s="1"/>
  <c r="L398" i="2"/>
  <c r="K398" i="2" s="1"/>
  <c r="N398" i="2"/>
  <c r="M398" i="2" s="1"/>
  <c r="L394" i="2"/>
  <c r="K394" i="2" s="1"/>
  <c r="N394" i="2"/>
  <c r="M394" i="2" s="1"/>
  <c r="L390" i="2"/>
  <c r="K390" i="2" s="1"/>
  <c r="N390" i="2"/>
  <c r="M390" i="2" s="1"/>
  <c r="L386" i="2"/>
  <c r="K386" i="2" s="1"/>
  <c r="N386" i="2"/>
  <c r="M386" i="2" s="1"/>
  <c r="L382" i="2"/>
  <c r="K382" i="2" s="1"/>
  <c r="N382" i="2"/>
  <c r="M382" i="2" s="1"/>
  <c r="L378" i="2"/>
  <c r="K378" i="2" s="1"/>
  <c r="N378" i="2"/>
  <c r="M378" i="2" s="1"/>
  <c r="L374" i="2"/>
  <c r="K374" i="2" s="1"/>
  <c r="N374" i="2"/>
  <c r="M374" i="2" s="1"/>
  <c r="L370" i="2"/>
  <c r="K370" i="2" s="1"/>
  <c r="N370" i="2"/>
  <c r="M370" i="2" s="1"/>
  <c r="L366" i="2"/>
  <c r="K366" i="2" s="1"/>
  <c r="N366" i="2"/>
  <c r="M366" i="2" s="1"/>
  <c r="L362" i="2"/>
  <c r="K362" i="2" s="1"/>
  <c r="N362" i="2"/>
  <c r="M362" i="2" s="1"/>
  <c r="L358" i="2"/>
  <c r="K358" i="2" s="1"/>
  <c r="N358" i="2"/>
  <c r="M358" i="2" s="1"/>
  <c r="L354" i="2"/>
  <c r="K354" i="2" s="1"/>
  <c r="N354" i="2"/>
  <c r="M354" i="2" s="1"/>
  <c r="L350" i="2"/>
  <c r="K350" i="2" s="1"/>
  <c r="N350" i="2"/>
  <c r="M350" i="2" s="1"/>
  <c r="L346" i="2"/>
  <c r="K346" i="2" s="1"/>
  <c r="N346" i="2"/>
  <c r="M346" i="2" s="1"/>
  <c r="L342" i="2"/>
  <c r="K342" i="2" s="1"/>
  <c r="N342" i="2"/>
  <c r="M342" i="2" s="1"/>
  <c r="L338" i="2"/>
  <c r="K338" i="2" s="1"/>
  <c r="N338" i="2"/>
  <c r="M338" i="2" s="1"/>
  <c r="L334" i="2"/>
  <c r="K334" i="2" s="1"/>
  <c r="N334" i="2"/>
  <c r="M334" i="2" s="1"/>
  <c r="L330" i="2"/>
  <c r="K330" i="2" s="1"/>
  <c r="N330" i="2"/>
  <c r="M330" i="2" s="1"/>
  <c r="L326" i="2"/>
  <c r="K326" i="2" s="1"/>
  <c r="N326" i="2"/>
  <c r="M326" i="2" s="1"/>
  <c r="L322" i="2"/>
  <c r="K322" i="2" s="1"/>
  <c r="N322" i="2"/>
  <c r="M322" i="2" s="1"/>
  <c r="L318" i="2"/>
  <c r="K318" i="2" s="1"/>
  <c r="N318" i="2"/>
  <c r="M318" i="2" s="1"/>
  <c r="L314" i="2"/>
  <c r="K314" i="2" s="1"/>
  <c r="N314" i="2"/>
  <c r="M314" i="2" s="1"/>
  <c r="L310" i="2"/>
  <c r="K310" i="2" s="1"/>
  <c r="N310" i="2"/>
  <c r="M310" i="2" s="1"/>
  <c r="L306" i="2"/>
  <c r="K306" i="2" s="1"/>
  <c r="N306" i="2"/>
  <c r="M306" i="2" s="1"/>
  <c r="L302" i="2"/>
  <c r="K302" i="2" s="1"/>
  <c r="N302" i="2"/>
  <c r="M302" i="2" s="1"/>
  <c r="L298" i="2"/>
  <c r="K298" i="2" s="1"/>
  <c r="N298" i="2"/>
  <c r="M298" i="2" s="1"/>
  <c r="L294" i="2"/>
  <c r="K294" i="2" s="1"/>
  <c r="N294" i="2"/>
  <c r="M294" i="2" s="1"/>
  <c r="L290" i="2"/>
  <c r="K290" i="2" s="1"/>
  <c r="N290" i="2"/>
  <c r="M290" i="2" s="1"/>
  <c r="L286" i="2"/>
  <c r="K286" i="2" s="1"/>
  <c r="N286" i="2"/>
  <c r="M286" i="2" s="1"/>
  <c r="L282" i="2"/>
  <c r="K282" i="2" s="1"/>
  <c r="N282" i="2"/>
  <c r="M282" i="2" s="1"/>
  <c r="L278" i="2"/>
  <c r="K278" i="2" s="1"/>
  <c r="N278" i="2"/>
  <c r="M278" i="2" s="1"/>
  <c r="L274" i="2"/>
  <c r="K274" i="2" s="1"/>
  <c r="N274" i="2"/>
  <c r="M274" i="2" s="1"/>
  <c r="L270" i="2"/>
  <c r="K270" i="2" s="1"/>
  <c r="N270" i="2"/>
  <c r="M270" i="2" s="1"/>
  <c r="L266" i="2"/>
  <c r="K266" i="2" s="1"/>
  <c r="N266" i="2"/>
  <c r="M266" i="2" s="1"/>
  <c r="L262" i="2"/>
  <c r="K262" i="2" s="1"/>
  <c r="N262" i="2"/>
  <c r="M262" i="2" s="1"/>
  <c r="L258" i="2"/>
  <c r="K258" i="2" s="1"/>
  <c r="N258" i="2"/>
  <c r="M258" i="2" s="1"/>
  <c r="L254" i="2"/>
  <c r="K254" i="2" s="1"/>
  <c r="N254" i="2"/>
  <c r="M254" i="2" s="1"/>
  <c r="L250" i="2"/>
  <c r="K250" i="2" s="1"/>
  <c r="N250" i="2"/>
  <c r="M250" i="2" s="1"/>
  <c r="L246" i="2"/>
  <c r="K246" i="2" s="1"/>
  <c r="N246" i="2"/>
  <c r="M246" i="2" s="1"/>
  <c r="L242" i="2"/>
  <c r="K242" i="2" s="1"/>
  <c r="N242" i="2"/>
  <c r="M242" i="2" s="1"/>
  <c r="L238" i="2"/>
  <c r="K238" i="2" s="1"/>
  <c r="N238" i="2"/>
  <c r="M238" i="2" s="1"/>
  <c r="L234" i="2"/>
  <c r="K234" i="2" s="1"/>
  <c r="N234" i="2"/>
  <c r="M234" i="2" s="1"/>
  <c r="L230" i="2"/>
  <c r="K230" i="2" s="1"/>
  <c r="N230" i="2"/>
  <c r="M230" i="2" s="1"/>
  <c r="L226" i="2"/>
  <c r="K226" i="2" s="1"/>
  <c r="N226" i="2"/>
  <c r="M226" i="2" s="1"/>
  <c r="L222" i="2"/>
  <c r="K222" i="2" s="1"/>
  <c r="N222" i="2"/>
  <c r="M222" i="2" s="1"/>
  <c r="L218" i="2"/>
  <c r="K218" i="2" s="1"/>
  <c r="N218" i="2"/>
  <c r="M218" i="2" s="1"/>
  <c r="L214" i="2"/>
  <c r="K214" i="2" s="1"/>
  <c r="N214" i="2"/>
  <c r="M214" i="2" s="1"/>
  <c r="L210" i="2"/>
  <c r="K210" i="2" s="1"/>
  <c r="N210" i="2"/>
  <c r="M210" i="2" s="1"/>
  <c r="L206" i="2"/>
  <c r="K206" i="2" s="1"/>
  <c r="N206" i="2"/>
  <c r="M206" i="2" s="1"/>
  <c r="L202" i="2"/>
  <c r="K202" i="2" s="1"/>
  <c r="N202" i="2"/>
  <c r="M202" i="2" s="1"/>
  <c r="L198" i="2"/>
  <c r="K198" i="2" s="1"/>
  <c r="N198" i="2"/>
  <c r="M198" i="2" s="1"/>
  <c r="L194" i="2"/>
  <c r="K194" i="2" s="1"/>
  <c r="N194" i="2"/>
  <c r="M194" i="2" s="1"/>
  <c r="L190" i="2"/>
  <c r="K190" i="2" s="1"/>
  <c r="N190" i="2"/>
  <c r="M190" i="2" s="1"/>
  <c r="L186" i="2"/>
  <c r="K186" i="2" s="1"/>
  <c r="N186" i="2"/>
  <c r="M186" i="2" s="1"/>
  <c r="L182" i="2"/>
  <c r="K182" i="2" s="1"/>
  <c r="N182" i="2"/>
  <c r="M182" i="2" s="1"/>
  <c r="L178" i="2"/>
  <c r="K178" i="2" s="1"/>
  <c r="N178" i="2"/>
  <c r="M178" i="2" s="1"/>
  <c r="L174" i="2"/>
  <c r="K174" i="2" s="1"/>
  <c r="N174" i="2"/>
  <c r="M174" i="2" s="1"/>
  <c r="L170" i="2"/>
  <c r="K170" i="2" s="1"/>
  <c r="N170" i="2"/>
  <c r="M170" i="2" s="1"/>
  <c r="L166" i="2"/>
  <c r="K166" i="2" s="1"/>
  <c r="N166" i="2"/>
  <c r="M166" i="2" s="1"/>
  <c r="L162" i="2"/>
  <c r="K162" i="2" s="1"/>
  <c r="N162" i="2"/>
  <c r="M162" i="2" s="1"/>
  <c r="L158" i="2"/>
  <c r="K158" i="2" s="1"/>
  <c r="N158" i="2"/>
  <c r="M158" i="2" s="1"/>
  <c r="L154" i="2"/>
  <c r="K154" i="2" s="1"/>
  <c r="N154" i="2"/>
  <c r="M154" i="2" s="1"/>
  <c r="L150" i="2"/>
  <c r="K150" i="2" s="1"/>
  <c r="N150" i="2"/>
  <c r="M150" i="2" s="1"/>
  <c r="L146" i="2"/>
  <c r="K146" i="2" s="1"/>
  <c r="N146" i="2"/>
  <c r="M146" i="2" s="1"/>
  <c r="L142" i="2"/>
  <c r="K142" i="2" s="1"/>
  <c r="N142" i="2"/>
  <c r="M142" i="2" s="1"/>
  <c r="L138" i="2"/>
  <c r="K138" i="2" s="1"/>
  <c r="N138" i="2"/>
  <c r="M138" i="2" s="1"/>
  <c r="L134" i="2"/>
  <c r="K134" i="2" s="1"/>
  <c r="N134" i="2"/>
  <c r="M134" i="2" s="1"/>
  <c r="L130" i="2"/>
  <c r="K130" i="2" s="1"/>
  <c r="N130" i="2"/>
  <c r="M130" i="2" s="1"/>
  <c r="L126" i="2"/>
  <c r="K126" i="2" s="1"/>
  <c r="N126" i="2"/>
  <c r="M126" i="2" s="1"/>
  <c r="L122" i="2"/>
  <c r="K122" i="2" s="1"/>
  <c r="N122" i="2"/>
  <c r="M122" i="2" s="1"/>
  <c r="L118" i="2"/>
  <c r="K118" i="2" s="1"/>
  <c r="N118" i="2"/>
  <c r="M118" i="2" s="1"/>
  <c r="L114" i="2"/>
  <c r="K114" i="2" s="1"/>
  <c r="N114" i="2"/>
  <c r="M114" i="2" s="1"/>
  <c r="L110" i="2"/>
  <c r="K110" i="2" s="1"/>
  <c r="N110" i="2"/>
  <c r="M110" i="2" s="1"/>
  <c r="L106" i="2"/>
  <c r="K106" i="2" s="1"/>
  <c r="N106" i="2"/>
  <c r="M106" i="2" s="1"/>
  <c r="L102" i="2"/>
  <c r="K102" i="2" s="1"/>
  <c r="N102" i="2"/>
  <c r="M102" i="2" s="1"/>
  <c r="L98" i="2"/>
  <c r="K98" i="2" s="1"/>
  <c r="N98" i="2"/>
  <c r="M98" i="2" s="1"/>
  <c r="L94" i="2"/>
  <c r="K94" i="2" s="1"/>
  <c r="N94" i="2"/>
  <c r="M94" i="2" s="1"/>
  <c r="L90" i="2"/>
  <c r="K90" i="2" s="1"/>
  <c r="N90" i="2"/>
  <c r="M90" i="2" s="1"/>
  <c r="L86" i="2"/>
  <c r="K86" i="2" s="1"/>
  <c r="N86" i="2"/>
  <c r="M86" i="2" s="1"/>
  <c r="L82" i="2"/>
  <c r="K82" i="2" s="1"/>
  <c r="N82" i="2"/>
  <c r="M82" i="2" s="1"/>
  <c r="L78" i="2"/>
  <c r="K78" i="2" s="1"/>
  <c r="N78" i="2"/>
  <c r="M78" i="2" s="1"/>
  <c r="L74" i="2"/>
  <c r="K74" i="2" s="1"/>
  <c r="N74" i="2"/>
  <c r="M74" i="2" s="1"/>
  <c r="L70" i="2"/>
  <c r="K70" i="2" s="1"/>
  <c r="N70" i="2"/>
  <c r="M70" i="2" s="1"/>
  <c r="L66" i="2"/>
  <c r="K66" i="2" s="1"/>
  <c r="N66" i="2"/>
  <c r="M66" i="2" s="1"/>
  <c r="L62" i="2"/>
  <c r="K62" i="2" s="1"/>
  <c r="N62" i="2"/>
  <c r="M62" i="2" s="1"/>
  <c r="L58" i="2"/>
  <c r="K58" i="2" s="1"/>
  <c r="N58" i="2"/>
  <c r="M58" i="2" s="1"/>
  <c r="L54" i="2"/>
  <c r="K54" i="2" s="1"/>
  <c r="N54" i="2"/>
  <c r="M54" i="2" s="1"/>
  <c r="L50" i="2"/>
  <c r="K50" i="2" s="1"/>
  <c r="N50" i="2"/>
  <c r="M50" i="2" s="1"/>
  <c r="L46" i="2"/>
  <c r="K46" i="2" s="1"/>
  <c r="N46" i="2"/>
  <c r="M46" i="2" s="1"/>
  <c r="L42" i="2"/>
  <c r="K42" i="2" s="1"/>
  <c r="N42" i="2"/>
  <c r="M42" i="2" s="1"/>
  <c r="L38" i="2"/>
  <c r="K38" i="2" s="1"/>
  <c r="N38" i="2"/>
  <c r="M38" i="2" s="1"/>
  <c r="L34" i="2"/>
  <c r="K34" i="2" s="1"/>
  <c r="N34" i="2"/>
  <c r="M34" i="2" s="1"/>
  <c r="L30" i="2"/>
  <c r="K30" i="2" s="1"/>
  <c r="N30" i="2"/>
  <c r="M30" i="2" s="1"/>
  <c r="L26" i="2"/>
  <c r="K26" i="2" s="1"/>
  <c r="N26" i="2"/>
  <c r="M26" i="2" s="1"/>
  <c r="L22" i="2"/>
  <c r="K22" i="2" s="1"/>
  <c r="N22" i="2"/>
  <c r="M22" i="2" s="1"/>
  <c r="L18" i="2"/>
  <c r="K18" i="2" s="1"/>
  <c r="N18" i="2"/>
  <c r="M18" i="2" s="1"/>
  <c r="L14" i="2"/>
  <c r="K14" i="2" s="1"/>
  <c r="N14" i="2"/>
  <c r="M14" i="2" s="1"/>
  <c r="L10" i="2"/>
  <c r="K10" i="2" s="1"/>
  <c r="N10" i="2"/>
  <c r="M10" i="2" s="1"/>
  <c r="L6" i="2"/>
  <c r="K6" i="2" s="1"/>
  <c r="N6" i="2"/>
  <c r="M6" i="2" s="1"/>
  <c r="L757" i="2"/>
  <c r="K757" i="2" s="1"/>
  <c r="N757" i="2"/>
  <c r="M757" i="2" s="1"/>
  <c r="L741" i="2"/>
  <c r="K741" i="2" s="1"/>
  <c r="N741" i="2"/>
  <c r="M741" i="2" s="1"/>
  <c r="L729" i="2"/>
  <c r="K729" i="2" s="1"/>
  <c r="N729" i="2"/>
  <c r="M729" i="2" s="1"/>
  <c r="L713" i="2"/>
  <c r="K713" i="2" s="1"/>
  <c r="N713" i="2"/>
  <c r="M713" i="2" s="1"/>
  <c r="L697" i="2"/>
  <c r="K697" i="2" s="1"/>
  <c r="N697" i="2"/>
  <c r="M697" i="2" s="1"/>
  <c r="L685" i="2"/>
  <c r="K685" i="2" s="1"/>
  <c r="N685" i="2"/>
  <c r="M685" i="2" s="1"/>
  <c r="L760" i="2"/>
  <c r="K760" i="2" s="1"/>
  <c r="N760" i="2"/>
  <c r="M760" i="2" s="1"/>
  <c r="L748" i="2"/>
  <c r="K748" i="2" s="1"/>
  <c r="N748" i="2"/>
  <c r="M748" i="2" s="1"/>
  <c r="L762" i="2"/>
  <c r="K762" i="2" s="1"/>
  <c r="N762" i="2"/>
  <c r="M762" i="2" s="1"/>
  <c r="L758" i="2"/>
  <c r="K758" i="2" s="1"/>
  <c r="N758" i="2"/>
  <c r="M758" i="2" s="1"/>
  <c r="L754" i="2"/>
  <c r="K754" i="2" s="1"/>
  <c r="N754" i="2"/>
  <c r="M754" i="2" s="1"/>
  <c r="L750" i="2"/>
  <c r="K750" i="2" s="1"/>
  <c r="N750" i="2"/>
  <c r="M750" i="2" s="1"/>
  <c r="L746" i="2"/>
  <c r="K746" i="2" s="1"/>
  <c r="N746" i="2"/>
  <c r="M746" i="2" s="1"/>
  <c r="L742" i="2"/>
  <c r="K742" i="2" s="1"/>
  <c r="N742" i="2"/>
  <c r="M742" i="2" s="1"/>
  <c r="L738" i="2"/>
  <c r="K738" i="2" s="1"/>
  <c r="N738" i="2"/>
  <c r="M738" i="2" s="1"/>
  <c r="L734" i="2"/>
  <c r="K734" i="2" s="1"/>
  <c r="N734" i="2"/>
  <c r="M734" i="2" s="1"/>
  <c r="L730" i="2"/>
  <c r="K730" i="2" s="1"/>
  <c r="N730" i="2"/>
  <c r="M730" i="2" s="1"/>
  <c r="L726" i="2"/>
  <c r="K726" i="2" s="1"/>
  <c r="N726" i="2"/>
  <c r="M726" i="2" s="1"/>
  <c r="L722" i="2"/>
  <c r="K722" i="2" s="1"/>
  <c r="N722" i="2"/>
  <c r="M722" i="2" s="1"/>
  <c r="L718" i="2"/>
  <c r="K718" i="2" s="1"/>
  <c r="N718" i="2"/>
  <c r="M718" i="2" s="1"/>
  <c r="L714" i="2"/>
  <c r="K714" i="2" s="1"/>
  <c r="N714" i="2"/>
  <c r="M714" i="2" s="1"/>
  <c r="L710" i="2"/>
  <c r="K710" i="2" s="1"/>
  <c r="N710" i="2"/>
  <c r="M710" i="2" s="1"/>
  <c r="L706" i="2"/>
  <c r="K706" i="2" s="1"/>
  <c r="N706" i="2"/>
  <c r="M706" i="2" s="1"/>
  <c r="L702" i="2"/>
  <c r="K702" i="2" s="1"/>
  <c r="N702" i="2"/>
  <c r="M702" i="2" s="1"/>
  <c r="L698" i="2"/>
  <c r="K698" i="2" s="1"/>
  <c r="N698" i="2"/>
  <c r="M698" i="2" s="1"/>
  <c r="L694" i="2"/>
  <c r="K694" i="2" s="1"/>
  <c r="N694" i="2"/>
  <c r="M694" i="2" s="1"/>
  <c r="L690" i="2"/>
  <c r="K690" i="2" s="1"/>
  <c r="N690" i="2"/>
  <c r="M690" i="2" s="1"/>
  <c r="L686" i="2"/>
  <c r="K686" i="2" s="1"/>
  <c r="N686" i="2"/>
  <c r="M686" i="2" s="1"/>
  <c r="L682" i="2"/>
  <c r="K682" i="2" s="1"/>
  <c r="N682" i="2"/>
  <c r="M682" i="2" s="1"/>
  <c r="L678" i="2"/>
  <c r="K678" i="2" s="1"/>
  <c r="N678" i="2"/>
  <c r="M678" i="2" s="1"/>
  <c r="L674" i="2"/>
  <c r="K674" i="2" s="1"/>
  <c r="N674" i="2"/>
  <c r="M674" i="2" s="1"/>
  <c r="L670" i="2"/>
  <c r="K670" i="2" s="1"/>
  <c r="N670" i="2"/>
  <c r="M670" i="2" s="1"/>
  <c r="L666" i="2"/>
  <c r="K666" i="2" s="1"/>
  <c r="N666" i="2"/>
  <c r="M666" i="2" s="1"/>
  <c r="L662" i="2"/>
  <c r="K662" i="2" s="1"/>
  <c r="N662" i="2"/>
  <c r="M662" i="2" s="1"/>
  <c r="L658" i="2"/>
  <c r="K658" i="2" s="1"/>
  <c r="N658" i="2"/>
  <c r="M658" i="2" s="1"/>
  <c r="L654" i="2"/>
  <c r="K654" i="2" s="1"/>
  <c r="N654" i="2"/>
  <c r="M654" i="2" s="1"/>
  <c r="L650" i="2"/>
  <c r="K650" i="2" s="1"/>
  <c r="N650" i="2"/>
  <c r="M650" i="2" s="1"/>
  <c r="L646" i="2"/>
  <c r="K646" i="2" s="1"/>
  <c r="N646" i="2"/>
  <c r="M646" i="2" s="1"/>
  <c r="L642" i="2"/>
  <c r="K642" i="2" s="1"/>
  <c r="N642" i="2"/>
  <c r="M642" i="2" s="1"/>
  <c r="L638" i="2"/>
  <c r="K638" i="2" s="1"/>
  <c r="N638" i="2"/>
  <c r="M638" i="2" s="1"/>
  <c r="L634" i="2"/>
  <c r="K634" i="2" s="1"/>
  <c r="N634" i="2"/>
  <c r="M634" i="2" s="1"/>
  <c r="L630" i="2"/>
  <c r="K630" i="2" s="1"/>
  <c r="N630" i="2"/>
  <c r="M630" i="2" s="1"/>
  <c r="L626" i="2"/>
  <c r="K626" i="2" s="1"/>
  <c r="N626" i="2"/>
  <c r="M626" i="2" s="1"/>
  <c r="L622" i="2"/>
  <c r="K622" i="2" s="1"/>
  <c r="N622" i="2"/>
  <c r="M622" i="2" s="1"/>
  <c r="L618" i="2"/>
  <c r="K618" i="2" s="1"/>
  <c r="N618" i="2"/>
  <c r="M618" i="2" s="1"/>
  <c r="L614" i="2"/>
  <c r="K614" i="2" s="1"/>
  <c r="N614" i="2"/>
  <c r="M614" i="2" s="1"/>
  <c r="L610" i="2"/>
  <c r="K610" i="2" s="1"/>
  <c r="N610" i="2"/>
  <c r="M610" i="2" s="1"/>
  <c r="L606" i="2"/>
  <c r="K606" i="2" s="1"/>
  <c r="N606" i="2"/>
  <c r="M606" i="2" s="1"/>
  <c r="L602" i="2"/>
  <c r="K602" i="2" s="1"/>
  <c r="N602" i="2"/>
  <c r="M602" i="2" s="1"/>
  <c r="L598" i="2"/>
  <c r="K598" i="2" s="1"/>
  <c r="N598" i="2"/>
  <c r="M598" i="2" s="1"/>
  <c r="L594" i="2"/>
  <c r="K594" i="2" s="1"/>
  <c r="N594" i="2"/>
  <c r="M594" i="2" s="1"/>
  <c r="L590" i="2"/>
  <c r="K590" i="2" s="1"/>
  <c r="N590" i="2"/>
  <c r="M590" i="2" s="1"/>
  <c r="L586" i="2"/>
  <c r="K586" i="2" s="1"/>
  <c r="N586" i="2"/>
  <c r="M586" i="2" s="1"/>
  <c r="L582" i="2"/>
  <c r="K582" i="2" s="1"/>
  <c r="N582" i="2"/>
  <c r="M582" i="2" s="1"/>
  <c r="L578" i="2"/>
  <c r="K578" i="2" s="1"/>
  <c r="N578" i="2"/>
  <c r="M578" i="2" s="1"/>
  <c r="L574" i="2"/>
  <c r="K574" i="2" s="1"/>
  <c r="N574" i="2"/>
  <c r="M574" i="2" s="1"/>
  <c r="L570" i="2"/>
  <c r="K570" i="2" s="1"/>
  <c r="N570" i="2"/>
  <c r="M570" i="2" s="1"/>
  <c r="L566" i="2"/>
  <c r="K566" i="2" s="1"/>
  <c r="N566" i="2"/>
  <c r="M566" i="2" s="1"/>
  <c r="L562" i="2"/>
  <c r="K562" i="2" s="1"/>
  <c r="N562" i="2"/>
  <c r="M562" i="2" s="1"/>
  <c r="L558" i="2"/>
  <c r="K558" i="2" s="1"/>
  <c r="N558" i="2"/>
  <c r="M558" i="2" s="1"/>
  <c r="L554" i="2"/>
  <c r="K554" i="2" s="1"/>
  <c r="N554" i="2"/>
  <c r="M554" i="2" s="1"/>
  <c r="L550" i="2"/>
  <c r="K550" i="2" s="1"/>
  <c r="N550" i="2"/>
  <c r="M550" i="2" s="1"/>
  <c r="L546" i="2"/>
  <c r="K546" i="2" s="1"/>
  <c r="N546" i="2"/>
  <c r="M546" i="2" s="1"/>
  <c r="L542" i="2"/>
  <c r="K542" i="2" s="1"/>
  <c r="N542" i="2"/>
  <c r="M542" i="2" s="1"/>
  <c r="L538" i="2"/>
  <c r="K538" i="2" s="1"/>
  <c r="N538" i="2"/>
  <c r="M538" i="2" s="1"/>
  <c r="L534" i="2"/>
  <c r="K534" i="2" s="1"/>
  <c r="N534" i="2"/>
  <c r="M534" i="2" s="1"/>
  <c r="L530" i="2"/>
  <c r="K530" i="2" s="1"/>
  <c r="N530" i="2"/>
  <c r="M530" i="2" s="1"/>
  <c r="L526" i="2"/>
  <c r="K526" i="2" s="1"/>
  <c r="N526" i="2"/>
  <c r="M526" i="2" s="1"/>
  <c r="L522" i="2"/>
  <c r="K522" i="2" s="1"/>
  <c r="N522" i="2"/>
  <c r="M522" i="2" s="1"/>
  <c r="L518" i="2"/>
  <c r="K518" i="2" s="1"/>
  <c r="N518" i="2"/>
  <c r="M518" i="2" s="1"/>
  <c r="L514" i="2"/>
  <c r="K514" i="2" s="1"/>
  <c r="N514" i="2"/>
  <c r="M514" i="2" s="1"/>
  <c r="L510" i="2"/>
  <c r="K510" i="2" s="1"/>
  <c r="N510" i="2"/>
  <c r="M510" i="2" s="1"/>
  <c r="L506" i="2"/>
  <c r="K506" i="2" s="1"/>
  <c r="N506" i="2"/>
  <c r="M506" i="2" s="1"/>
  <c r="L502" i="2"/>
  <c r="K502" i="2" s="1"/>
  <c r="N502" i="2"/>
  <c r="M502" i="2" s="1"/>
  <c r="L498" i="2"/>
  <c r="K498" i="2" s="1"/>
  <c r="N498" i="2"/>
  <c r="M498" i="2" s="1"/>
  <c r="L494" i="2"/>
  <c r="K494" i="2" s="1"/>
  <c r="N494" i="2"/>
  <c r="M494" i="2" s="1"/>
  <c r="L490" i="2"/>
  <c r="K490" i="2" s="1"/>
  <c r="N490" i="2"/>
  <c r="M490" i="2" s="1"/>
  <c r="L486" i="2"/>
  <c r="K486" i="2" s="1"/>
  <c r="N486" i="2"/>
  <c r="M486" i="2" s="1"/>
  <c r="L482" i="2"/>
  <c r="K482" i="2" s="1"/>
  <c r="N482" i="2"/>
  <c r="M482" i="2" s="1"/>
  <c r="L478" i="2"/>
  <c r="K478" i="2" s="1"/>
  <c r="N478" i="2"/>
  <c r="M478" i="2" s="1"/>
  <c r="L474" i="2"/>
  <c r="K474" i="2" s="1"/>
  <c r="N474" i="2"/>
  <c r="M474" i="2" s="1"/>
  <c r="L470" i="2"/>
  <c r="K470" i="2" s="1"/>
  <c r="N470" i="2"/>
  <c r="M470" i="2" s="1"/>
  <c r="L465" i="2"/>
  <c r="K465" i="2" s="1"/>
  <c r="N465" i="2"/>
  <c r="M465" i="2" s="1"/>
  <c r="L461" i="2"/>
  <c r="K461" i="2" s="1"/>
  <c r="N461" i="2"/>
  <c r="M461" i="2" s="1"/>
  <c r="L457" i="2"/>
  <c r="K457" i="2" s="1"/>
  <c r="N457" i="2"/>
  <c r="M457" i="2" s="1"/>
  <c r="L453" i="2"/>
  <c r="K453" i="2" s="1"/>
  <c r="N453" i="2"/>
  <c r="M453" i="2" s="1"/>
  <c r="L449" i="2"/>
  <c r="K449" i="2" s="1"/>
  <c r="N449" i="2"/>
  <c r="M449" i="2" s="1"/>
  <c r="L445" i="2"/>
  <c r="K445" i="2" s="1"/>
  <c r="N445" i="2"/>
  <c r="M445" i="2" s="1"/>
  <c r="L441" i="2"/>
  <c r="K441" i="2" s="1"/>
  <c r="N441" i="2"/>
  <c r="M441" i="2" s="1"/>
  <c r="L437" i="2"/>
  <c r="K437" i="2" s="1"/>
  <c r="N437" i="2"/>
  <c r="M437" i="2" s="1"/>
  <c r="L433" i="2"/>
  <c r="K433" i="2" s="1"/>
  <c r="N433" i="2"/>
  <c r="M433" i="2" s="1"/>
  <c r="L429" i="2"/>
  <c r="K429" i="2" s="1"/>
  <c r="N429" i="2"/>
  <c r="M429" i="2" s="1"/>
  <c r="L425" i="2"/>
  <c r="K425" i="2" s="1"/>
  <c r="N425" i="2"/>
  <c r="M425" i="2" s="1"/>
  <c r="L421" i="2"/>
  <c r="K421" i="2" s="1"/>
  <c r="N421" i="2"/>
  <c r="M421" i="2" s="1"/>
  <c r="L417" i="2"/>
  <c r="K417" i="2" s="1"/>
  <c r="N417" i="2"/>
  <c r="M417" i="2" s="1"/>
  <c r="L413" i="2"/>
  <c r="K413" i="2" s="1"/>
  <c r="N413" i="2"/>
  <c r="M413" i="2" s="1"/>
  <c r="L409" i="2"/>
  <c r="K409" i="2" s="1"/>
  <c r="N409" i="2"/>
  <c r="M409" i="2" s="1"/>
  <c r="L405" i="2"/>
  <c r="K405" i="2" s="1"/>
  <c r="N405" i="2"/>
  <c r="M405" i="2" s="1"/>
  <c r="L401" i="2"/>
  <c r="K401" i="2" s="1"/>
  <c r="N401" i="2"/>
  <c r="M401" i="2" s="1"/>
  <c r="L397" i="2"/>
  <c r="K397" i="2" s="1"/>
  <c r="N397" i="2"/>
  <c r="M397" i="2" s="1"/>
  <c r="L393" i="2"/>
  <c r="K393" i="2" s="1"/>
  <c r="N393" i="2"/>
  <c r="M393" i="2" s="1"/>
  <c r="L389" i="2"/>
  <c r="K389" i="2" s="1"/>
  <c r="N389" i="2"/>
  <c r="M389" i="2" s="1"/>
  <c r="L385" i="2"/>
  <c r="K385" i="2" s="1"/>
  <c r="N385" i="2"/>
  <c r="M385" i="2" s="1"/>
  <c r="L381" i="2"/>
  <c r="K381" i="2" s="1"/>
  <c r="N381" i="2"/>
  <c r="M381" i="2" s="1"/>
  <c r="L377" i="2"/>
  <c r="K377" i="2" s="1"/>
  <c r="N377" i="2"/>
  <c r="M377" i="2" s="1"/>
  <c r="L373" i="2"/>
  <c r="K373" i="2" s="1"/>
  <c r="N373" i="2"/>
  <c r="M373" i="2" s="1"/>
  <c r="L369" i="2"/>
  <c r="K369" i="2" s="1"/>
  <c r="N369" i="2"/>
  <c r="M369" i="2" s="1"/>
  <c r="L365" i="2"/>
  <c r="K365" i="2" s="1"/>
  <c r="N365" i="2"/>
  <c r="M365" i="2" s="1"/>
  <c r="L361" i="2"/>
  <c r="K361" i="2" s="1"/>
  <c r="N361" i="2"/>
  <c r="M361" i="2" s="1"/>
  <c r="L357" i="2"/>
  <c r="K357" i="2" s="1"/>
  <c r="N357" i="2"/>
  <c r="M357" i="2" s="1"/>
  <c r="L353" i="2"/>
  <c r="K353" i="2" s="1"/>
  <c r="N353" i="2"/>
  <c r="M353" i="2" s="1"/>
  <c r="L349" i="2"/>
  <c r="K349" i="2" s="1"/>
  <c r="N349" i="2"/>
  <c r="M349" i="2" s="1"/>
  <c r="L345" i="2"/>
  <c r="K345" i="2" s="1"/>
  <c r="N345" i="2"/>
  <c r="M345" i="2" s="1"/>
  <c r="L341" i="2"/>
  <c r="K341" i="2" s="1"/>
  <c r="N341" i="2"/>
  <c r="M341" i="2" s="1"/>
  <c r="L337" i="2"/>
  <c r="K337" i="2" s="1"/>
  <c r="N337" i="2"/>
  <c r="M337" i="2" s="1"/>
  <c r="L333" i="2"/>
  <c r="K333" i="2" s="1"/>
  <c r="N333" i="2"/>
  <c r="M333" i="2" s="1"/>
  <c r="L329" i="2"/>
  <c r="K329" i="2" s="1"/>
  <c r="N329" i="2"/>
  <c r="M329" i="2" s="1"/>
  <c r="L325" i="2"/>
  <c r="K325" i="2" s="1"/>
  <c r="N325" i="2"/>
  <c r="M325" i="2" s="1"/>
  <c r="L321" i="2"/>
  <c r="K321" i="2" s="1"/>
  <c r="N321" i="2"/>
  <c r="M321" i="2" s="1"/>
  <c r="L317" i="2"/>
  <c r="K317" i="2" s="1"/>
  <c r="N317" i="2"/>
  <c r="M317" i="2" s="1"/>
  <c r="L313" i="2"/>
  <c r="K313" i="2" s="1"/>
  <c r="N313" i="2"/>
  <c r="M313" i="2" s="1"/>
  <c r="L309" i="2"/>
  <c r="K309" i="2" s="1"/>
  <c r="N309" i="2"/>
  <c r="M309" i="2" s="1"/>
  <c r="L305" i="2"/>
  <c r="K305" i="2" s="1"/>
  <c r="N305" i="2"/>
  <c r="M305" i="2" s="1"/>
  <c r="L301" i="2"/>
  <c r="K301" i="2" s="1"/>
  <c r="N301" i="2"/>
  <c r="M301" i="2" s="1"/>
  <c r="L297" i="2"/>
  <c r="K297" i="2" s="1"/>
  <c r="N297" i="2"/>
  <c r="M297" i="2" s="1"/>
  <c r="L293" i="2"/>
  <c r="K293" i="2" s="1"/>
  <c r="N293" i="2"/>
  <c r="M293" i="2" s="1"/>
  <c r="L289" i="2"/>
  <c r="K289" i="2" s="1"/>
  <c r="N289" i="2"/>
  <c r="M289" i="2" s="1"/>
  <c r="L285" i="2"/>
  <c r="K285" i="2" s="1"/>
  <c r="N285" i="2"/>
  <c r="M285" i="2" s="1"/>
  <c r="L281" i="2"/>
  <c r="K281" i="2" s="1"/>
  <c r="N281" i="2"/>
  <c r="M281" i="2" s="1"/>
  <c r="L277" i="2"/>
  <c r="K277" i="2" s="1"/>
  <c r="N277" i="2"/>
  <c r="M277" i="2" s="1"/>
  <c r="L273" i="2"/>
  <c r="K273" i="2" s="1"/>
  <c r="N273" i="2"/>
  <c r="M273" i="2" s="1"/>
  <c r="L269" i="2"/>
  <c r="K269" i="2" s="1"/>
  <c r="N269" i="2"/>
  <c r="M269" i="2" s="1"/>
  <c r="L265" i="2"/>
  <c r="K265" i="2" s="1"/>
  <c r="N265" i="2"/>
  <c r="M265" i="2" s="1"/>
  <c r="L261" i="2"/>
  <c r="K261" i="2" s="1"/>
  <c r="N261" i="2"/>
  <c r="M261" i="2" s="1"/>
  <c r="L257" i="2"/>
  <c r="K257" i="2" s="1"/>
  <c r="N257" i="2"/>
  <c r="M257" i="2" s="1"/>
  <c r="L253" i="2"/>
  <c r="K253" i="2" s="1"/>
  <c r="N253" i="2"/>
  <c r="M253" i="2" s="1"/>
  <c r="L249" i="2"/>
  <c r="K249" i="2" s="1"/>
  <c r="N249" i="2"/>
  <c r="M249" i="2" s="1"/>
  <c r="L245" i="2"/>
  <c r="K245" i="2" s="1"/>
  <c r="N245" i="2"/>
  <c r="M245" i="2" s="1"/>
  <c r="L241" i="2"/>
  <c r="K241" i="2" s="1"/>
  <c r="N241" i="2"/>
  <c r="M241" i="2" s="1"/>
  <c r="L237" i="2"/>
  <c r="K237" i="2" s="1"/>
  <c r="N237" i="2"/>
  <c r="M237" i="2" s="1"/>
  <c r="L233" i="2"/>
  <c r="K233" i="2" s="1"/>
  <c r="N233" i="2"/>
  <c r="M233" i="2" s="1"/>
  <c r="L229" i="2"/>
  <c r="K229" i="2" s="1"/>
  <c r="N229" i="2"/>
  <c r="M229" i="2" s="1"/>
  <c r="L225" i="2"/>
  <c r="K225" i="2" s="1"/>
  <c r="N225" i="2"/>
  <c r="M225" i="2" s="1"/>
  <c r="L221" i="2"/>
  <c r="K221" i="2" s="1"/>
  <c r="N221" i="2"/>
  <c r="M221" i="2" s="1"/>
  <c r="L217" i="2"/>
  <c r="K217" i="2" s="1"/>
  <c r="N217" i="2"/>
  <c r="M217" i="2" s="1"/>
  <c r="L213" i="2"/>
  <c r="K213" i="2" s="1"/>
  <c r="N213" i="2"/>
  <c r="M213" i="2" s="1"/>
  <c r="L209" i="2"/>
  <c r="K209" i="2" s="1"/>
  <c r="N209" i="2"/>
  <c r="M209" i="2" s="1"/>
  <c r="L205" i="2"/>
  <c r="K205" i="2" s="1"/>
  <c r="N205" i="2"/>
  <c r="M205" i="2" s="1"/>
  <c r="L201" i="2"/>
  <c r="K201" i="2" s="1"/>
  <c r="N201" i="2"/>
  <c r="M201" i="2" s="1"/>
  <c r="L197" i="2"/>
  <c r="K197" i="2" s="1"/>
  <c r="N197" i="2"/>
  <c r="M197" i="2" s="1"/>
  <c r="L193" i="2"/>
  <c r="K193" i="2" s="1"/>
  <c r="N193" i="2"/>
  <c r="M193" i="2" s="1"/>
  <c r="L189" i="2"/>
  <c r="K189" i="2" s="1"/>
  <c r="N189" i="2"/>
  <c r="M189" i="2" s="1"/>
  <c r="L185" i="2"/>
  <c r="K185" i="2" s="1"/>
  <c r="N185" i="2"/>
  <c r="M185" i="2" s="1"/>
  <c r="L181" i="2"/>
  <c r="K181" i="2" s="1"/>
  <c r="N181" i="2"/>
  <c r="M181" i="2" s="1"/>
  <c r="L177" i="2"/>
  <c r="K177" i="2" s="1"/>
  <c r="N177" i="2"/>
  <c r="M177" i="2" s="1"/>
  <c r="L173" i="2"/>
  <c r="K173" i="2" s="1"/>
  <c r="N173" i="2"/>
  <c r="M173" i="2" s="1"/>
  <c r="L169" i="2"/>
  <c r="K169" i="2" s="1"/>
  <c r="N169" i="2"/>
  <c r="M169" i="2" s="1"/>
  <c r="L165" i="2"/>
  <c r="K165" i="2" s="1"/>
  <c r="N165" i="2"/>
  <c r="M165" i="2" s="1"/>
  <c r="L161" i="2"/>
  <c r="K161" i="2" s="1"/>
  <c r="N161" i="2"/>
  <c r="M161" i="2" s="1"/>
  <c r="L157" i="2"/>
  <c r="K157" i="2" s="1"/>
  <c r="N157" i="2"/>
  <c r="M157" i="2" s="1"/>
  <c r="L153" i="2"/>
  <c r="K153" i="2" s="1"/>
  <c r="N153" i="2"/>
  <c r="M153" i="2" s="1"/>
  <c r="L149" i="2"/>
  <c r="K149" i="2" s="1"/>
  <c r="N149" i="2"/>
  <c r="M149" i="2" s="1"/>
  <c r="L145" i="2"/>
  <c r="K145" i="2" s="1"/>
  <c r="N145" i="2"/>
  <c r="M145" i="2" s="1"/>
  <c r="L141" i="2"/>
  <c r="K141" i="2" s="1"/>
  <c r="N141" i="2"/>
  <c r="M141" i="2" s="1"/>
  <c r="L137" i="2"/>
  <c r="K137" i="2" s="1"/>
  <c r="N137" i="2"/>
  <c r="M137" i="2" s="1"/>
  <c r="L133" i="2"/>
  <c r="K133" i="2" s="1"/>
  <c r="N133" i="2"/>
  <c r="M133" i="2" s="1"/>
  <c r="L129" i="2"/>
  <c r="K129" i="2" s="1"/>
  <c r="N129" i="2"/>
  <c r="M129" i="2" s="1"/>
  <c r="L125" i="2"/>
  <c r="K125" i="2" s="1"/>
  <c r="N125" i="2"/>
  <c r="M125" i="2" s="1"/>
  <c r="L121" i="2"/>
  <c r="K121" i="2" s="1"/>
  <c r="N121" i="2"/>
  <c r="M121" i="2" s="1"/>
  <c r="L117" i="2"/>
  <c r="K117" i="2" s="1"/>
  <c r="N117" i="2"/>
  <c r="M117" i="2" s="1"/>
  <c r="L113" i="2"/>
  <c r="K113" i="2" s="1"/>
  <c r="N113" i="2"/>
  <c r="M113" i="2" s="1"/>
  <c r="L109" i="2"/>
  <c r="K109" i="2" s="1"/>
  <c r="N109" i="2"/>
  <c r="M109" i="2" s="1"/>
  <c r="L105" i="2"/>
  <c r="K105" i="2" s="1"/>
  <c r="N105" i="2"/>
  <c r="M105" i="2" s="1"/>
  <c r="L101" i="2"/>
  <c r="K101" i="2" s="1"/>
  <c r="N101" i="2"/>
  <c r="M101" i="2" s="1"/>
  <c r="L97" i="2"/>
  <c r="K97" i="2" s="1"/>
  <c r="N97" i="2"/>
  <c r="M97" i="2" s="1"/>
  <c r="L93" i="2"/>
  <c r="K93" i="2" s="1"/>
  <c r="N93" i="2"/>
  <c r="M93" i="2" s="1"/>
  <c r="L89" i="2"/>
  <c r="K89" i="2" s="1"/>
  <c r="N89" i="2"/>
  <c r="M89" i="2" s="1"/>
  <c r="L85" i="2"/>
  <c r="K85" i="2" s="1"/>
  <c r="N85" i="2"/>
  <c r="M85" i="2" s="1"/>
  <c r="L81" i="2"/>
  <c r="K81" i="2" s="1"/>
  <c r="N81" i="2"/>
  <c r="M81" i="2" s="1"/>
  <c r="L77" i="2"/>
  <c r="K77" i="2" s="1"/>
  <c r="N77" i="2"/>
  <c r="M77" i="2" s="1"/>
  <c r="L73" i="2"/>
  <c r="K73" i="2" s="1"/>
  <c r="N73" i="2"/>
  <c r="M73" i="2" s="1"/>
  <c r="L69" i="2"/>
  <c r="K69" i="2" s="1"/>
  <c r="N69" i="2"/>
  <c r="M69" i="2" s="1"/>
  <c r="L65" i="2"/>
  <c r="K65" i="2" s="1"/>
  <c r="N65" i="2"/>
  <c r="M65" i="2" s="1"/>
  <c r="L61" i="2"/>
  <c r="K61" i="2" s="1"/>
  <c r="N61" i="2"/>
  <c r="M61" i="2" s="1"/>
  <c r="L57" i="2"/>
  <c r="K57" i="2" s="1"/>
  <c r="N57" i="2"/>
  <c r="M57" i="2" s="1"/>
  <c r="L53" i="2"/>
  <c r="K53" i="2" s="1"/>
  <c r="N53" i="2"/>
  <c r="M53" i="2" s="1"/>
  <c r="L49" i="2"/>
  <c r="K49" i="2" s="1"/>
  <c r="N49" i="2"/>
  <c r="M49" i="2" s="1"/>
  <c r="L45" i="2"/>
  <c r="K45" i="2" s="1"/>
  <c r="N45" i="2"/>
  <c r="M45" i="2" s="1"/>
  <c r="L41" i="2"/>
  <c r="K41" i="2" s="1"/>
  <c r="N41" i="2"/>
  <c r="M41" i="2" s="1"/>
  <c r="L37" i="2"/>
  <c r="K37" i="2" s="1"/>
  <c r="N37" i="2"/>
  <c r="M37" i="2" s="1"/>
  <c r="L33" i="2"/>
  <c r="K33" i="2" s="1"/>
  <c r="N33" i="2"/>
  <c r="M33" i="2" s="1"/>
  <c r="L29" i="2"/>
  <c r="K29" i="2" s="1"/>
  <c r="N29" i="2"/>
  <c r="M29" i="2" s="1"/>
  <c r="L25" i="2"/>
  <c r="K25" i="2" s="1"/>
  <c r="N25" i="2"/>
  <c r="M25" i="2" s="1"/>
  <c r="L21" i="2"/>
  <c r="K21" i="2" s="1"/>
  <c r="N21" i="2"/>
  <c r="M21" i="2" s="1"/>
  <c r="L17" i="2"/>
  <c r="K17" i="2" s="1"/>
  <c r="N17" i="2"/>
  <c r="M17" i="2" s="1"/>
  <c r="L13" i="2"/>
  <c r="K13" i="2" s="1"/>
  <c r="N13" i="2"/>
  <c r="M13" i="2" s="1"/>
  <c r="L9" i="2"/>
  <c r="K9" i="2" s="1"/>
  <c r="N9" i="2"/>
  <c r="M9" i="2" s="1"/>
  <c r="L5" i="2"/>
  <c r="K5" i="2" s="1"/>
  <c r="N5" i="2"/>
  <c r="M5" i="2" s="1"/>
  <c r="L753" i="2"/>
  <c r="K753" i="2" s="1"/>
  <c r="N753" i="2"/>
  <c r="M753" i="2" s="1"/>
  <c r="L737" i="2"/>
  <c r="K737" i="2" s="1"/>
  <c r="N737" i="2"/>
  <c r="M737" i="2" s="1"/>
  <c r="L721" i="2"/>
  <c r="K721" i="2" s="1"/>
  <c r="N721" i="2"/>
  <c r="M721" i="2" s="1"/>
  <c r="L705" i="2"/>
  <c r="K705" i="2" s="1"/>
  <c r="N705" i="2"/>
  <c r="M705" i="2" s="1"/>
  <c r="L693" i="2"/>
  <c r="K693" i="2" s="1"/>
  <c r="N693" i="2"/>
  <c r="M693" i="2" s="1"/>
  <c r="L681" i="2"/>
  <c r="K681" i="2" s="1"/>
  <c r="N681" i="2"/>
  <c r="M681" i="2" s="1"/>
  <c r="L669" i="2"/>
  <c r="K669" i="2" s="1"/>
  <c r="N669" i="2"/>
  <c r="M669" i="2" s="1"/>
  <c r="L665" i="2"/>
  <c r="K665" i="2" s="1"/>
  <c r="N665" i="2"/>
  <c r="M665" i="2" s="1"/>
  <c r="L661" i="2"/>
  <c r="K661" i="2" s="1"/>
  <c r="N661" i="2"/>
  <c r="M661" i="2" s="1"/>
  <c r="L657" i="2"/>
  <c r="K657" i="2" s="1"/>
  <c r="N657" i="2"/>
  <c r="M657" i="2" s="1"/>
  <c r="L653" i="2"/>
  <c r="K653" i="2" s="1"/>
  <c r="N653" i="2"/>
  <c r="M653" i="2" s="1"/>
  <c r="L649" i="2"/>
  <c r="K649" i="2" s="1"/>
  <c r="N649" i="2"/>
  <c r="M649" i="2" s="1"/>
  <c r="L645" i="2"/>
  <c r="K645" i="2" s="1"/>
  <c r="N645" i="2"/>
  <c r="M645" i="2" s="1"/>
  <c r="L641" i="2"/>
  <c r="K641" i="2" s="1"/>
  <c r="N641" i="2"/>
  <c r="M641" i="2" s="1"/>
  <c r="L637" i="2"/>
  <c r="K637" i="2" s="1"/>
  <c r="N637" i="2"/>
  <c r="M637" i="2" s="1"/>
  <c r="L633" i="2"/>
  <c r="K633" i="2" s="1"/>
  <c r="N633" i="2"/>
  <c r="M633" i="2" s="1"/>
  <c r="L629" i="2"/>
  <c r="K629" i="2" s="1"/>
  <c r="N629" i="2"/>
  <c r="M629" i="2" s="1"/>
  <c r="L625" i="2"/>
  <c r="K625" i="2" s="1"/>
  <c r="N625" i="2"/>
  <c r="M625" i="2" s="1"/>
  <c r="L621" i="2"/>
  <c r="K621" i="2" s="1"/>
  <c r="N621" i="2"/>
  <c r="M621" i="2" s="1"/>
  <c r="L617" i="2"/>
  <c r="K617" i="2" s="1"/>
  <c r="N617" i="2"/>
  <c r="M617" i="2" s="1"/>
  <c r="L613" i="2"/>
  <c r="K613" i="2" s="1"/>
  <c r="N613" i="2"/>
  <c r="M613" i="2" s="1"/>
  <c r="L609" i="2"/>
  <c r="K609" i="2" s="1"/>
  <c r="N609" i="2"/>
  <c r="M609" i="2" s="1"/>
  <c r="L605" i="2"/>
  <c r="K605" i="2" s="1"/>
  <c r="N605" i="2"/>
  <c r="M605" i="2" s="1"/>
  <c r="L601" i="2"/>
  <c r="K601" i="2" s="1"/>
  <c r="N601" i="2"/>
  <c r="M601" i="2" s="1"/>
  <c r="L597" i="2"/>
  <c r="K597" i="2" s="1"/>
  <c r="N597" i="2"/>
  <c r="M597" i="2" s="1"/>
  <c r="L593" i="2"/>
  <c r="K593" i="2" s="1"/>
  <c r="N593" i="2"/>
  <c r="M593" i="2" s="1"/>
  <c r="L589" i="2"/>
  <c r="K589" i="2" s="1"/>
  <c r="N589" i="2"/>
  <c r="M589" i="2" s="1"/>
  <c r="L585" i="2"/>
  <c r="K585" i="2" s="1"/>
  <c r="N585" i="2"/>
  <c r="M585" i="2" s="1"/>
  <c r="L581" i="2"/>
  <c r="K581" i="2" s="1"/>
  <c r="N581" i="2"/>
  <c r="M581" i="2" s="1"/>
  <c r="L577" i="2"/>
  <c r="K577" i="2" s="1"/>
  <c r="N577" i="2"/>
  <c r="M577" i="2" s="1"/>
  <c r="L573" i="2"/>
  <c r="K573" i="2" s="1"/>
  <c r="N573" i="2"/>
  <c r="M573" i="2" s="1"/>
  <c r="L569" i="2"/>
  <c r="K569" i="2" s="1"/>
  <c r="N569" i="2"/>
  <c r="M569" i="2" s="1"/>
  <c r="L565" i="2"/>
  <c r="K565" i="2" s="1"/>
  <c r="N565" i="2"/>
  <c r="M565" i="2" s="1"/>
  <c r="L561" i="2"/>
  <c r="K561" i="2" s="1"/>
  <c r="N561" i="2"/>
  <c r="M561" i="2" s="1"/>
  <c r="L557" i="2"/>
  <c r="K557" i="2" s="1"/>
  <c r="N557" i="2"/>
  <c r="M557" i="2" s="1"/>
  <c r="L553" i="2"/>
  <c r="K553" i="2" s="1"/>
  <c r="N553" i="2"/>
  <c r="M553" i="2" s="1"/>
  <c r="L549" i="2"/>
  <c r="K549" i="2" s="1"/>
  <c r="N549" i="2"/>
  <c r="M549" i="2" s="1"/>
  <c r="L545" i="2"/>
  <c r="K545" i="2" s="1"/>
  <c r="N545" i="2"/>
  <c r="M545" i="2" s="1"/>
  <c r="L541" i="2"/>
  <c r="K541" i="2" s="1"/>
  <c r="N541" i="2"/>
  <c r="M541" i="2" s="1"/>
  <c r="L537" i="2"/>
  <c r="K537" i="2" s="1"/>
  <c r="N537" i="2"/>
  <c r="M537" i="2" s="1"/>
  <c r="L533" i="2"/>
  <c r="K533" i="2" s="1"/>
  <c r="N533" i="2"/>
  <c r="M533" i="2" s="1"/>
  <c r="L529" i="2"/>
  <c r="K529" i="2" s="1"/>
  <c r="N529" i="2"/>
  <c r="M529" i="2" s="1"/>
  <c r="L525" i="2"/>
  <c r="K525" i="2" s="1"/>
  <c r="N525" i="2"/>
  <c r="M525" i="2" s="1"/>
  <c r="L521" i="2"/>
  <c r="K521" i="2" s="1"/>
  <c r="N521" i="2"/>
  <c r="M521" i="2" s="1"/>
  <c r="L517" i="2"/>
  <c r="K517" i="2" s="1"/>
  <c r="N517" i="2"/>
  <c r="M517" i="2" s="1"/>
  <c r="L513" i="2"/>
  <c r="K513" i="2" s="1"/>
  <c r="N513" i="2"/>
  <c r="M513" i="2" s="1"/>
  <c r="L509" i="2"/>
  <c r="K509" i="2" s="1"/>
  <c r="N509" i="2"/>
  <c r="M509" i="2" s="1"/>
  <c r="L505" i="2"/>
  <c r="K505" i="2" s="1"/>
  <c r="N505" i="2"/>
  <c r="M505" i="2" s="1"/>
  <c r="L501" i="2"/>
  <c r="K501" i="2" s="1"/>
  <c r="N501" i="2"/>
  <c r="M501" i="2" s="1"/>
  <c r="L497" i="2"/>
  <c r="K497" i="2" s="1"/>
  <c r="N497" i="2"/>
  <c r="M497" i="2" s="1"/>
  <c r="L493" i="2"/>
  <c r="K493" i="2" s="1"/>
  <c r="N493" i="2"/>
  <c r="M493" i="2" s="1"/>
  <c r="L489" i="2"/>
  <c r="K489" i="2" s="1"/>
  <c r="N489" i="2"/>
  <c r="M489" i="2" s="1"/>
  <c r="L485" i="2"/>
  <c r="K485" i="2" s="1"/>
  <c r="N485" i="2"/>
  <c r="M485" i="2" s="1"/>
  <c r="L481" i="2"/>
  <c r="K481" i="2" s="1"/>
  <c r="N481" i="2"/>
  <c r="M481" i="2" s="1"/>
  <c r="L477" i="2"/>
  <c r="K477" i="2" s="1"/>
  <c r="N477" i="2"/>
  <c r="M477" i="2" s="1"/>
  <c r="L473" i="2"/>
  <c r="K473" i="2" s="1"/>
  <c r="N473" i="2"/>
  <c r="M473" i="2" s="1"/>
  <c r="L469" i="2"/>
  <c r="K469" i="2" s="1"/>
  <c r="N469" i="2"/>
  <c r="M469" i="2" s="1"/>
  <c r="L464" i="2"/>
  <c r="K464" i="2" s="1"/>
  <c r="N464" i="2"/>
  <c r="M464" i="2" s="1"/>
  <c r="L460" i="2"/>
  <c r="K460" i="2" s="1"/>
  <c r="N460" i="2"/>
  <c r="M460" i="2" s="1"/>
  <c r="L456" i="2"/>
  <c r="K456" i="2" s="1"/>
  <c r="N456" i="2"/>
  <c r="M456" i="2" s="1"/>
  <c r="L452" i="2"/>
  <c r="K452" i="2" s="1"/>
  <c r="N452" i="2"/>
  <c r="M452" i="2" s="1"/>
  <c r="L448" i="2"/>
  <c r="K448" i="2" s="1"/>
  <c r="N448" i="2"/>
  <c r="M448" i="2" s="1"/>
  <c r="L444" i="2"/>
  <c r="K444" i="2" s="1"/>
  <c r="N444" i="2"/>
  <c r="M444" i="2" s="1"/>
  <c r="L440" i="2"/>
  <c r="K440" i="2" s="1"/>
  <c r="N440" i="2"/>
  <c r="M440" i="2" s="1"/>
  <c r="L436" i="2"/>
  <c r="K436" i="2" s="1"/>
  <c r="N436" i="2"/>
  <c r="M436" i="2" s="1"/>
  <c r="L432" i="2"/>
  <c r="K432" i="2" s="1"/>
  <c r="N432" i="2"/>
  <c r="M432" i="2" s="1"/>
  <c r="L428" i="2"/>
  <c r="K428" i="2" s="1"/>
  <c r="N428" i="2"/>
  <c r="M428" i="2" s="1"/>
  <c r="L424" i="2"/>
  <c r="K424" i="2" s="1"/>
  <c r="N424" i="2"/>
  <c r="M424" i="2" s="1"/>
  <c r="L420" i="2"/>
  <c r="K420" i="2" s="1"/>
  <c r="N420" i="2"/>
  <c r="M420" i="2" s="1"/>
  <c r="L416" i="2"/>
  <c r="K416" i="2" s="1"/>
  <c r="N416" i="2"/>
  <c r="M416" i="2" s="1"/>
  <c r="L412" i="2"/>
  <c r="K412" i="2" s="1"/>
  <c r="N412" i="2"/>
  <c r="M412" i="2" s="1"/>
  <c r="L408" i="2"/>
  <c r="K408" i="2" s="1"/>
  <c r="N408" i="2"/>
  <c r="M408" i="2" s="1"/>
  <c r="L404" i="2"/>
  <c r="K404" i="2" s="1"/>
  <c r="N404" i="2"/>
  <c r="M404" i="2" s="1"/>
  <c r="L400" i="2"/>
  <c r="K400" i="2" s="1"/>
  <c r="N400" i="2"/>
  <c r="M400" i="2" s="1"/>
  <c r="L396" i="2"/>
  <c r="K396" i="2" s="1"/>
  <c r="N396" i="2"/>
  <c r="M396" i="2" s="1"/>
  <c r="L392" i="2"/>
  <c r="K392" i="2" s="1"/>
  <c r="N392" i="2"/>
  <c r="M392" i="2" s="1"/>
  <c r="L388" i="2"/>
  <c r="K388" i="2" s="1"/>
  <c r="N388" i="2"/>
  <c r="M388" i="2" s="1"/>
  <c r="L384" i="2"/>
  <c r="K384" i="2" s="1"/>
  <c r="N384" i="2"/>
  <c r="M384" i="2" s="1"/>
  <c r="L380" i="2"/>
  <c r="K380" i="2" s="1"/>
  <c r="N380" i="2"/>
  <c r="M380" i="2" s="1"/>
  <c r="L376" i="2"/>
  <c r="K376" i="2" s="1"/>
  <c r="N376" i="2"/>
  <c r="M376" i="2" s="1"/>
  <c r="L372" i="2"/>
  <c r="K372" i="2" s="1"/>
  <c r="N372" i="2"/>
  <c r="M372" i="2" s="1"/>
  <c r="L368" i="2"/>
  <c r="K368" i="2" s="1"/>
  <c r="N368" i="2"/>
  <c r="M368" i="2" s="1"/>
  <c r="L364" i="2"/>
  <c r="K364" i="2" s="1"/>
  <c r="N364" i="2"/>
  <c r="M364" i="2" s="1"/>
  <c r="L360" i="2"/>
  <c r="K360" i="2" s="1"/>
  <c r="N360" i="2"/>
  <c r="M360" i="2" s="1"/>
  <c r="L356" i="2"/>
  <c r="K356" i="2" s="1"/>
  <c r="N356" i="2"/>
  <c r="M356" i="2" s="1"/>
  <c r="L352" i="2"/>
  <c r="K352" i="2" s="1"/>
  <c r="N352" i="2"/>
  <c r="M352" i="2" s="1"/>
  <c r="L348" i="2"/>
  <c r="K348" i="2" s="1"/>
  <c r="N348" i="2"/>
  <c r="M348" i="2" s="1"/>
  <c r="L344" i="2"/>
  <c r="K344" i="2" s="1"/>
  <c r="N344" i="2"/>
  <c r="M344" i="2" s="1"/>
  <c r="L340" i="2"/>
  <c r="K340" i="2" s="1"/>
  <c r="N340" i="2"/>
  <c r="M340" i="2" s="1"/>
  <c r="L336" i="2"/>
  <c r="K336" i="2" s="1"/>
  <c r="N336" i="2"/>
  <c r="M336" i="2" s="1"/>
  <c r="L332" i="2"/>
  <c r="K332" i="2" s="1"/>
  <c r="N332" i="2"/>
  <c r="M332" i="2" s="1"/>
  <c r="L328" i="2"/>
  <c r="K328" i="2" s="1"/>
  <c r="N328" i="2"/>
  <c r="M328" i="2" s="1"/>
  <c r="L324" i="2"/>
  <c r="K324" i="2" s="1"/>
  <c r="N324" i="2"/>
  <c r="M324" i="2" s="1"/>
  <c r="L320" i="2"/>
  <c r="K320" i="2" s="1"/>
  <c r="N320" i="2"/>
  <c r="M320" i="2" s="1"/>
  <c r="L316" i="2"/>
  <c r="K316" i="2" s="1"/>
  <c r="N316" i="2"/>
  <c r="M316" i="2" s="1"/>
  <c r="L312" i="2"/>
  <c r="K312" i="2" s="1"/>
  <c r="N312" i="2"/>
  <c r="M312" i="2" s="1"/>
  <c r="L308" i="2"/>
  <c r="K308" i="2" s="1"/>
  <c r="N308" i="2"/>
  <c r="M308" i="2" s="1"/>
  <c r="L304" i="2"/>
  <c r="K304" i="2" s="1"/>
  <c r="N304" i="2"/>
  <c r="M304" i="2" s="1"/>
  <c r="L300" i="2"/>
  <c r="K300" i="2" s="1"/>
  <c r="N300" i="2"/>
  <c r="M300" i="2" s="1"/>
  <c r="L296" i="2"/>
  <c r="K296" i="2" s="1"/>
  <c r="N296" i="2"/>
  <c r="M296" i="2" s="1"/>
  <c r="L292" i="2"/>
  <c r="K292" i="2" s="1"/>
  <c r="N292" i="2"/>
  <c r="M292" i="2" s="1"/>
  <c r="L288" i="2"/>
  <c r="K288" i="2" s="1"/>
  <c r="N288" i="2"/>
  <c r="M288" i="2" s="1"/>
  <c r="L284" i="2"/>
  <c r="K284" i="2" s="1"/>
  <c r="N284" i="2"/>
  <c r="M284" i="2" s="1"/>
  <c r="L280" i="2"/>
  <c r="K280" i="2" s="1"/>
  <c r="N280" i="2"/>
  <c r="M280" i="2" s="1"/>
  <c r="L276" i="2"/>
  <c r="K276" i="2" s="1"/>
  <c r="N276" i="2"/>
  <c r="M276" i="2" s="1"/>
  <c r="L272" i="2"/>
  <c r="K272" i="2" s="1"/>
  <c r="N272" i="2"/>
  <c r="M272" i="2" s="1"/>
  <c r="L268" i="2"/>
  <c r="K268" i="2" s="1"/>
  <c r="N268" i="2"/>
  <c r="M268" i="2" s="1"/>
  <c r="L264" i="2"/>
  <c r="K264" i="2" s="1"/>
  <c r="N264" i="2"/>
  <c r="M264" i="2" s="1"/>
  <c r="L260" i="2"/>
  <c r="K260" i="2" s="1"/>
  <c r="N260" i="2"/>
  <c r="M260" i="2" s="1"/>
  <c r="L256" i="2"/>
  <c r="K256" i="2" s="1"/>
  <c r="N256" i="2"/>
  <c r="M256" i="2" s="1"/>
  <c r="L252" i="2"/>
  <c r="K252" i="2" s="1"/>
  <c r="N252" i="2"/>
  <c r="M252" i="2" s="1"/>
  <c r="L248" i="2"/>
  <c r="K248" i="2" s="1"/>
  <c r="N248" i="2"/>
  <c r="M248" i="2" s="1"/>
  <c r="L244" i="2"/>
  <c r="K244" i="2" s="1"/>
  <c r="N244" i="2"/>
  <c r="M244" i="2" s="1"/>
  <c r="L240" i="2"/>
  <c r="K240" i="2" s="1"/>
  <c r="N240" i="2"/>
  <c r="M240" i="2" s="1"/>
  <c r="L236" i="2"/>
  <c r="K236" i="2" s="1"/>
  <c r="N236" i="2"/>
  <c r="M236" i="2" s="1"/>
  <c r="L232" i="2"/>
  <c r="K232" i="2" s="1"/>
  <c r="N232" i="2"/>
  <c r="M232" i="2" s="1"/>
  <c r="L228" i="2"/>
  <c r="K228" i="2" s="1"/>
  <c r="N228" i="2"/>
  <c r="M228" i="2" s="1"/>
  <c r="L224" i="2"/>
  <c r="K224" i="2" s="1"/>
  <c r="N224" i="2"/>
  <c r="M224" i="2" s="1"/>
  <c r="L220" i="2"/>
  <c r="K220" i="2" s="1"/>
  <c r="N220" i="2"/>
  <c r="M220" i="2" s="1"/>
  <c r="L216" i="2"/>
  <c r="K216" i="2" s="1"/>
  <c r="N216" i="2"/>
  <c r="M216" i="2" s="1"/>
  <c r="L212" i="2"/>
  <c r="K212" i="2" s="1"/>
  <c r="N212" i="2"/>
  <c r="M212" i="2" s="1"/>
  <c r="L208" i="2"/>
  <c r="K208" i="2" s="1"/>
  <c r="N208" i="2"/>
  <c r="M208" i="2" s="1"/>
  <c r="L204" i="2"/>
  <c r="K204" i="2" s="1"/>
  <c r="N204" i="2"/>
  <c r="M204" i="2" s="1"/>
  <c r="L200" i="2"/>
  <c r="K200" i="2" s="1"/>
  <c r="N200" i="2"/>
  <c r="M200" i="2" s="1"/>
  <c r="L196" i="2"/>
  <c r="K196" i="2" s="1"/>
  <c r="N196" i="2"/>
  <c r="M196" i="2" s="1"/>
  <c r="L192" i="2"/>
  <c r="K192" i="2" s="1"/>
  <c r="N192" i="2"/>
  <c r="M192" i="2" s="1"/>
  <c r="L188" i="2"/>
  <c r="K188" i="2" s="1"/>
  <c r="N188" i="2"/>
  <c r="M188" i="2" s="1"/>
  <c r="L184" i="2"/>
  <c r="K184" i="2" s="1"/>
  <c r="N184" i="2"/>
  <c r="M184" i="2" s="1"/>
  <c r="L180" i="2"/>
  <c r="K180" i="2" s="1"/>
  <c r="N180" i="2"/>
  <c r="M180" i="2" s="1"/>
  <c r="L176" i="2"/>
  <c r="K176" i="2" s="1"/>
  <c r="N176" i="2"/>
  <c r="M176" i="2" s="1"/>
  <c r="L172" i="2"/>
  <c r="K172" i="2" s="1"/>
  <c r="N172" i="2"/>
  <c r="M172" i="2" s="1"/>
  <c r="L168" i="2"/>
  <c r="K168" i="2" s="1"/>
  <c r="N168" i="2"/>
  <c r="M168" i="2" s="1"/>
  <c r="L164" i="2"/>
  <c r="K164" i="2" s="1"/>
  <c r="N164" i="2"/>
  <c r="M164" i="2" s="1"/>
  <c r="L160" i="2"/>
  <c r="K160" i="2" s="1"/>
  <c r="N160" i="2"/>
  <c r="M160" i="2" s="1"/>
  <c r="L156" i="2"/>
  <c r="K156" i="2" s="1"/>
  <c r="N156" i="2"/>
  <c r="M156" i="2" s="1"/>
  <c r="L152" i="2"/>
  <c r="K152" i="2" s="1"/>
  <c r="N152" i="2"/>
  <c r="M152" i="2" s="1"/>
  <c r="L148" i="2"/>
  <c r="K148" i="2" s="1"/>
  <c r="N148" i="2"/>
  <c r="M148" i="2" s="1"/>
  <c r="L144" i="2"/>
  <c r="K144" i="2" s="1"/>
  <c r="N144" i="2"/>
  <c r="M144" i="2" s="1"/>
  <c r="L140" i="2"/>
  <c r="K140" i="2" s="1"/>
  <c r="N140" i="2"/>
  <c r="M140" i="2" s="1"/>
  <c r="L136" i="2"/>
  <c r="K136" i="2" s="1"/>
  <c r="N136" i="2"/>
  <c r="M136" i="2" s="1"/>
  <c r="L132" i="2"/>
  <c r="K132" i="2" s="1"/>
  <c r="N132" i="2"/>
  <c r="M132" i="2" s="1"/>
  <c r="L128" i="2"/>
  <c r="K128" i="2" s="1"/>
  <c r="N128" i="2"/>
  <c r="M128" i="2" s="1"/>
  <c r="L124" i="2"/>
  <c r="K124" i="2" s="1"/>
  <c r="N124" i="2"/>
  <c r="M124" i="2" s="1"/>
  <c r="L120" i="2"/>
  <c r="K120" i="2" s="1"/>
  <c r="N120" i="2"/>
  <c r="M120" i="2" s="1"/>
  <c r="L116" i="2"/>
  <c r="K116" i="2" s="1"/>
  <c r="N116" i="2"/>
  <c r="M116" i="2" s="1"/>
  <c r="L112" i="2"/>
  <c r="K112" i="2" s="1"/>
  <c r="N112" i="2"/>
  <c r="M112" i="2" s="1"/>
  <c r="L108" i="2"/>
  <c r="K108" i="2" s="1"/>
  <c r="N108" i="2"/>
  <c r="M108" i="2" s="1"/>
  <c r="L104" i="2"/>
  <c r="K104" i="2" s="1"/>
  <c r="N104" i="2"/>
  <c r="M104" i="2" s="1"/>
  <c r="L100" i="2"/>
  <c r="K100" i="2" s="1"/>
  <c r="N100" i="2"/>
  <c r="M100" i="2" s="1"/>
  <c r="L96" i="2"/>
  <c r="K96" i="2" s="1"/>
  <c r="N96" i="2"/>
  <c r="M96" i="2" s="1"/>
  <c r="L92" i="2"/>
  <c r="K92" i="2" s="1"/>
  <c r="N92" i="2"/>
  <c r="M92" i="2" s="1"/>
  <c r="L88" i="2"/>
  <c r="K88" i="2" s="1"/>
  <c r="N88" i="2"/>
  <c r="M88" i="2" s="1"/>
  <c r="L84" i="2"/>
  <c r="K84" i="2" s="1"/>
  <c r="N84" i="2"/>
  <c r="M84" i="2" s="1"/>
  <c r="L80" i="2"/>
  <c r="K80" i="2" s="1"/>
  <c r="N80" i="2"/>
  <c r="M80" i="2" s="1"/>
  <c r="L76" i="2"/>
  <c r="K76" i="2" s="1"/>
  <c r="N76" i="2"/>
  <c r="M76" i="2" s="1"/>
  <c r="L72" i="2"/>
  <c r="K72" i="2" s="1"/>
  <c r="N72" i="2"/>
  <c r="M72" i="2" s="1"/>
  <c r="L68" i="2"/>
  <c r="K68" i="2" s="1"/>
  <c r="N68" i="2"/>
  <c r="M68" i="2" s="1"/>
  <c r="L64" i="2"/>
  <c r="K64" i="2" s="1"/>
  <c r="N64" i="2"/>
  <c r="M64" i="2" s="1"/>
  <c r="L60" i="2"/>
  <c r="K60" i="2" s="1"/>
  <c r="N60" i="2"/>
  <c r="M60" i="2" s="1"/>
  <c r="L56" i="2"/>
  <c r="K56" i="2" s="1"/>
  <c r="N56" i="2"/>
  <c r="M56" i="2" s="1"/>
  <c r="L52" i="2"/>
  <c r="K52" i="2" s="1"/>
  <c r="N52" i="2"/>
  <c r="M52" i="2" s="1"/>
  <c r="L48" i="2"/>
  <c r="K48" i="2" s="1"/>
  <c r="N48" i="2"/>
  <c r="M48" i="2" s="1"/>
  <c r="L44" i="2"/>
  <c r="K44" i="2" s="1"/>
  <c r="N44" i="2"/>
  <c r="M44" i="2" s="1"/>
  <c r="L40" i="2"/>
  <c r="K40" i="2" s="1"/>
  <c r="N40" i="2"/>
  <c r="M40" i="2" s="1"/>
  <c r="L36" i="2"/>
  <c r="K36" i="2" s="1"/>
  <c r="N36" i="2"/>
  <c r="M36" i="2" s="1"/>
  <c r="L32" i="2"/>
  <c r="K32" i="2" s="1"/>
  <c r="N32" i="2"/>
  <c r="M32" i="2" s="1"/>
  <c r="L28" i="2"/>
  <c r="K28" i="2" s="1"/>
  <c r="N28" i="2"/>
  <c r="M28" i="2" s="1"/>
  <c r="L24" i="2"/>
  <c r="K24" i="2" s="1"/>
  <c r="N24" i="2"/>
  <c r="M24" i="2" s="1"/>
  <c r="L20" i="2"/>
  <c r="K20" i="2" s="1"/>
  <c r="N20" i="2"/>
  <c r="M20" i="2" s="1"/>
  <c r="L16" i="2"/>
  <c r="K16" i="2" s="1"/>
  <c r="N16" i="2"/>
  <c r="M16" i="2" s="1"/>
  <c r="L12" i="2"/>
  <c r="K12" i="2" s="1"/>
  <c r="N12" i="2"/>
  <c r="M12" i="2" s="1"/>
  <c r="L8" i="2"/>
  <c r="K8" i="2" s="1"/>
  <c r="N8" i="2"/>
  <c r="M8" i="2" s="1"/>
  <c r="L4" i="2"/>
  <c r="K4" i="2" s="1"/>
  <c r="N4" i="2"/>
  <c r="M4" i="2" s="1"/>
  <c r="L761" i="2"/>
  <c r="K761" i="2" s="1"/>
  <c r="N761" i="2"/>
  <c r="M761" i="2" s="1"/>
  <c r="L745" i="2"/>
  <c r="K745" i="2" s="1"/>
  <c r="N745" i="2"/>
  <c r="M745" i="2" s="1"/>
  <c r="L725" i="2"/>
  <c r="K725" i="2" s="1"/>
  <c r="N725" i="2"/>
  <c r="M725" i="2" s="1"/>
  <c r="L709" i="2"/>
  <c r="K709" i="2" s="1"/>
  <c r="N709" i="2"/>
  <c r="M709" i="2" s="1"/>
  <c r="L689" i="2"/>
  <c r="K689" i="2" s="1"/>
  <c r="N689" i="2"/>
  <c r="M689" i="2" s="1"/>
  <c r="L673" i="2"/>
  <c r="K673" i="2" s="1"/>
  <c r="N673" i="2"/>
  <c r="M673" i="2" s="1"/>
  <c r="L764" i="2"/>
  <c r="K764" i="2" s="1"/>
  <c r="N764" i="2"/>
  <c r="M764" i="2" s="1"/>
  <c r="L752" i="2"/>
  <c r="K752" i="2" s="1"/>
  <c r="N752" i="2"/>
  <c r="M752" i="2" s="1"/>
  <c r="L740" i="2"/>
  <c r="K740" i="2" s="1"/>
  <c r="N740" i="2"/>
  <c r="M740" i="2" s="1"/>
  <c r="L736" i="2"/>
  <c r="K736" i="2" s="1"/>
  <c r="N736" i="2"/>
  <c r="M736" i="2" s="1"/>
  <c r="L732" i="2"/>
  <c r="K732" i="2" s="1"/>
  <c r="N732" i="2"/>
  <c r="M732" i="2" s="1"/>
  <c r="L728" i="2"/>
  <c r="K728" i="2" s="1"/>
  <c r="N728" i="2"/>
  <c r="M728" i="2" s="1"/>
  <c r="L724" i="2"/>
  <c r="K724" i="2" s="1"/>
  <c r="N724" i="2"/>
  <c r="M724" i="2" s="1"/>
  <c r="L720" i="2"/>
  <c r="K720" i="2" s="1"/>
  <c r="N720" i="2"/>
  <c r="M720" i="2" s="1"/>
  <c r="L716" i="2"/>
  <c r="K716" i="2" s="1"/>
  <c r="N716" i="2"/>
  <c r="M716" i="2" s="1"/>
  <c r="L712" i="2"/>
  <c r="K712" i="2" s="1"/>
  <c r="N712" i="2"/>
  <c r="M712" i="2" s="1"/>
  <c r="L708" i="2"/>
  <c r="K708" i="2" s="1"/>
  <c r="N708" i="2"/>
  <c r="M708" i="2" s="1"/>
  <c r="L704" i="2"/>
  <c r="K704" i="2" s="1"/>
  <c r="N704" i="2"/>
  <c r="M704" i="2" s="1"/>
  <c r="L700" i="2"/>
  <c r="K700" i="2" s="1"/>
  <c r="N700" i="2"/>
  <c r="M700" i="2" s="1"/>
  <c r="L696" i="2"/>
  <c r="K696" i="2" s="1"/>
  <c r="N696" i="2"/>
  <c r="M696" i="2" s="1"/>
  <c r="L692" i="2"/>
  <c r="K692" i="2" s="1"/>
  <c r="N692" i="2"/>
  <c r="M692" i="2" s="1"/>
  <c r="L688" i="2"/>
  <c r="K688" i="2" s="1"/>
  <c r="N688" i="2"/>
  <c r="M688" i="2" s="1"/>
  <c r="L684" i="2"/>
  <c r="K684" i="2" s="1"/>
  <c r="N684" i="2"/>
  <c r="M684" i="2" s="1"/>
  <c r="L680" i="2"/>
  <c r="K680" i="2" s="1"/>
  <c r="N680" i="2"/>
  <c r="M680" i="2" s="1"/>
  <c r="L676" i="2"/>
  <c r="K676" i="2" s="1"/>
  <c r="N676" i="2"/>
  <c r="M676" i="2" s="1"/>
  <c r="L672" i="2"/>
  <c r="K672" i="2" s="1"/>
  <c r="N672" i="2"/>
  <c r="M672" i="2" s="1"/>
  <c r="L668" i="2"/>
  <c r="K668" i="2" s="1"/>
  <c r="N668" i="2"/>
  <c r="M668" i="2" s="1"/>
  <c r="L664" i="2"/>
  <c r="K664" i="2" s="1"/>
  <c r="N664" i="2"/>
  <c r="M664" i="2" s="1"/>
  <c r="L660" i="2"/>
  <c r="K660" i="2" s="1"/>
  <c r="N660" i="2"/>
  <c r="M660" i="2" s="1"/>
  <c r="L656" i="2"/>
  <c r="K656" i="2" s="1"/>
  <c r="N656" i="2"/>
  <c r="M656" i="2" s="1"/>
  <c r="L652" i="2"/>
  <c r="K652" i="2" s="1"/>
  <c r="N652" i="2"/>
  <c r="M652" i="2" s="1"/>
  <c r="L648" i="2"/>
  <c r="K648" i="2" s="1"/>
  <c r="N648" i="2"/>
  <c r="M648" i="2" s="1"/>
  <c r="L644" i="2"/>
  <c r="K644" i="2" s="1"/>
  <c r="N644" i="2"/>
  <c r="M644" i="2" s="1"/>
  <c r="L640" i="2"/>
  <c r="K640" i="2" s="1"/>
  <c r="N640" i="2"/>
  <c r="M640" i="2" s="1"/>
  <c r="L636" i="2"/>
  <c r="K636" i="2" s="1"/>
  <c r="N636" i="2"/>
  <c r="M636" i="2" s="1"/>
  <c r="L632" i="2"/>
  <c r="K632" i="2" s="1"/>
  <c r="N632" i="2"/>
  <c r="M632" i="2" s="1"/>
  <c r="L628" i="2"/>
  <c r="K628" i="2" s="1"/>
  <c r="N628" i="2"/>
  <c r="M628" i="2" s="1"/>
  <c r="L624" i="2"/>
  <c r="K624" i="2" s="1"/>
  <c r="N624" i="2"/>
  <c r="M624" i="2" s="1"/>
  <c r="L620" i="2"/>
  <c r="K620" i="2" s="1"/>
  <c r="N620" i="2"/>
  <c r="M620" i="2" s="1"/>
  <c r="L616" i="2"/>
  <c r="K616" i="2" s="1"/>
  <c r="N616" i="2"/>
  <c r="M616" i="2" s="1"/>
  <c r="L612" i="2"/>
  <c r="K612" i="2" s="1"/>
  <c r="N612" i="2"/>
  <c r="M612" i="2" s="1"/>
  <c r="L608" i="2"/>
  <c r="K608" i="2" s="1"/>
  <c r="N608" i="2"/>
  <c r="M608" i="2" s="1"/>
  <c r="L604" i="2"/>
  <c r="K604" i="2" s="1"/>
  <c r="N604" i="2"/>
  <c r="M604" i="2" s="1"/>
  <c r="L600" i="2"/>
  <c r="K600" i="2" s="1"/>
  <c r="N600" i="2"/>
  <c r="M600" i="2" s="1"/>
  <c r="L596" i="2"/>
  <c r="K596" i="2" s="1"/>
  <c r="N596" i="2"/>
  <c r="M596" i="2" s="1"/>
  <c r="L592" i="2"/>
  <c r="K592" i="2" s="1"/>
  <c r="N592" i="2"/>
  <c r="M592" i="2" s="1"/>
  <c r="L588" i="2"/>
  <c r="K588" i="2" s="1"/>
  <c r="N588" i="2"/>
  <c r="M588" i="2" s="1"/>
  <c r="L584" i="2"/>
  <c r="K584" i="2" s="1"/>
  <c r="N584" i="2"/>
  <c r="M584" i="2" s="1"/>
  <c r="L580" i="2"/>
  <c r="K580" i="2" s="1"/>
  <c r="N580" i="2"/>
  <c r="M580" i="2" s="1"/>
  <c r="L576" i="2"/>
  <c r="K576" i="2" s="1"/>
  <c r="N576" i="2"/>
  <c r="M576" i="2" s="1"/>
  <c r="L572" i="2"/>
  <c r="K572" i="2" s="1"/>
  <c r="N572" i="2"/>
  <c r="M572" i="2" s="1"/>
  <c r="L568" i="2"/>
  <c r="K568" i="2" s="1"/>
  <c r="N568" i="2"/>
  <c r="M568" i="2" s="1"/>
  <c r="L564" i="2"/>
  <c r="K564" i="2" s="1"/>
  <c r="N564" i="2"/>
  <c r="M564" i="2" s="1"/>
  <c r="L560" i="2"/>
  <c r="K560" i="2" s="1"/>
  <c r="N560" i="2"/>
  <c r="M560" i="2" s="1"/>
  <c r="L556" i="2"/>
  <c r="K556" i="2" s="1"/>
  <c r="N556" i="2"/>
  <c r="M556" i="2" s="1"/>
  <c r="L552" i="2"/>
  <c r="K552" i="2" s="1"/>
  <c r="N552" i="2"/>
  <c r="M552" i="2" s="1"/>
  <c r="L548" i="2"/>
  <c r="K548" i="2" s="1"/>
  <c r="N548" i="2"/>
  <c r="M548" i="2" s="1"/>
  <c r="L544" i="2"/>
  <c r="K544" i="2" s="1"/>
  <c r="N544" i="2"/>
  <c r="M544" i="2" s="1"/>
  <c r="L540" i="2"/>
  <c r="K540" i="2" s="1"/>
  <c r="N540" i="2"/>
  <c r="M540" i="2" s="1"/>
  <c r="L536" i="2"/>
  <c r="K536" i="2" s="1"/>
  <c r="N536" i="2"/>
  <c r="M536" i="2" s="1"/>
  <c r="L532" i="2"/>
  <c r="K532" i="2" s="1"/>
  <c r="N532" i="2"/>
  <c r="M532" i="2" s="1"/>
  <c r="L528" i="2"/>
  <c r="K528" i="2" s="1"/>
  <c r="N528" i="2"/>
  <c r="M528" i="2" s="1"/>
  <c r="L524" i="2"/>
  <c r="K524" i="2" s="1"/>
  <c r="N524" i="2"/>
  <c r="M524" i="2" s="1"/>
  <c r="L520" i="2"/>
  <c r="K520" i="2" s="1"/>
  <c r="N520" i="2"/>
  <c r="M520" i="2" s="1"/>
  <c r="L516" i="2"/>
  <c r="K516" i="2" s="1"/>
  <c r="N516" i="2"/>
  <c r="M516" i="2" s="1"/>
  <c r="L512" i="2"/>
  <c r="K512" i="2" s="1"/>
  <c r="N512" i="2"/>
  <c r="M512" i="2" s="1"/>
  <c r="L508" i="2"/>
  <c r="K508" i="2" s="1"/>
  <c r="N508" i="2"/>
  <c r="M508" i="2" s="1"/>
  <c r="L504" i="2"/>
  <c r="K504" i="2" s="1"/>
  <c r="N504" i="2"/>
  <c r="M504" i="2" s="1"/>
  <c r="L500" i="2"/>
  <c r="K500" i="2" s="1"/>
  <c r="N500" i="2"/>
  <c r="M500" i="2" s="1"/>
  <c r="L496" i="2"/>
  <c r="K496" i="2" s="1"/>
  <c r="N496" i="2"/>
  <c r="M496" i="2" s="1"/>
  <c r="L492" i="2"/>
  <c r="K492" i="2" s="1"/>
  <c r="N492" i="2"/>
  <c r="M492" i="2" s="1"/>
  <c r="L488" i="2"/>
  <c r="K488" i="2" s="1"/>
  <c r="N488" i="2"/>
  <c r="M488" i="2" s="1"/>
  <c r="L484" i="2"/>
  <c r="K484" i="2" s="1"/>
  <c r="N484" i="2"/>
  <c r="M484" i="2" s="1"/>
  <c r="L480" i="2"/>
  <c r="K480" i="2" s="1"/>
  <c r="N480" i="2"/>
  <c r="M480" i="2" s="1"/>
  <c r="L476" i="2"/>
  <c r="K476" i="2" s="1"/>
  <c r="N476" i="2"/>
  <c r="M476" i="2" s="1"/>
  <c r="L472" i="2"/>
  <c r="K472" i="2" s="1"/>
  <c r="N472" i="2"/>
  <c r="M472" i="2" s="1"/>
  <c r="L468" i="2"/>
  <c r="K468" i="2" s="1"/>
  <c r="N468" i="2"/>
  <c r="M468" i="2" s="1"/>
  <c r="L463" i="2"/>
  <c r="K463" i="2" s="1"/>
  <c r="N463" i="2"/>
  <c r="M463" i="2" s="1"/>
  <c r="L459" i="2"/>
  <c r="K459" i="2" s="1"/>
  <c r="N459" i="2"/>
  <c r="M459" i="2" s="1"/>
  <c r="L455" i="2"/>
  <c r="K455" i="2" s="1"/>
  <c r="N455" i="2"/>
  <c r="M455" i="2" s="1"/>
  <c r="L451" i="2"/>
  <c r="K451" i="2" s="1"/>
  <c r="N451" i="2"/>
  <c r="M451" i="2" s="1"/>
  <c r="L447" i="2"/>
  <c r="K447" i="2" s="1"/>
  <c r="N447" i="2"/>
  <c r="M447" i="2" s="1"/>
  <c r="L443" i="2"/>
  <c r="K443" i="2" s="1"/>
  <c r="N443" i="2"/>
  <c r="M443" i="2" s="1"/>
  <c r="L439" i="2"/>
  <c r="K439" i="2" s="1"/>
  <c r="N439" i="2"/>
  <c r="M439" i="2" s="1"/>
  <c r="L435" i="2"/>
  <c r="K435" i="2" s="1"/>
  <c r="N435" i="2"/>
  <c r="M435" i="2" s="1"/>
  <c r="L431" i="2"/>
  <c r="K431" i="2" s="1"/>
  <c r="N431" i="2"/>
  <c r="M431" i="2" s="1"/>
  <c r="L427" i="2"/>
  <c r="K427" i="2" s="1"/>
  <c r="N427" i="2"/>
  <c r="M427" i="2" s="1"/>
  <c r="L423" i="2"/>
  <c r="K423" i="2" s="1"/>
  <c r="N423" i="2"/>
  <c r="M423" i="2" s="1"/>
  <c r="L419" i="2"/>
  <c r="K419" i="2" s="1"/>
  <c r="N419" i="2"/>
  <c r="M419" i="2" s="1"/>
  <c r="L415" i="2"/>
  <c r="K415" i="2" s="1"/>
  <c r="N415" i="2"/>
  <c r="M415" i="2" s="1"/>
  <c r="L411" i="2"/>
  <c r="K411" i="2" s="1"/>
  <c r="N411" i="2"/>
  <c r="M411" i="2" s="1"/>
  <c r="L407" i="2"/>
  <c r="K407" i="2" s="1"/>
  <c r="N407" i="2"/>
  <c r="M407" i="2" s="1"/>
  <c r="L403" i="2"/>
  <c r="K403" i="2" s="1"/>
  <c r="N403" i="2"/>
  <c r="M403" i="2" s="1"/>
  <c r="L399" i="2"/>
  <c r="K399" i="2" s="1"/>
  <c r="N399" i="2"/>
  <c r="M399" i="2" s="1"/>
  <c r="L395" i="2"/>
  <c r="K395" i="2" s="1"/>
  <c r="N395" i="2"/>
  <c r="M395" i="2" s="1"/>
  <c r="L391" i="2"/>
  <c r="K391" i="2" s="1"/>
  <c r="N391" i="2"/>
  <c r="M391" i="2" s="1"/>
  <c r="L387" i="2"/>
  <c r="K387" i="2" s="1"/>
  <c r="N387" i="2"/>
  <c r="M387" i="2" s="1"/>
  <c r="L383" i="2"/>
  <c r="K383" i="2" s="1"/>
  <c r="N383" i="2"/>
  <c r="M383" i="2" s="1"/>
  <c r="L379" i="2"/>
  <c r="K379" i="2" s="1"/>
  <c r="N379" i="2"/>
  <c r="M379" i="2" s="1"/>
  <c r="L375" i="2"/>
  <c r="K375" i="2" s="1"/>
  <c r="N375" i="2"/>
  <c r="M375" i="2" s="1"/>
  <c r="L371" i="2"/>
  <c r="K371" i="2" s="1"/>
  <c r="N371" i="2"/>
  <c r="M371" i="2" s="1"/>
  <c r="L367" i="2"/>
  <c r="K367" i="2" s="1"/>
  <c r="N367" i="2"/>
  <c r="M367" i="2" s="1"/>
  <c r="L363" i="2"/>
  <c r="K363" i="2" s="1"/>
  <c r="N363" i="2"/>
  <c r="M363" i="2" s="1"/>
  <c r="L359" i="2"/>
  <c r="K359" i="2" s="1"/>
  <c r="N359" i="2"/>
  <c r="M359" i="2" s="1"/>
  <c r="L355" i="2"/>
  <c r="K355" i="2" s="1"/>
  <c r="N355" i="2"/>
  <c r="M355" i="2" s="1"/>
  <c r="L351" i="2"/>
  <c r="K351" i="2" s="1"/>
  <c r="N351" i="2"/>
  <c r="M351" i="2" s="1"/>
  <c r="L347" i="2"/>
  <c r="K347" i="2" s="1"/>
  <c r="N347" i="2"/>
  <c r="M347" i="2" s="1"/>
  <c r="L343" i="2"/>
  <c r="K343" i="2" s="1"/>
  <c r="N343" i="2"/>
  <c r="M343" i="2" s="1"/>
  <c r="L339" i="2"/>
  <c r="K339" i="2" s="1"/>
  <c r="N339" i="2"/>
  <c r="M339" i="2" s="1"/>
  <c r="L335" i="2"/>
  <c r="K335" i="2" s="1"/>
  <c r="N335" i="2"/>
  <c r="M335" i="2" s="1"/>
  <c r="L331" i="2"/>
  <c r="K331" i="2" s="1"/>
  <c r="N331" i="2"/>
  <c r="M331" i="2" s="1"/>
  <c r="L327" i="2"/>
  <c r="K327" i="2" s="1"/>
  <c r="N327" i="2"/>
  <c r="M327" i="2" s="1"/>
  <c r="L323" i="2"/>
  <c r="K323" i="2" s="1"/>
  <c r="N323" i="2"/>
  <c r="M323" i="2" s="1"/>
  <c r="L319" i="2"/>
  <c r="K319" i="2" s="1"/>
  <c r="N319" i="2"/>
  <c r="M319" i="2" s="1"/>
  <c r="L315" i="2"/>
  <c r="K315" i="2" s="1"/>
  <c r="N315" i="2"/>
  <c r="M315" i="2" s="1"/>
  <c r="L311" i="2"/>
  <c r="K311" i="2" s="1"/>
  <c r="N311" i="2"/>
  <c r="M311" i="2" s="1"/>
  <c r="L307" i="2"/>
  <c r="K307" i="2" s="1"/>
  <c r="N307" i="2"/>
  <c r="M307" i="2" s="1"/>
  <c r="L303" i="2"/>
  <c r="K303" i="2" s="1"/>
  <c r="N303" i="2"/>
  <c r="M303" i="2" s="1"/>
  <c r="L299" i="2"/>
  <c r="K299" i="2" s="1"/>
  <c r="N299" i="2"/>
  <c r="M299" i="2" s="1"/>
  <c r="L295" i="2"/>
  <c r="K295" i="2" s="1"/>
  <c r="N295" i="2"/>
  <c r="M295" i="2" s="1"/>
  <c r="L291" i="2"/>
  <c r="K291" i="2" s="1"/>
  <c r="N291" i="2"/>
  <c r="M291" i="2" s="1"/>
  <c r="L287" i="2"/>
  <c r="K287" i="2" s="1"/>
  <c r="N287" i="2"/>
  <c r="M287" i="2" s="1"/>
  <c r="L283" i="2"/>
  <c r="K283" i="2" s="1"/>
  <c r="N283" i="2"/>
  <c r="M283" i="2" s="1"/>
  <c r="L279" i="2"/>
  <c r="K279" i="2" s="1"/>
  <c r="N279" i="2"/>
  <c r="M279" i="2" s="1"/>
  <c r="L275" i="2"/>
  <c r="K275" i="2" s="1"/>
  <c r="N275" i="2"/>
  <c r="M275" i="2" s="1"/>
  <c r="L271" i="2"/>
  <c r="K271" i="2" s="1"/>
  <c r="N271" i="2"/>
  <c r="M271" i="2" s="1"/>
  <c r="L267" i="2"/>
  <c r="K267" i="2" s="1"/>
  <c r="N267" i="2"/>
  <c r="M267" i="2" s="1"/>
  <c r="L263" i="2"/>
  <c r="K263" i="2" s="1"/>
  <c r="N263" i="2"/>
  <c r="M263" i="2" s="1"/>
  <c r="L259" i="2"/>
  <c r="K259" i="2" s="1"/>
  <c r="N259" i="2"/>
  <c r="M259" i="2" s="1"/>
  <c r="L255" i="2"/>
  <c r="K255" i="2" s="1"/>
  <c r="N255" i="2"/>
  <c r="M255" i="2" s="1"/>
  <c r="L251" i="2"/>
  <c r="K251" i="2" s="1"/>
  <c r="N251" i="2"/>
  <c r="M251" i="2" s="1"/>
  <c r="L247" i="2"/>
  <c r="K247" i="2" s="1"/>
  <c r="N247" i="2"/>
  <c r="M247" i="2" s="1"/>
  <c r="L243" i="2"/>
  <c r="K243" i="2" s="1"/>
  <c r="N243" i="2"/>
  <c r="M243" i="2" s="1"/>
  <c r="L239" i="2"/>
  <c r="K239" i="2" s="1"/>
  <c r="N239" i="2"/>
  <c r="M239" i="2" s="1"/>
  <c r="L235" i="2"/>
  <c r="K235" i="2" s="1"/>
  <c r="N235" i="2"/>
  <c r="M235" i="2" s="1"/>
  <c r="L231" i="2"/>
  <c r="K231" i="2" s="1"/>
  <c r="N231" i="2"/>
  <c r="M231" i="2" s="1"/>
  <c r="L227" i="2"/>
  <c r="K227" i="2" s="1"/>
  <c r="N227" i="2"/>
  <c r="M227" i="2" s="1"/>
  <c r="L223" i="2"/>
  <c r="K223" i="2" s="1"/>
  <c r="N223" i="2"/>
  <c r="M223" i="2" s="1"/>
  <c r="L219" i="2"/>
  <c r="K219" i="2" s="1"/>
  <c r="N219" i="2"/>
  <c r="M219" i="2" s="1"/>
  <c r="L215" i="2"/>
  <c r="K215" i="2" s="1"/>
  <c r="N215" i="2"/>
  <c r="M215" i="2" s="1"/>
  <c r="L211" i="2"/>
  <c r="K211" i="2" s="1"/>
  <c r="N211" i="2"/>
  <c r="M211" i="2" s="1"/>
  <c r="L207" i="2"/>
  <c r="K207" i="2" s="1"/>
  <c r="N207" i="2"/>
  <c r="M207" i="2" s="1"/>
  <c r="L203" i="2"/>
  <c r="K203" i="2" s="1"/>
  <c r="N203" i="2"/>
  <c r="M203" i="2" s="1"/>
  <c r="L199" i="2"/>
  <c r="K199" i="2" s="1"/>
  <c r="N199" i="2"/>
  <c r="M199" i="2" s="1"/>
  <c r="L195" i="2"/>
  <c r="K195" i="2" s="1"/>
  <c r="N195" i="2"/>
  <c r="M195" i="2" s="1"/>
  <c r="L191" i="2"/>
  <c r="K191" i="2" s="1"/>
  <c r="N191" i="2"/>
  <c r="M191" i="2" s="1"/>
  <c r="L187" i="2"/>
  <c r="K187" i="2" s="1"/>
  <c r="N187" i="2"/>
  <c r="M187" i="2" s="1"/>
  <c r="L183" i="2"/>
  <c r="K183" i="2" s="1"/>
  <c r="N183" i="2"/>
  <c r="M183" i="2" s="1"/>
  <c r="L179" i="2"/>
  <c r="K179" i="2" s="1"/>
  <c r="N179" i="2"/>
  <c r="M179" i="2" s="1"/>
  <c r="L175" i="2"/>
  <c r="K175" i="2" s="1"/>
  <c r="N175" i="2"/>
  <c r="M175" i="2" s="1"/>
  <c r="L171" i="2"/>
  <c r="K171" i="2" s="1"/>
  <c r="N171" i="2"/>
  <c r="M171" i="2" s="1"/>
  <c r="L167" i="2"/>
  <c r="K167" i="2" s="1"/>
  <c r="N167" i="2"/>
  <c r="M167" i="2" s="1"/>
  <c r="L163" i="2"/>
  <c r="K163" i="2" s="1"/>
  <c r="N163" i="2"/>
  <c r="M163" i="2" s="1"/>
  <c r="L159" i="2"/>
  <c r="K159" i="2" s="1"/>
  <c r="N159" i="2"/>
  <c r="M159" i="2" s="1"/>
  <c r="L155" i="2"/>
  <c r="K155" i="2" s="1"/>
  <c r="N155" i="2"/>
  <c r="M155" i="2" s="1"/>
  <c r="L151" i="2"/>
  <c r="K151" i="2" s="1"/>
  <c r="N151" i="2"/>
  <c r="M151" i="2" s="1"/>
  <c r="L147" i="2"/>
  <c r="K147" i="2" s="1"/>
  <c r="N147" i="2"/>
  <c r="M147" i="2" s="1"/>
  <c r="L143" i="2"/>
  <c r="K143" i="2" s="1"/>
  <c r="N143" i="2"/>
  <c r="M143" i="2" s="1"/>
  <c r="L139" i="2"/>
  <c r="K139" i="2" s="1"/>
  <c r="N139" i="2"/>
  <c r="M139" i="2" s="1"/>
  <c r="L135" i="2"/>
  <c r="K135" i="2" s="1"/>
  <c r="N135" i="2"/>
  <c r="M135" i="2" s="1"/>
  <c r="L131" i="2"/>
  <c r="K131" i="2" s="1"/>
  <c r="N131" i="2"/>
  <c r="M131" i="2" s="1"/>
  <c r="L127" i="2"/>
  <c r="K127" i="2" s="1"/>
  <c r="N127" i="2"/>
  <c r="M127" i="2" s="1"/>
  <c r="L123" i="2"/>
  <c r="K123" i="2" s="1"/>
  <c r="N123" i="2"/>
  <c r="M123" i="2" s="1"/>
  <c r="L119" i="2"/>
  <c r="K119" i="2" s="1"/>
  <c r="N119" i="2"/>
  <c r="M119" i="2" s="1"/>
  <c r="L115" i="2"/>
  <c r="K115" i="2" s="1"/>
  <c r="N115" i="2"/>
  <c r="M115" i="2" s="1"/>
  <c r="L111" i="2"/>
  <c r="K111" i="2" s="1"/>
  <c r="N111" i="2"/>
  <c r="M111" i="2" s="1"/>
  <c r="L107" i="2"/>
  <c r="K107" i="2" s="1"/>
  <c r="N107" i="2"/>
  <c r="M107" i="2" s="1"/>
  <c r="L103" i="2"/>
  <c r="K103" i="2" s="1"/>
  <c r="N103" i="2"/>
  <c r="M103" i="2" s="1"/>
  <c r="L99" i="2"/>
  <c r="K99" i="2" s="1"/>
  <c r="N99" i="2"/>
  <c r="M99" i="2" s="1"/>
  <c r="L95" i="2"/>
  <c r="K95" i="2" s="1"/>
  <c r="N95" i="2"/>
  <c r="M95" i="2" s="1"/>
  <c r="L91" i="2"/>
  <c r="K91" i="2" s="1"/>
  <c r="N91" i="2"/>
  <c r="M91" i="2" s="1"/>
  <c r="L87" i="2"/>
  <c r="K87" i="2" s="1"/>
  <c r="N87" i="2"/>
  <c r="M87" i="2" s="1"/>
  <c r="L83" i="2"/>
  <c r="K83" i="2" s="1"/>
  <c r="N83" i="2"/>
  <c r="M83" i="2" s="1"/>
  <c r="L79" i="2"/>
  <c r="K79" i="2" s="1"/>
  <c r="N79" i="2"/>
  <c r="M79" i="2" s="1"/>
  <c r="L75" i="2"/>
  <c r="K75" i="2" s="1"/>
  <c r="N75" i="2"/>
  <c r="M75" i="2" s="1"/>
  <c r="L71" i="2"/>
  <c r="K71" i="2" s="1"/>
  <c r="N71" i="2"/>
  <c r="M71" i="2" s="1"/>
  <c r="L67" i="2"/>
  <c r="K67" i="2" s="1"/>
  <c r="N67" i="2"/>
  <c r="M67" i="2" s="1"/>
  <c r="L63" i="2"/>
  <c r="K63" i="2" s="1"/>
  <c r="N63" i="2"/>
  <c r="M63" i="2" s="1"/>
  <c r="L59" i="2"/>
  <c r="K59" i="2" s="1"/>
  <c r="N59" i="2"/>
  <c r="M59" i="2" s="1"/>
  <c r="L55" i="2"/>
  <c r="K55" i="2" s="1"/>
  <c r="N55" i="2"/>
  <c r="M55" i="2" s="1"/>
  <c r="L51" i="2"/>
  <c r="K51" i="2" s="1"/>
  <c r="N51" i="2"/>
  <c r="M51" i="2" s="1"/>
  <c r="L47" i="2"/>
  <c r="K47" i="2" s="1"/>
  <c r="N47" i="2"/>
  <c r="M47" i="2" s="1"/>
  <c r="L43" i="2"/>
  <c r="K43" i="2" s="1"/>
  <c r="N43" i="2"/>
  <c r="M43" i="2" s="1"/>
  <c r="L39" i="2"/>
  <c r="K39" i="2" s="1"/>
  <c r="N39" i="2"/>
  <c r="M39" i="2" s="1"/>
  <c r="L35" i="2"/>
  <c r="K35" i="2" s="1"/>
  <c r="N35" i="2"/>
  <c r="M35" i="2" s="1"/>
  <c r="L31" i="2"/>
  <c r="K31" i="2" s="1"/>
  <c r="N31" i="2"/>
  <c r="M31" i="2" s="1"/>
  <c r="L27" i="2"/>
  <c r="K27" i="2" s="1"/>
  <c r="N27" i="2"/>
  <c r="M27" i="2" s="1"/>
  <c r="L23" i="2"/>
  <c r="K23" i="2" s="1"/>
  <c r="N23" i="2"/>
  <c r="M23" i="2" s="1"/>
  <c r="L19" i="2"/>
  <c r="K19" i="2" s="1"/>
  <c r="N19" i="2"/>
  <c r="M19" i="2" s="1"/>
  <c r="L15" i="2"/>
  <c r="K15" i="2" s="1"/>
  <c r="N15" i="2"/>
  <c r="M15" i="2" s="1"/>
  <c r="L11" i="2"/>
  <c r="K11" i="2" s="1"/>
  <c r="N11" i="2"/>
  <c r="M11" i="2" s="1"/>
  <c r="L7" i="2"/>
  <c r="K7" i="2" s="1"/>
  <c r="N7" i="2"/>
  <c r="M7" i="2" s="1"/>
  <c r="L3" i="2"/>
  <c r="K3" i="2" s="1"/>
  <c r="N3" i="2"/>
  <c r="M3" i="2" s="1"/>
</calcChain>
</file>

<file path=xl/sharedStrings.xml><?xml version="1.0" encoding="utf-8"?>
<sst xmlns="http://schemas.openxmlformats.org/spreadsheetml/2006/main" count="13233" uniqueCount="3070">
  <si>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</si>
  <si>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</si>
  <si>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</si>
  <si>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</si>
  <si>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</si>
  <si>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</si>
  <si>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</si>
  <si>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</si>
  <si>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</si>
  <si>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</si>
  <si>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</si>
  <si>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</si>
  <si>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</si>
  <si>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</si>
  <si>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</si>
  <si>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</si>
  <si>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</si>
  <si>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</si>
  <si>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</si>
  <si>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</si>
  <si>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</si>
  <si>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</si>
  <si>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</si>
  <si>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</si>
  <si>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</si>
  <si>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</si>
  <si>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</si>
  <si>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</si>
  <si>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</si>
  <si>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</si>
  <si>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</si>
  <si>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</si>
  <si>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</si>
  <si>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</si>
  <si>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</si>
  <si>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</si>
  <si>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</si>
  <si>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</si>
  <si>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</si>
  <si>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</si>
  <si>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</si>
  <si>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</si>
  <si>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</si>
  <si>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</si>
  <si>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</si>
  <si>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</si>
  <si>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</si>
  <si>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</si>
  <si>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</si>
  <si>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</si>
  <si>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</si>
  <si>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</si>
  <si>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</si>
  <si>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</si>
  <si>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</si>
  <si>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</si>
  <si>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</si>
  <si>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</si>
  <si>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</si>
  <si>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</si>
  <si>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</si>
  <si>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</si>
  <si>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</si>
  <si>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</si>
  <si>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</si>
  <si>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</si>
  <si>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</si>
  <si>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</si>
  <si>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</si>
  <si>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</si>
  <si>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</si>
  <si>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</si>
  <si>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</si>
  <si>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</si>
  <si>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</si>
  <si>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</si>
  <si>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</si>
  <si>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</si>
  <si>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</si>
  <si>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</si>
  <si>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</si>
  <si>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</si>
  <si>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</si>
  <si>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</si>
  <si>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</si>
  <si>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</si>
  <si>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</si>
  <si>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</si>
  <si>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</si>
  <si>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</si>
  <si>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</si>
  <si>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</si>
  <si>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</si>
  <si>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</si>
  <si>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</si>
  <si>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</si>
  <si>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</si>
  <si>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</si>
  <si>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</si>
  <si>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</si>
  <si>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</si>
  <si>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</si>
  <si>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</si>
  <si>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</si>
  <si>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</si>
  <si>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</si>
  <si>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</si>
  <si>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</si>
  <si>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</si>
  <si>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</si>
  <si>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</si>
  <si>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</si>
  <si>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</si>
  <si>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</si>
  <si>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</si>
  <si>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</si>
  <si>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</si>
  <si>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</si>
  <si>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</si>
  <si>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</si>
  <si>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</si>
  <si>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</si>
  <si>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</si>
  <si>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</si>
  <si>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</si>
  <si>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</si>
  <si>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</si>
  <si>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</si>
  <si>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</si>
  <si>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</si>
  <si>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</si>
  <si>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</si>
  <si>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</si>
  <si>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</si>
  <si>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</si>
  <si>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</si>
  <si>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</si>
  <si>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</si>
  <si>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</si>
  <si>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</si>
  <si>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</si>
  <si>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</si>
  <si>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</si>
  <si>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</si>
  <si>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</si>
  <si>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</si>
  <si>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</si>
  <si>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</si>
  <si>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</si>
  <si>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</si>
  <si>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</si>
  <si>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</si>
  <si>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</si>
  <si>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</si>
  <si>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</si>
  <si>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</si>
  <si>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</si>
  <si>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</si>
  <si>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</si>
  <si>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</si>
  <si>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</si>
  <si>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</si>
  <si>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</si>
  <si>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</si>
  <si>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</si>
  <si>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</si>
  <si>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</si>
  <si>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</si>
  <si>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</si>
  <si>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</si>
  <si>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</si>
  <si>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</si>
  <si>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</si>
  <si>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</si>
  <si>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</si>
  <si>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</si>
  <si>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</si>
  <si>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</si>
  <si>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</si>
  <si>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</si>
  <si>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</si>
  <si>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</si>
  <si>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</si>
  <si>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</si>
  <si>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</si>
  <si>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</si>
  <si>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</si>
  <si>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</si>
  <si>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</si>
  <si>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</si>
  <si>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</si>
  <si>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</si>
  <si>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</si>
  <si>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</si>
  <si>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</si>
  <si>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</si>
  <si>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</si>
  <si>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</si>
  <si>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</si>
  <si>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</si>
  <si>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</si>
  <si>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</si>
  <si>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</si>
  <si>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</si>
  <si>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</si>
  <si>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</si>
  <si>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</si>
  <si>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</si>
  <si>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</si>
  <si>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</si>
  <si>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</si>
  <si>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</si>
  <si>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</si>
  <si>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</si>
  <si>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</si>
  <si>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</si>
  <si>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</si>
  <si>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</si>
  <si>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</si>
  <si>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</si>
  <si>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</si>
  <si>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</si>
  <si>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</si>
  <si>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</si>
  <si>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</si>
  <si>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</si>
  <si>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</si>
  <si>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</si>
  <si>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</si>
  <si>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</si>
  <si>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</si>
  <si>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</si>
  <si>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</si>
  <si>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</si>
  <si>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</si>
  <si>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</si>
  <si>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</si>
  <si>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</si>
  <si>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</si>
  <si>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</si>
  <si>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</si>
  <si>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</si>
  <si>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</si>
  <si>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</si>
  <si>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</si>
  <si>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</si>
  <si>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</si>
  <si>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</si>
  <si>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</si>
  <si>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</si>
  <si>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</si>
  <si>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</si>
  <si>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</si>
  <si>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</si>
  <si>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</si>
  <si>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</si>
  <si>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</si>
  <si>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</si>
  <si>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</si>
  <si>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</si>
  <si>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</si>
  <si>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</si>
  <si>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</si>
  <si>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</si>
  <si>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</si>
  <si>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</si>
  <si>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</si>
  <si>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</si>
  <si>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</si>
  <si>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</si>
  <si>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</si>
  <si>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</si>
  <si>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</si>
  <si>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</si>
  <si>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</si>
  <si>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</si>
  <si>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</si>
  <si>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</si>
  <si>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</si>
  <si>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</si>
  <si>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</si>
  <si>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</si>
  <si>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</si>
  <si>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</si>
  <si>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</si>
  <si>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</si>
  <si>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</si>
  <si>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</si>
  <si>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</si>
  <si>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</si>
  <si>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</si>
  <si>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</si>
  <si>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</si>
  <si>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</si>
  <si>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</si>
  <si>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</si>
  <si>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</si>
  <si>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</si>
  <si>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</si>
  <si>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</si>
  <si>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</si>
  <si>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</si>
  <si>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</si>
  <si>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</si>
  <si>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</si>
  <si>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</si>
  <si>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</si>
  <si>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</si>
  <si>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</si>
  <si>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</si>
  <si>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</si>
  <si>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</si>
  <si>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</si>
  <si>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</si>
  <si>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</si>
  <si>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</si>
  <si>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</si>
  <si>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</si>
  <si>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</si>
  <si>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</si>
  <si>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</si>
  <si>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</si>
  <si>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</si>
  <si>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</si>
  <si>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</si>
  <si>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</si>
  <si>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</si>
  <si>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</si>
  <si>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</si>
  <si>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</si>
  <si>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</si>
  <si>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</si>
  <si>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</si>
  <si>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</si>
  <si>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</si>
  <si>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</si>
  <si>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</si>
  <si>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</si>
  <si>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</si>
  <si>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</si>
  <si>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</si>
  <si>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</si>
  <si>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</si>
  <si>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</si>
  <si>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</si>
  <si>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</si>
  <si>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</si>
  <si>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</si>
  <si>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</si>
  <si>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</si>
  <si>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</si>
  <si>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</si>
  <si>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</si>
  <si>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</si>
  <si>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</si>
  <si>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</si>
  <si>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</si>
  <si>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</si>
  <si>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</si>
  <si>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</si>
  <si>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</si>
  <si>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</si>
  <si>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</si>
  <si>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</si>
  <si>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</si>
  <si>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</si>
  <si>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</si>
  <si>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</si>
  <si>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</si>
  <si>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</si>
  <si>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</si>
  <si>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</si>
  <si>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</si>
  <si>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</si>
  <si>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</si>
  <si>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</si>
  <si>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</si>
  <si>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</si>
  <si>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</si>
  <si>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</si>
  <si>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</si>
  <si>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</si>
  <si>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</si>
  <si>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</si>
  <si>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</si>
  <si>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</si>
  <si>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</si>
  <si>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</si>
  <si>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</si>
  <si>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</si>
  <si>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</si>
  <si>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</si>
  <si>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</si>
  <si>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</si>
  <si>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</si>
  <si>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</si>
  <si>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</si>
  <si>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</si>
  <si>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</si>
  <si>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</si>
  <si>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</si>
  <si>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</si>
  <si>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</si>
  <si>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</si>
  <si>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</si>
  <si>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</si>
  <si>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</si>
  <si>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</si>
  <si>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</si>
  <si>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</si>
  <si>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</si>
  <si>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</si>
  <si>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</si>
  <si>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</si>
  <si>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</si>
  <si>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</si>
  <si>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</si>
  <si>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</si>
  <si>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</si>
  <si>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</si>
  <si>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</si>
  <si>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</si>
  <si>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</si>
  <si>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</si>
  <si>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</si>
  <si>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</si>
  <si>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</si>
  <si>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</si>
  <si>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</si>
  <si>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</si>
  <si>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</si>
  <si>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</si>
  <si>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</si>
  <si>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</si>
  <si>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</si>
  <si>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</si>
  <si>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</si>
  <si>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</si>
  <si>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</si>
  <si>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</si>
  <si>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</si>
  <si>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</si>
  <si>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</si>
  <si>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</si>
  <si>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</si>
  <si>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</si>
  <si>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</si>
  <si>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</si>
  <si>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</si>
  <si>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</si>
  <si>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</si>
  <si>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</si>
  <si>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</si>
  <si>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</si>
  <si>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</si>
  <si>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</si>
  <si>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</si>
  <si>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</si>
  <si>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</si>
  <si>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</si>
  <si>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</si>
  <si>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</si>
  <si>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</si>
  <si>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</si>
  <si>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</si>
  <si>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</si>
  <si>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</si>
  <si>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</si>
  <si>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</si>
  <si>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</si>
  <si>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</si>
  <si>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</si>
  <si>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</si>
  <si>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</si>
  <si>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</si>
  <si>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</si>
  <si>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</si>
  <si>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</si>
  <si>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</si>
  <si>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</si>
  <si>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</si>
  <si>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</si>
  <si>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</si>
  <si>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</si>
  <si>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</si>
  <si>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</si>
  <si>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</si>
  <si>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</si>
  <si>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</si>
  <si>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</si>
  <si>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</si>
  <si>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</si>
  <si>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</si>
  <si>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</si>
  <si>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</si>
  <si>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</si>
  <si>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</si>
  <si>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</si>
  <si>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</si>
  <si>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</si>
  <si>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</si>
  <si>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</si>
  <si>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</si>
  <si>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</si>
  <si>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</si>
  <si>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</si>
  <si>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</si>
  <si>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</si>
  <si>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</si>
  <si>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</si>
  <si>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</si>
  <si>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</si>
  <si>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</si>
  <si>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</si>
  <si>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</si>
  <si>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</si>
  <si>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</si>
  <si>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</si>
  <si>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</si>
  <si>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</si>
  <si>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</si>
  <si>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</si>
  <si>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</si>
  <si>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</si>
  <si>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</si>
  <si>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</si>
  <si>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</si>
  <si>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</si>
  <si>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</si>
  <si>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</si>
  <si>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</si>
  <si>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</si>
  <si>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</si>
  <si>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</si>
  <si>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</si>
  <si>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</si>
  <si>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</si>
  <si>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</si>
  <si>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</si>
  <si>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</si>
  <si>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</si>
  <si>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</si>
  <si>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</si>
  <si>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</si>
  <si>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</si>
  <si>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</si>
  <si>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</si>
  <si>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</si>
  <si>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</si>
  <si>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</si>
  <si>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</si>
  <si>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</si>
  <si>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</si>
  <si>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</si>
  <si>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</si>
  <si>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</si>
  <si>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</si>
  <si>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</si>
  <si>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</si>
  <si>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</si>
  <si>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</si>
  <si>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</si>
  <si>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</si>
  <si>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</si>
  <si>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</si>
  <si>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</si>
  <si>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</si>
  <si>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</si>
  <si>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</si>
  <si>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</si>
  <si>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</si>
  <si>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</si>
  <si>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</si>
  <si>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</si>
  <si>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</si>
  <si>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</si>
  <si>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</si>
  <si>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</si>
  <si>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</si>
  <si>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</si>
  <si>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</si>
  <si>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</si>
  <si>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</si>
  <si>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</si>
  <si>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</si>
  <si>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</si>
  <si>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</si>
  <si>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</si>
  <si>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</si>
  <si>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</si>
  <si>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</si>
  <si>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</si>
  <si>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</si>
  <si>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</si>
  <si>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</si>
  <si>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</si>
  <si>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</si>
  <si>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</si>
  <si>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</si>
  <si>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</si>
  <si>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</si>
  <si>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</si>
  <si>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</si>
  <si>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</si>
  <si>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</si>
  <si>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</si>
  <si>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</si>
  <si>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</si>
  <si>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</si>
  <si>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</si>
  <si>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</si>
  <si>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</si>
  <si>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</si>
  <si>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</si>
  <si>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</si>
  <si>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</si>
  <si>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</si>
  <si>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</si>
  <si>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</si>
  <si>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</si>
  <si>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</si>
  <si>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</si>
  <si>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</si>
  <si>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</si>
  <si>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</si>
  <si>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</si>
  <si>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</si>
  <si>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</si>
  <si>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</si>
  <si>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</si>
  <si>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</si>
  <si>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</si>
  <si>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</si>
  <si>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</si>
  <si>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</si>
  <si>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</si>
  <si>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</si>
  <si>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</si>
  <si>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</si>
  <si>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</si>
  <si>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</si>
  <si>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</si>
  <si>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</si>
  <si>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</si>
  <si>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</si>
  <si>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</si>
  <si>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</si>
  <si>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</si>
  <si>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</si>
  <si>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</si>
  <si>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</si>
  <si>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</si>
  <si>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</si>
  <si>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</si>
  <si>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</si>
  <si>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</si>
  <si>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</si>
  <si>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</si>
  <si>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</si>
  <si>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</si>
  <si>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</si>
  <si>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</si>
  <si>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</si>
  <si>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</si>
  <si>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</si>
  <si>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</si>
  <si>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</si>
  <si>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</si>
  <si>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</si>
  <si>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</si>
  <si>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</si>
  <si>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</si>
  <si>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</si>
  <si>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</si>
  <si>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</si>
  <si>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</si>
  <si>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</si>
  <si>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</si>
  <si>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</si>
  <si>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</si>
  <si>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</si>
  <si>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</si>
  <si>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</si>
  <si>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</si>
  <si>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</si>
  <si>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</si>
  <si>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</si>
  <si>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</si>
  <si>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</si>
  <si>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</si>
  <si>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</si>
  <si>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</si>
  <si>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</si>
  <si>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</si>
  <si>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</si>
  <si>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</si>
  <si>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</si>
  <si>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</si>
  <si>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</si>
  <si>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</si>
  <si>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</si>
  <si>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</si>
  <si>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</si>
  <si>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</si>
  <si>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</si>
  <si>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</si>
  <si>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</si>
  <si>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</si>
  <si>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</si>
  <si>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</si>
  <si>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</si>
  <si>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</si>
  <si>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</si>
  <si>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</si>
  <si>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</si>
  <si>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</si>
  <si>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</si>
  <si>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</si>
  <si>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</si>
  <si>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</si>
  <si>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</si>
  <si>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</si>
  <si>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</si>
  <si>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</si>
  <si>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</si>
  <si>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</si>
  <si>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</si>
  <si>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</si>
  <si>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</si>
  <si>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</si>
  <si>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</si>
  <si>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</si>
  <si>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</si>
  <si>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</si>
  <si>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</si>
  <si>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</si>
  <si>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</si>
  <si>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</si>
  <si>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</si>
  <si>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</si>
  <si>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</si>
  <si>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</si>
  <si>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</si>
  <si>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</si>
  <si>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</si>
  <si>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</si>
  <si>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</si>
  <si>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</si>
  <si>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</si>
  <si>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</si>
  <si>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</si>
  <si>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</si>
  <si>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</si>
  <si>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</si>
  <si>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</si>
  <si>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</si>
  <si>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</si>
  <si>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</si>
  <si>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</si>
  <si>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</si>
  <si>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</si>
  <si>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</si>
  <si>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</si>
  <si>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</si>
  <si>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</si>
  <si>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</si>
  <si>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</si>
  <si>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</si>
  <si>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</si>
  <si>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</si>
  <si>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</si>
  <si>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</si>
  <si>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</si>
  <si>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</si>
  <si>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</si>
  <si>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</si>
  <si>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</si>
  <si>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</si>
  <si>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</si>
  <si>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</si>
  <si>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</si>
  <si>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</si>
  <si>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</si>
  <si>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</si>
  <si>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</si>
  <si>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</si>
  <si>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</si>
  <si>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</si>
  <si>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</si>
  <si>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</si>
  <si>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</si>
  <si>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</si>
  <si>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</si>
  <si>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</si>
  <si>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</si>
  <si>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</si>
  <si>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</si>
  <si>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</si>
  <si>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</si>
  <si>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</si>
  <si>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</si>
  <si>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</si>
  <si>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</si>
  <si>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</si>
  <si>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</si>
  <si>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</si>
  <si>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</si>
  <si>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</si>
  <si>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</si>
  <si>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</si>
  <si>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</si>
  <si>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</si>
  <si>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</si>
  <si>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</si>
  <si>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</si>
  <si>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</si>
  <si>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</si>
  <si>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</si>
  <si>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</si>
  <si>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</si>
  <si>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</si>
  <si>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</si>
  <si>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</si>
  <si>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</si>
  <si>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</si>
  <si>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</si>
  <si>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</si>
  <si>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</si>
  <si>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</si>
  <si>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</si>
  <si>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</si>
  <si>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</si>
  <si>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</si>
  <si>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</si>
  <si>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</si>
  <si>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</si>
  <si>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</si>
  <si>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</si>
  <si>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</si>
  <si>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</si>
  <si>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</si>
  <si>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</si>
  <si>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</si>
  <si>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</si>
  <si>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</si>
  <si>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</si>
  <si>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</si>
  <si>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</si>
  <si>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</si>
  <si>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</si>
  <si>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</si>
  <si>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</si>
  <si>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</si>
  <si>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</si>
  <si>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</si>
  <si>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</si>
  <si>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</si>
  <si>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</si>
  <si>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</si>
  <si>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</si>
  <si>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</si>
  <si>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</si>
  <si>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</si>
  <si>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</si>
  <si>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</si>
  <si>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</si>
  <si>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</si>
  <si>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</si>
  <si>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</si>
  <si>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</si>
  <si>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</si>
  <si>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</si>
  <si>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</si>
  <si>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</si>
  <si>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</si>
  <si>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</si>
  <si>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</si>
  <si>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</si>
  <si>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</si>
  <si>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</si>
  <si>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</si>
  <si>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</si>
  <si>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</si>
  <si>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</si>
  <si>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</si>
  <si>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</si>
  <si>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</si>
  <si>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</si>
  <si>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</si>
  <si>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</si>
  <si>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</si>
  <si>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</si>
  <si>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</si>
  <si>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</si>
  <si>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</si>
  <si>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</si>
  <si>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</si>
  <si>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</si>
  <si>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</si>
  <si>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</si>
  <si>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</si>
  <si>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</si>
  <si>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</si>
  <si>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</si>
  <si>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</si>
  <si>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</si>
  <si>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</si>
  <si>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</si>
  <si>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</si>
  <si>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</si>
  <si>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</si>
  <si>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</si>
  <si>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</si>
  <si>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</si>
  <si>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</si>
  <si>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</si>
  <si>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</si>
  <si>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</si>
  <si>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</si>
  <si>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</si>
  <si>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</si>
  <si>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</si>
  <si>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</si>
  <si>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</si>
  <si>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</si>
  <si>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</si>
  <si>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</si>
  <si>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</si>
  <si>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</si>
  <si>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</si>
  <si>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</si>
  <si>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</si>
  <si>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</si>
  <si>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</si>
  <si>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</si>
  <si>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</si>
  <si>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</si>
  <si>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</si>
  <si>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</si>
  <si>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</si>
  <si>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</si>
  <si>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</si>
  <si>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</si>
  <si>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</si>
  <si>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</si>
  <si>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</si>
  <si>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</si>
  <si>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</si>
  <si>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</si>
  <si>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</si>
  <si>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</si>
  <si>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</si>
  <si>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</si>
  <si>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</si>
  <si>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</si>
  <si>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</si>
  <si>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</si>
  <si>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</si>
  <si>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</si>
  <si>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</si>
  <si>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</si>
  <si>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</si>
  <si>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</si>
  <si>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</si>
  <si>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</si>
  <si>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</si>
  <si>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</si>
  <si>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</si>
  <si>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</si>
  <si>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</si>
  <si>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</si>
  <si>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</si>
  <si>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</si>
  <si>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</si>
  <si>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</si>
  <si>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</si>
  <si>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</si>
  <si>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</si>
  <si>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</si>
  <si>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</si>
  <si>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</si>
  <si>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</si>
  <si>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</si>
  <si>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</si>
  <si>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</si>
  <si>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</si>
  <si>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</si>
  <si>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</si>
  <si>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</si>
  <si>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</si>
  <si>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</si>
  <si>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</si>
  <si>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</si>
  <si>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</si>
  <si>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</si>
  <si>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</si>
  <si>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</si>
  <si>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</si>
  <si>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</si>
  <si>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</si>
  <si>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</si>
  <si>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</si>
  <si>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</si>
  <si>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</si>
  <si>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</si>
  <si>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</si>
  <si>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</si>
  <si>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</si>
  <si>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</si>
  <si>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</si>
  <si>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</si>
  <si>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</si>
  <si>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</si>
  <si>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</si>
  <si>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</si>
  <si>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</si>
  <si>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</si>
  <si>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</si>
  <si>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</si>
  <si>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</si>
  <si>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</si>
  <si>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</si>
  <si>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</si>
  <si>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</si>
  <si>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</si>
  <si>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</si>
  <si>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</si>
  <si>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</si>
  <si>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</si>
  <si>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</si>
  <si>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</si>
  <si>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</si>
  <si>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</si>
  <si>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</si>
  <si>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</si>
  <si>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</si>
  <si>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</si>
  <si>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</si>
  <si>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</si>
  <si>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</si>
  <si>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</si>
  <si>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</si>
  <si>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</si>
  <si>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</si>
  <si>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</si>
  <si>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</si>
  <si>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</si>
  <si>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</si>
  <si>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</si>
  <si>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</si>
  <si>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</si>
  <si>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</si>
  <si>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</si>
  <si>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</si>
  <si>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</si>
  <si>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</si>
  <si>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</si>
  <si>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</si>
  <si>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</si>
  <si>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</si>
  <si>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</si>
  <si>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</si>
  <si>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</si>
  <si>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</si>
  <si>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</si>
  <si>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</si>
  <si>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</si>
  <si>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</si>
  <si>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</si>
  <si>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</si>
  <si>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</si>
  <si>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</si>
  <si>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</si>
  <si>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</si>
  <si>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</si>
  <si>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</si>
  <si>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</si>
  <si>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</si>
  <si>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</si>
  <si>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</si>
  <si>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</si>
  <si>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</si>
  <si>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</si>
  <si>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</si>
  <si>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</si>
  <si>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</si>
  <si>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</si>
  <si>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</si>
  <si>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</si>
  <si>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</si>
  <si>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</si>
  <si>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</si>
  <si>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</si>
  <si>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</si>
  <si>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</si>
  <si>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</si>
  <si>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</si>
  <si>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</si>
  <si>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</si>
  <si>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</si>
  <si>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</si>
  <si>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</si>
  <si>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</si>
  <si>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</si>
  <si>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</si>
  <si>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</si>
  <si>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</si>
  <si>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</si>
  <si>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</si>
  <si>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</si>
  <si>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</si>
  <si>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</si>
  <si>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</si>
  <si>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</si>
  <si>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</si>
  <si>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</si>
  <si>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</si>
  <si>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</si>
  <si>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</si>
  <si>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</si>
  <si>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</si>
  <si>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</si>
  <si>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</si>
  <si>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</si>
  <si>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</si>
  <si>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</si>
  <si>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</si>
  <si>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</si>
  <si>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</si>
  <si>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</si>
  <si>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</si>
  <si>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</si>
  <si>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</si>
  <si>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</si>
  <si>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</si>
  <si>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</si>
  <si>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</si>
  <si>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</si>
  <si>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</si>
  <si>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</si>
  <si>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</si>
  <si>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</si>
  <si>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</si>
  <si>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</si>
  <si>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</si>
  <si>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</si>
  <si>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</si>
  <si>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</si>
  <si>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</si>
  <si>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</si>
  <si>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</si>
  <si>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Impact (Y)/ No Impact (N)</t>
  </si>
  <si>
    <t>Y</t>
  </si>
  <si>
    <t>Rank</t>
  </si>
  <si>
    <t>Control Enhancement Name</t>
  </si>
  <si>
    <t>Withdrawn Notes</t>
  </si>
  <si>
    <t>Assurance</t>
  </si>
  <si>
    <t>x</t>
  </si>
  <si>
    <t xml:space="preserve">ACCOUNT MANAGEMENT </t>
  </si>
  <si>
    <t xml:space="preserve"> AUTOMATED SYSTEM ACCOUNT MANAGEMENT</t>
  </si>
  <si>
    <t xml:space="preserve"> REMOVAL OF TEMPORARY / EMERGENCY ACCOUNTS</t>
  </si>
  <si>
    <t xml:space="preserve"> DISABLE INACTIVE ACCOUNTS </t>
  </si>
  <si>
    <t xml:space="preserve"> AUTOMATED AUDIT ACTIONS </t>
  </si>
  <si>
    <t xml:space="preserve"> INACTIVITY LOGOUT </t>
  </si>
  <si>
    <t xml:space="preserve"> DYNAMIC PRIVILEGE MANAGEMENT </t>
  </si>
  <si>
    <t xml:space="preserve"> ROLE-BASED SCHEMES </t>
  </si>
  <si>
    <t xml:space="preserve"> DYNAMIC ACCOUNT CREATION </t>
  </si>
  <si>
    <t xml:space="preserve"> RESTRICTIONS ON USE OF SHARED / GROUP ACCOUNTS</t>
  </si>
  <si>
    <t xml:space="preserve"> SHARED / GROUP ACCOUNT CREDENTIAL TERMINATION</t>
  </si>
  <si>
    <t xml:space="preserve"> USAGE CONDITIONS </t>
  </si>
  <si>
    <t xml:space="preserve"> ACCOUNT MONITORING / ATYPICAL USAGE </t>
  </si>
  <si>
    <t xml:space="preserve"> DISABLE ACCOUNTS FOR HIGH-RISK INDIVIDUALS</t>
  </si>
  <si>
    <t xml:space="preserve">ACCESS ENFORCEMENT </t>
  </si>
  <si>
    <t xml:space="preserve"> RESTRICTED ACCESS TO PRIVILEGED FUNCTIONS</t>
  </si>
  <si>
    <t>Incorporated into AC-6.</t>
  </si>
  <si>
    <t xml:space="preserve"> DUAL AUTHORIZATION </t>
  </si>
  <si>
    <t xml:space="preserve"> MANDATORY ACCESS CONTROL </t>
  </si>
  <si>
    <t xml:space="preserve"> DISCRETIONARY ACCESS CONTROL </t>
  </si>
  <si>
    <t xml:space="preserve"> SECURITY-RELEVANT INFORMATION </t>
  </si>
  <si>
    <t xml:space="preserve"> PROTECTION OF USER AND SYSTEM INFORMATION</t>
  </si>
  <si>
    <t>Incorporated into MP-4 and SC-28.</t>
  </si>
  <si>
    <t xml:space="preserve"> ROLE-BASED ACCESS CONTROL </t>
  </si>
  <si>
    <t xml:space="preserve"> REVOCATION OF ACCESS AUTHORIZATIONS </t>
  </si>
  <si>
    <t xml:space="preserve"> CONTROLLED RELEASE </t>
  </si>
  <si>
    <t xml:space="preserve"> AUDITED OVERRIDE OF ACCESS CONTROL MECHANISMS</t>
  </si>
  <si>
    <t xml:space="preserve">INFORMATION FLOW ENFORCEMENT </t>
  </si>
  <si>
    <t xml:space="preserve"> OBJECT SECURITY ATTRIBUTES </t>
  </si>
  <si>
    <t xml:space="preserve"> PROCESSING DOMAINS </t>
  </si>
  <si>
    <t xml:space="preserve"> DYNAMIC INFORMATION FLOW CONTROL</t>
  </si>
  <si>
    <t xml:space="preserve">INFORMATION FLOW ENFORCEMENT  </t>
  </si>
  <si>
    <t xml:space="preserve"> CONTENT CHECK ENCRYPTED INFORMATION</t>
  </si>
  <si>
    <t xml:space="preserve"> EMBEDDED DATA TYPES </t>
  </si>
  <si>
    <t xml:space="preserve"> METADATA </t>
  </si>
  <si>
    <t xml:space="preserve"> ONE-WAY FLOW MECHANISMS </t>
  </si>
  <si>
    <t xml:space="preserve"> SECURITY POLICY FILTERS </t>
  </si>
  <si>
    <t xml:space="preserve"> HUMAN REVIEWS </t>
  </si>
  <si>
    <t xml:space="preserve"> ENABLE / DISABLE SECURITY POLICY FILTERS</t>
  </si>
  <si>
    <t xml:space="preserve"> CONFIGURATION OF SECURITY POLICY FILTERS</t>
  </si>
  <si>
    <t xml:space="preserve"> DATA TYPE IDENTIFIERS </t>
  </si>
  <si>
    <t xml:space="preserve"> DECOMPOSITION INTO POLICY- RELEVANT SUBCOMPONENTS</t>
  </si>
  <si>
    <t xml:space="preserve"> SECURITY POLICY FILTER CONSTRAINTS</t>
  </si>
  <si>
    <t xml:space="preserve"> DETECTION OF UNSANCTIONED INFORMATION</t>
  </si>
  <si>
    <t xml:space="preserve"> INFORMATION TRANSFERS ON INTERCONNECTED SYSTEMS</t>
  </si>
  <si>
    <t>Incorporated into AC-4.</t>
  </si>
  <si>
    <t xml:space="preserve"> DOMAIN AUTHENTICATION </t>
  </si>
  <si>
    <t xml:space="preserve"> SECURITY ATTRIBUTE BINDING </t>
  </si>
  <si>
    <t xml:space="preserve"> VALIDATION OF METADATA </t>
  </si>
  <si>
    <t xml:space="preserve"> APPROVED SOLUTIONS </t>
  </si>
  <si>
    <t xml:space="preserve"> PHYSICAL / LOGICAL SEPARATION OF INFORMATION FLOWS</t>
  </si>
  <si>
    <t xml:space="preserve"> ACCESS ONLY </t>
  </si>
  <si>
    <t xml:space="preserve">LEAST PRIVILEGE </t>
  </si>
  <si>
    <t xml:space="preserve"> AUTHORIZE ACCESS TO SECURITY FUNCTIONS </t>
  </si>
  <si>
    <t xml:space="preserve"> NON-PRIVILEGED ACCESS FOR NONSECURITY FUNCTIONS</t>
  </si>
  <si>
    <t xml:space="preserve"> NETWORK ACCESS TO PRIVILEGED COMMANDS </t>
  </si>
  <si>
    <t xml:space="preserve"> SEPARATE PROCESSING DOMAINS </t>
  </si>
  <si>
    <t xml:space="preserve"> PRIVILEGED ACCOUNTS </t>
  </si>
  <si>
    <t xml:space="preserve"> PRIVILEGED ACCESS BY NON-ORGANIZATIONAL USERS</t>
  </si>
  <si>
    <t xml:space="preserve"> REVIEW OF USER PRIVILEGES </t>
  </si>
  <si>
    <t xml:space="preserve"> PRIVILEGE LEVELS FOR CODE EXECUTION </t>
  </si>
  <si>
    <t xml:space="preserve"> AUDITING USE OF PRIVILEGED FUNCTIONS </t>
  </si>
  <si>
    <t xml:space="preserve"> PROHIBIT NON-PRIVILEGED USERS FROM EXECUTING PRIVILEGED FUNCTIONS</t>
  </si>
  <si>
    <t xml:space="preserve">UNSUCCESSFUL LOGON ATTEMPTS </t>
  </si>
  <si>
    <t xml:space="preserve"> AUTOMATIC ACCOUNT LOCK </t>
  </si>
  <si>
    <t>Incorporated into AC-7.</t>
  </si>
  <si>
    <t xml:space="preserve"> PURGE / WIPE MOBILE DEVICE </t>
  </si>
  <si>
    <t>AC-9</t>
  </si>
  <si>
    <t>PREVIOUS LOGON (ACCESS) NOTIFICATION</t>
  </si>
  <si>
    <t xml:space="preserve">PREVIOUS LOGON NOTIFICATION </t>
  </si>
  <si>
    <t xml:space="preserve"> UNSUCCESSFUL LOGONS </t>
  </si>
  <si>
    <t xml:space="preserve"> SUCCESSFUL / UNSUCCESSFUL LOGONS</t>
  </si>
  <si>
    <t xml:space="preserve"> NOTIFICATION OF ACCOUNT CHANGES</t>
  </si>
  <si>
    <t xml:space="preserve"> ADDITIONAL LOGON INFORMATION </t>
  </si>
  <si>
    <t xml:space="preserve">SESSION LOCK </t>
  </si>
  <si>
    <t xml:space="preserve"> PATTERN-HIDING DISPLAYS </t>
  </si>
  <si>
    <t xml:space="preserve">SESSION TERMINATION </t>
  </si>
  <si>
    <t xml:space="preserve"> USER-INITIATED LOGOUTS / MESSAGE DISPLAYS</t>
  </si>
  <si>
    <t>AC-13</t>
  </si>
  <si>
    <t>SUPERVISION AND REVIEW ‚ÄÎ ACCESS CONTROL</t>
  </si>
  <si>
    <t>Incorporated into AC-2 and AU-6.</t>
  </si>
  <si>
    <t>NECESSARY USES</t>
  </si>
  <si>
    <t>Incorporated into AC-14.</t>
  </si>
  <si>
    <t>AC-15</t>
  </si>
  <si>
    <t>AUTOMATED MARKING</t>
  </si>
  <si>
    <t>Incorporated into MP-3.</t>
  </si>
  <si>
    <t>SECURITY ATTRIBUTES</t>
  </si>
  <si>
    <t xml:space="preserve">SECURITY ATTRIBUTES </t>
  </si>
  <si>
    <t xml:space="preserve"> DYNAMIC ATTRIBUTE ASSOCIATION </t>
  </si>
  <si>
    <t xml:space="preserve"> ATTRIBUTE VALUE CHANGES BY AUTHORIZED INDIVIDUALS</t>
  </si>
  <si>
    <t xml:space="preserve"> MAINTENANCE OF ATTRIBUTE ASSOCIATIONS BY INFORMATION SYSTEM</t>
  </si>
  <si>
    <t xml:space="preserve"> ASSOCIATION OF ATTRIBUTES BY AUTHORIZED INDIVIDUALS</t>
  </si>
  <si>
    <t xml:space="preserve"> ATTRIBUTE DISPLAYS FOR OUTPUT DEVICES </t>
  </si>
  <si>
    <t xml:space="preserve"> MAINTENANCE OF ATTRIBUTE ASSOCIATION BY ORGANIZATION</t>
  </si>
  <si>
    <t xml:space="preserve"> CONSISTENT ATTRIBUTE INTERPRETATION </t>
  </si>
  <si>
    <t xml:space="preserve"> ASSOCIATION TECHNIQUES / TECHNOLOGIES </t>
  </si>
  <si>
    <t xml:space="preserve"> ATTRIBUTE REASSIGNMENT </t>
  </si>
  <si>
    <t xml:space="preserve"> ATTRIBUTE CONFIGURATION BY AUTHORIZED INDIVIDUALS</t>
  </si>
  <si>
    <t xml:space="preserve">REMOTE ACCESS </t>
  </si>
  <si>
    <t xml:space="preserve"> AUTOMATED MONITORING / CONTROL </t>
  </si>
  <si>
    <t xml:space="preserve"> PROTECTION OF CONFIDENTIALITY / INTEGRITY USING ENCRYPTION</t>
  </si>
  <si>
    <t xml:space="preserve"> MANAGED ACCESS CONTROL POINTS </t>
  </si>
  <si>
    <t xml:space="preserve"> PRIVILEGED COMMANDS / ACCESS </t>
  </si>
  <si>
    <t xml:space="preserve"> MONITORING FOR UNAUTHORIZED CONNECTIONS </t>
  </si>
  <si>
    <t>Incorporated into SI-4.</t>
  </si>
  <si>
    <t xml:space="preserve"> PROTECTION OF INFORMATION </t>
  </si>
  <si>
    <t xml:space="preserve"> ADDITIONAL PROTECTION FOR SECURITY FUNCTION ACCESS</t>
  </si>
  <si>
    <t>Incorporated into AC-3(10).</t>
  </si>
  <si>
    <t xml:space="preserve"> DISABLE NONSECURE NETWORK PROTOCOLS </t>
  </si>
  <si>
    <t>Incorporated into CM-7.</t>
  </si>
  <si>
    <t xml:space="preserve"> DISCONNECT / DISABLE ACCESS </t>
  </si>
  <si>
    <t xml:space="preserve">WIRELESS ACCESS </t>
  </si>
  <si>
    <t xml:space="preserve"> AUTHENTICATION AND ENCRYPTION </t>
  </si>
  <si>
    <t xml:space="preserve"> MONITORING UNAUTHORIZED CONNECTIONS </t>
  </si>
  <si>
    <t xml:space="preserve"> DISABLE WIRELESS NETWORKING </t>
  </si>
  <si>
    <t xml:space="preserve"> RESTRICT CONFIGURATIONS BY USERS </t>
  </si>
  <si>
    <t xml:space="preserve">  ANTENNAS / TRANSMISSION POWER LEVELS </t>
  </si>
  <si>
    <t xml:space="preserve">ACCESS CONTROL FOR MOBILE DEVICES </t>
  </si>
  <si>
    <t xml:space="preserve"> USE OF  WRITABLE / PORTABLE STORAGE DEVICES</t>
  </si>
  <si>
    <t>Incorporated into MP-7.</t>
  </si>
  <si>
    <t xml:space="preserve"> USE OF PERSONALLY OWNED PORTABLE STORAGE DEVICES</t>
  </si>
  <si>
    <t xml:space="preserve"> USE OF PORTABLE STORAGE DEVICES WITH NO IDENTIFIABLE OWNER</t>
  </si>
  <si>
    <t xml:space="preserve"> RESTRICTIONS FOR CLASSIFIED INFORMATION</t>
  </si>
  <si>
    <t xml:space="preserve"> FULL DEVICE / CONTAINER- BASED ENCRYPTION</t>
  </si>
  <si>
    <t xml:space="preserve">USE OF EXTERNAL INFORMATION SYSTEMS </t>
  </si>
  <si>
    <t xml:space="preserve"> LIMITS ON AUTHORIZED USE</t>
  </si>
  <si>
    <t xml:space="preserve"> PORTABLE STORAGE DEVICES</t>
  </si>
  <si>
    <t xml:space="preserve"> NON- ORGANIZATIONALLY OWNED SYSTEMS / COMPONENTS / DEVICES</t>
  </si>
  <si>
    <t xml:space="preserve"> NETWORK ACCESSIBLE STORAGE DEVICES</t>
  </si>
  <si>
    <t xml:space="preserve">INFORMATION SHARING </t>
  </si>
  <si>
    <t xml:space="preserve"> AUTOMATED DECISION SUPPORT </t>
  </si>
  <si>
    <t xml:space="preserve"> INFORMATION SEARCH AND RETRIEVAL </t>
  </si>
  <si>
    <t>AC-23</t>
  </si>
  <si>
    <t>DATA MINING PROTECTION</t>
  </si>
  <si>
    <t>AC-24</t>
  </si>
  <si>
    <t>ACCESS CONTROL DECISIONS</t>
  </si>
  <si>
    <t xml:space="preserve">ACCESS CONTROL DECISIONS </t>
  </si>
  <si>
    <t xml:space="preserve"> TRANSMIT ACCESS AUTHORIZATION INFORMATION</t>
  </si>
  <si>
    <t xml:space="preserve"> NO USER OR PROCESS IDENTITY </t>
  </si>
  <si>
    <t>AC-25</t>
  </si>
  <si>
    <t>REFERENCE MONITOR</t>
  </si>
  <si>
    <t xml:space="preserve">SECURITY AWARENESS </t>
  </si>
  <si>
    <t xml:space="preserve"> PRACTICAL EXERCISES </t>
  </si>
  <si>
    <t xml:space="preserve"> INSIDER THREAT </t>
  </si>
  <si>
    <t xml:space="preserve">ROLE-BASED SECURITY TRAINING </t>
  </si>
  <si>
    <t xml:space="preserve"> ENVIRONMENTAL CONTROLS </t>
  </si>
  <si>
    <t xml:space="preserve"> PHYSICAL SECURITY CONTROLS </t>
  </si>
  <si>
    <t xml:space="preserve"> SUSPICIOUS COMMUNICATIONS AND ANOMALOUS SYSTEM BEHAVIOR</t>
  </si>
  <si>
    <t>AT-5</t>
  </si>
  <si>
    <t>CONTACTS WITH SECURITY GROUPS AND ASSOCIATIONS</t>
  </si>
  <si>
    <t>Incorporated into PM-15.</t>
  </si>
  <si>
    <t xml:space="preserve">AUDIT EVENTS </t>
  </si>
  <si>
    <t xml:space="preserve"> COMPILATION OF AUDIT RECORDS FROM MULTIPLE SOURCES</t>
  </si>
  <si>
    <t>Incorporated into AU-12.</t>
  </si>
  <si>
    <t xml:space="preserve"> SELECTION OF AUDIT EVENTS BY COMPONENT </t>
  </si>
  <si>
    <t xml:space="preserve"> REVIEWS AND UPDATES </t>
  </si>
  <si>
    <t xml:space="preserve"> PRIVILEGED FUNCTIONS </t>
  </si>
  <si>
    <t>Incorporated into AC-6(9).</t>
  </si>
  <si>
    <t xml:space="preserve">CONTENT OF AUDIT RECORDS </t>
  </si>
  <si>
    <t xml:space="preserve"> ADDITIONAL AUDIT INFORMATION </t>
  </si>
  <si>
    <t xml:space="preserve"> CENTRALIZED MANAGEMENT OF PLANNED AUDIT RECORD CONTENT</t>
  </si>
  <si>
    <t xml:space="preserve">AUDIT STORAGE CAPACITY </t>
  </si>
  <si>
    <t xml:space="preserve"> TRANSFER TO ALTERNATE STORAGE </t>
  </si>
  <si>
    <t xml:space="preserve">RESPONSE TO AUDIT PROCESSING FAILURES </t>
  </si>
  <si>
    <t xml:space="preserve"> AUDIT STORAGE CAPACITY</t>
  </si>
  <si>
    <t xml:space="preserve"> REAL-TIME ALERTS </t>
  </si>
  <si>
    <t xml:space="preserve"> CONFIGURABLE TRAFFIC VOLUME THRESHOLDS</t>
  </si>
  <si>
    <t xml:space="preserve"> SHUTDOWN ON FAILURE</t>
  </si>
  <si>
    <t xml:space="preserve">AUDIT REVIEW, ANALYSIS, AND REPORTING </t>
  </si>
  <si>
    <t xml:space="preserve"> PROCESS INTEGRATION </t>
  </si>
  <si>
    <t xml:space="preserve"> AUTOMATED SECURITY ALERTS</t>
  </si>
  <si>
    <t xml:space="preserve"> CORRELATE AUDIT REPOSITORIES</t>
  </si>
  <si>
    <t xml:space="preserve"> CENTRAL REVIEW AND ANALYSIS</t>
  </si>
  <si>
    <t xml:space="preserve"> INTEGRATION / SCANNING AND MONITORING CAPABILITIES</t>
  </si>
  <si>
    <t xml:space="preserve"> CORRELATION WITH PHYSICAL MONITORING</t>
  </si>
  <si>
    <t xml:space="preserve"> PERMITTED ACTIONS </t>
  </si>
  <si>
    <t xml:space="preserve"> FULL TEXT ANALYSIS OF PRIVILEGED COMMANDS</t>
  </si>
  <si>
    <t xml:space="preserve"> CORRELATION WITH INFORMATION FROM NONTECHNICAL SOURCES</t>
  </si>
  <si>
    <t xml:space="preserve"> AUDIT LEVEL ADJUSTMENT</t>
  </si>
  <si>
    <t xml:space="preserve">AUDIT REDUCTION AND REPORT GENERATION </t>
  </si>
  <si>
    <t xml:space="preserve"> AUTOMATIC PROCESSING</t>
  </si>
  <si>
    <t xml:space="preserve"> AUTOMATIC SORT AND SEARCH</t>
  </si>
  <si>
    <t xml:space="preserve">TIME STAMPS </t>
  </si>
  <si>
    <t xml:space="preserve"> SYNCHRONIZATION WITH AUTHORITATIVE TIME SOURCE</t>
  </si>
  <si>
    <t xml:space="preserve"> SECONDARY AUTHORITATIVE TIME SOURCE </t>
  </si>
  <si>
    <t xml:space="preserve">PROTECTION OF AUDIT INFORMATION </t>
  </si>
  <si>
    <t xml:space="preserve"> HARDWARE WRITE-ONCE MEDIA</t>
  </si>
  <si>
    <t xml:space="preserve"> AUDIT BACKUP ON SEPARATE PHYSICAL SYSTEMS / COMPONENTS</t>
  </si>
  <si>
    <t xml:space="preserve"> CRYPTOGRAPHIC PROTECTION</t>
  </si>
  <si>
    <t xml:space="preserve"> ACCESS BY SUBSET OF PRIVILEGED USERS</t>
  </si>
  <si>
    <t xml:space="preserve"> READ-ONLY ACCESS </t>
  </si>
  <si>
    <t xml:space="preserve">NON-REPUDIATION </t>
  </si>
  <si>
    <t xml:space="preserve"> ASSOCIATION OF IDENTITIES </t>
  </si>
  <si>
    <t xml:space="preserve"> VALIDATE BINDING OF INFORMATION PRODUCER IDENTITY</t>
  </si>
  <si>
    <t xml:space="preserve"> CHAIN OF CUSTODY </t>
  </si>
  <si>
    <t xml:space="preserve"> VALIDATE BINDING OF INFORMATION REVIEWER IDENTITY</t>
  </si>
  <si>
    <t xml:space="preserve"> DIGITAL SIGNATURES </t>
  </si>
  <si>
    <t>Incorporated into SI-7.</t>
  </si>
  <si>
    <t xml:space="preserve">AUDIT RECORD RETENTION </t>
  </si>
  <si>
    <t xml:space="preserve"> LONG-TERM RETRIEVAL CAPABILITY </t>
  </si>
  <si>
    <t xml:space="preserve">AUDIT GENERATION </t>
  </si>
  <si>
    <t xml:space="preserve"> SYSTEM-WIDE / TIME-CORRELATED AUDIT TRAIL </t>
  </si>
  <si>
    <t xml:space="preserve"> STANDARDIZED FORMATS </t>
  </si>
  <si>
    <t xml:space="preserve"> CHANGES BY AUTHORIZED INDIVIDUALS </t>
  </si>
  <si>
    <t>MONITORING FOR INFORMATION DISCLOSURE</t>
  </si>
  <si>
    <t xml:space="preserve">MONITORING FOR INFORMATION DISCLOSURE </t>
  </si>
  <si>
    <t xml:space="preserve"> USE OF AUTOMATED TOOLS</t>
  </si>
  <si>
    <t xml:space="preserve"> REVIEW OF MONITORED SITES</t>
  </si>
  <si>
    <t>AU-14</t>
  </si>
  <si>
    <t>SESSION AUDIT</t>
  </si>
  <si>
    <t xml:space="preserve">SESSION AUDIT </t>
  </si>
  <si>
    <t xml:space="preserve"> SYSTEM START-UP </t>
  </si>
  <si>
    <t xml:space="preserve"> CAPTURE/RECORD AND LOG CONTENT </t>
  </si>
  <si>
    <t xml:space="preserve"> REMOTE VIEWING / LISTENING </t>
  </si>
  <si>
    <t>ALTERNATE AUDIT CAPABILITY</t>
  </si>
  <si>
    <t>AU-16</t>
  </si>
  <si>
    <t>CROSS-ORGANIZATIONAL AUDITING</t>
  </si>
  <si>
    <t xml:space="preserve">CROSS-ORGANIZATIONAL AUDITING </t>
  </si>
  <si>
    <t xml:space="preserve"> IDENTITY PRESERVATION </t>
  </si>
  <si>
    <t xml:space="preserve"> SHARING OF AUDIT INFORMATION</t>
  </si>
  <si>
    <t>SECURITY ASSESSMENT AND AUTHORIZATION POLICIES AND  PROCEDURES</t>
  </si>
  <si>
    <t xml:space="preserve">SECURITY ASSESSMENTS </t>
  </si>
  <si>
    <t xml:space="preserve"> INDEPENDENT ASSESSORS </t>
  </si>
  <si>
    <t xml:space="preserve"> SPECIALIZED ASSESSMENTS </t>
  </si>
  <si>
    <t xml:space="preserve"> EXTERNAL ORGANIZATIONS </t>
  </si>
  <si>
    <t xml:space="preserve">SYSTEM INTERCONNECTIONS  </t>
  </si>
  <si>
    <t xml:space="preserve"> UNCLASSIFIED NATIONAL SECURITY SYSTEM CONNECTIONS</t>
  </si>
  <si>
    <t xml:space="preserve">SYSTEM INTERCONNECTIONS </t>
  </si>
  <si>
    <t xml:space="preserve"> CLASSIFIED NATIONAL SECURITY SYSTEM CONNECTIONS</t>
  </si>
  <si>
    <t xml:space="preserve"> UNCLASSIFIED NON-NATIONAL SECURITY SYSTEM CONNECTIONS</t>
  </si>
  <si>
    <t xml:space="preserve"> CONNECTIONS TO PUBLIC NETWORKS </t>
  </si>
  <si>
    <t xml:space="preserve"> RESTRICTIONS ON EXTERNAL SYSTEM CONNECTIONS</t>
  </si>
  <si>
    <t>CA-4</t>
  </si>
  <si>
    <t>SECURITY CERTIFICATION</t>
  </si>
  <si>
    <t>Incorporated into CA-2.</t>
  </si>
  <si>
    <t xml:space="preserve">PLAN OF ACTION AND MILESTONES  </t>
  </si>
  <si>
    <t xml:space="preserve"> AUTOMATION SUPPORT FOR ACCURACY / CURRENCY</t>
  </si>
  <si>
    <t xml:space="preserve">CONTINUOUS MONITORING </t>
  </si>
  <si>
    <t xml:space="preserve"> INDEPENDENT ASSESSMENT </t>
  </si>
  <si>
    <t xml:space="preserve"> TYPES OF ASSESSMENTS </t>
  </si>
  <si>
    <t xml:space="preserve"> TREND ANALYSES </t>
  </si>
  <si>
    <t xml:space="preserve">PENETRATION TESTING </t>
  </si>
  <si>
    <t xml:space="preserve"> INDEPENDENT PENETRATION AGENT OR TEAM</t>
  </si>
  <si>
    <t xml:space="preserve"> RED TEAM EXERCISES </t>
  </si>
  <si>
    <t xml:space="preserve">INTERNAL SYSTEM CONNECTIONS </t>
  </si>
  <si>
    <t xml:space="preserve"> SECURITY COMPLIANCE CHECKS </t>
  </si>
  <si>
    <t xml:space="preserve">BASELINE CONFIGURATION </t>
  </si>
  <si>
    <t xml:space="preserve"> RETENTION OF PREVIOUS CONFIGURATIONS</t>
  </si>
  <si>
    <t xml:space="preserve"> UNAUTHORIZED SOFTWARE </t>
  </si>
  <si>
    <t xml:space="preserve"> AUTHORIZED SOFTWARE </t>
  </si>
  <si>
    <t xml:space="preserve"> DEVELOPMENT AND TEST ENVIRONMENTS</t>
  </si>
  <si>
    <t xml:space="preserve"> CONFIGURE SYSTEMS, COMPONENTS, OR DEVICES FOR HIGH-RISK AREAS</t>
  </si>
  <si>
    <t xml:space="preserve">CONFIGURATION CHANGE CONTROL </t>
  </si>
  <si>
    <t xml:space="preserve"> AUTOMATED DOCUMENT / NOTIFICATION / PROHIBITION OF CHANGES</t>
  </si>
  <si>
    <t xml:space="preserve"> TEST / VALIDATE / DOCUMENT CHANGES</t>
  </si>
  <si>
    <t xml:space="preserve"> AUTOMATED CHANGE IMPLEMENTATION</t>
  </si>
  <si>
    <t xml:space="preserve"> SECURITY REPRESENTATIVE </t>
  </si>
  <si>
    <t xml:space="preserve"> AUTOMATED SECURITY RESPONSE</t>
  </si>
  <si>
    <t xml:space="preserve"> CRYPTOGRAPHY MANAGEMENT </t>
  </si>
  <si>
    <t xml:space="preserve">SECURITY IMPACT ANALYSIS </t>
  </si>
  <si>
    <t xml:space="preserve"> SEPARATE TEST ENVIRONMENTS </t>
  </si>
  <si>
    <t xml:space="preserve"> VERIFICATION OF SECURITY FUNCTIONS</t>
  </si>
  <si>
    <t xml:space="preserve">ACCESS RESTRICTIONS FOR CHANGE </t>
  </si>
  <si>
    <t xml:space="preserve"> AUTOMATED ACCESS ENFORCEMENT / AUDITING</t>
  </si>
  <si>
    <t xml:space="preserve"> REVIEW SYSTEM CHANGES </t>
  </si>
  <si>
    <t xml:space="preserve"> SIGNED COMPONENTS </t>
  </si>
  <si>
    <t xml:space="preserve"> LIMIT PRODUCTION / OPERATIONAL PRIVILEGES</t>
  </si>
  <si>
    <t xml:space="preserve"> LIMIT LIBRARY PRIVILEGES </t>
  </si>
  <si>
    <t xml:space="preserve"> AUTOMATIC IMPLEMENTATION OF SECURITY SAFEGUARDS</t>
  </si>
  <si>
    <t xml:space="preserve">CONFIGURATION SETTINGS </t>
  </si>
  <si>
    <t xml:space="preserve"> AUTOMATED CENTRAL MANAGEMENT / APPLICATION / VERIFICATION</t>
  </si>
  <si>
    <t xml:space="preserve"> RESPOND TO UNAUTHORIZED CHANGES </t>
  </si>
  <si>
    <t xml:space="preserve"> UNAUTHORIZED CHANGE DETECTION </t>
  </si>
  <si>
    <t xml:space="preserve"> CONFORMANCE DEMONSTRATION </t>
  </si>
  <si>
    <t>Incorporated into CM-4.</t>
  </si>
  <si>
    <t xml:space="preserve">LEAST FUNCTIONALITY </t>
  </si>
  <si>
    <t xml:space="preserve"> PERIODIC REVIEW </t>
  </si>
  <si>
    <t xml:space="preserve"> PREVENT PROGRAM EXECUTION </t>
  </si>
  <si>
    <t xml:space="preserve"> REGISTRATION COMPLIANCE </t>
  </si>
  <si>
    <t xml:space="preserve"> UNAUTHORIZED SOFTWARE / BLACKLISTING </t>
  </si>
  <si>
    <t xml:space="preserve"> AUTHORIZED SOFTWARE / WHITELISTING </t>
  </si>
  <si>
    <t xml:space="preserve">INFORMATION SYSTEM COMPONENT INVENTORY </t>
  </si>
  <si>
    <t xml:space="preserve"> UPDATES DURING INSTALLATIONS / REMOVALS</t>
  </si>
  <si>
    <t xml:space="preserve"> AUTOMATED MAINTENANCE</t>
  </si>
  <si>
    <t xml:space="preserve"> AUTOMATED UNAUTHORIZED COMPONENT DETECTION</t>
  </si>
  <si>
    <t xml:space="preserve"> ACCOUNTABILITY INFORMATION</t>
  </si>
  <si>
    <t xml:space="preserve"> NO DUPLICATE ACCOUNTING OF COMPONENTS</t>
  </si>
  <si>
    <t xml:space="preserve"> ASSESSED CONFIGURATIONS / APPROVED DEVIATIONS</t>
  </si>
  <si>
    <t xml:space="preserve"> CENTRALIZED REPOSITORY</t>
  </si>
  <si>
    <t xml:space="preserve"> AUTOMATED LOCATION TRACKING</t>
  </si>
  <si>
    <t xml:space="preserve"> ASSIGNMENT OF COMPONENTS TO SYSTEMS</t>
  </si>
  <si>
    <t xml:space="preserve">CONFIGURATION MANAGEMENT PLAN </t>
  </si>
  <si>
    <t xml:space="preserve"> ASSIGNMENT OF RESPONSIBILITY</t>
  </si>
  <si>
    <t xml:space="preserve">SOFTWARE USAGE RESTRICTIONS </t>
  </si>
  <si>
    <t xml:space="preserve"> OPEN SOURCE SOFTWARE </t>
  </si>
  <si>
    <t xml:space="preserve">USER-INSTALLED SOFTWARE </t>
  </si>
  <si>
    <t xml:space="preserve"> ALERTS FOR UNAUTHORIZED INSTALLATIONS</t>
  </si>
  <si>
    <t xml:space="preserve"> PROHIBIT INSTALLATION WITHOUT PRIVILEGED STATUS</t>
  </si>
  <si>
    <t xml:space="preserve">CONTINGENCY PLAN </t>
  </si>
  <si>
    <t xml:space="preserve"> COORDINATE WITH RELATED PLANS </t>
  </si>
  <si>
    <t xml:space="preserve"> CAPACITY PLANNING </t>
  </si>
  <si>
    <t xml:space="preserve"> RESUME ESSENTIAL MISSIONS / BUSINESS FUNCTIONS</t>
  </si>
  <si>
    <t xml:space="preserve"> RESUME ALL MISSIONS / BUSINESS FUNCTIONS </t>
  </si>
  <si>
    <t xml:space="preserve"> CONTINUE  ESSENTIAL MISSIONS / BUSINESS FUNCTIONS</t>
  </si>
  <si>
    <t xml:space="preserve"> ALTERNATE PROCESSING / STORAGE SITE </t>
  </si>
  <si>
    <t xml:space="preserve"> COORDINATE  WITH EXTERNAL SERVICE PROVIDERS</t>
  </si>
  <si>
    <t xml:space="preserve"> IDENTIFY CRITICAL ASSETS </t>
  </si>
  <si>
    <t xml:space="preserve">CONTINGENCY TRAINING </t>
  </si>
  <si>
    <t xml:space="preserve"> SIMULATED EVENTS </t>
  </si>
  <si>
    <t xml:space="preserve"> AUTOMATED TRAINING ENVIRONMENTS </t>
  </si>
  <si>
    <t xml:space="preserve">CONTINGENCY PLAN TESTING </t>
  </si>
  <si>
    <t xml:space="preserve"> ALTERNATE PROCESSING SITE </t>
  </si>
  <si>
    <t xml:space="preserve"> AUTOMATED TESTING </t>
  </si>
  <si>
    <t xml:space="preserve"> FULL RECOVERY / RECONSTITUTION </t>
  </si>
  <si>
    <t>CP-5</t>
  </si>
  <si>
    <t>CONTINGENCY PLAN UPDATE</t>
  </si>
  <si>
    <t>Incorporated into CP-2.</t>
  </si>
  <si>
    <t xml:space="preserve">ALTERNATE STORAGE SITE </t>
  </si>
  <si>
    <t xml:space="preserve"> SEPARATION FROM PRIMARY SITE </t>
  </si>
  <si>
    <t xml:space="preserve"> RECOVERY TIME / POINT OBJECTIVES </t>
  </si>
  <si>
    <t xml:space="preserve"> ACCESSIBILITY </t>
  </si>
  <si>
    <t xml:space="preserve">ALTERNATE PROCESSING SITE </t>
  </si>
  <si>
    <t xml:space="preserve"> PRIORITY OF SERVICE </t>
  </si>
  <si>
    <t xml:space="preserve"> PREPARATION FOR USE </t>
  </si>
  <si>
    <t xml:space="preserve"> EQUIVALENT INFORMATION SECURITY SAFEGUARDS</t>
  </si>
  <si>
    <t>Incorporated into CP-7.</t>
  </si>
  <si>
    <t xml:space="preserve"> INABILITY TO RETURN TO PRIMARY SITE</t>
  </si>
  <si>
    <t xml:space="preserve">TELECOMMUNICATIONS SERVICES </t>
  </si>
  <si>
    <t xml:space="preserve"> PRIORITY OF SERVICE PROVISIONS</t>
  </si>
  <si>
    <t xml:space="preserve"> SINGLE POINTS OF FAILURE </t>
  </si>
  <si>
    <t xml:space="preserve"> SEPARATION OF PRIMARY / ALTERNATE PROVIDERS</t>
  </si>
  <si>
    <t xml:space="preserve"> PROVIDER CONTINGENCY PLAN </t>
  </si>
  <si>
    <t xml:space="preserve"> ALTERNATE TELECOMMUNICATION SERVICE TESTING</t>
  </si>
  <si>
    <t xml:space="preserve">INFORMATION SYSTEM BACKUP </t>
  </si>
  <si>
    <t xml:space="preserve"> TESTING FOR RELIABILITY / INTEGRITY</t>
  </si>
  <si>
    <t xml:space="preserve"> TEST RESTORATION USING SAMPLING</t>
  </si>
  <si>
    <t xml:space="preserve"> SEPARATE STORAGE FOR CRITICAL INFORMATION</t>
  </si>
  <si>
    <t xml:space="preserve"> PROTECTION FROM UNAUTHORIZED MODIFICATION</t>
  </si>
  <si>
    <t>Incorporated into CP-9.</t>
  </si>
  <si>
    <t xml:space="preserve"> TRANSFER TO ALTERNATE STORAGE SITE</t>
  </si>
  <si>
    <t xml:space="preserve"> REDUNDANT SECONDARY SYSTEM </t>
  </si>
  <si>
    <t xml:space="preserve">INFORMATION SYSTEM RECOVERY AND RECONSTITUTION </t>
  </si>
  <si>
    <t xml:space="preserve"> CONTINGENCY PLAN TESTING</t>
  </si>
  <si>
    <t>Incorporated into CP-4.</t>
  </si>
  <si>
    <t xml:space="preserve"> TRANSACTION RECOVERY</t>
  </si>
  <si>
    <t xml:space="preserve"> COMPENSATING SECURITY CONTROLS</t>
  </si>
  <si>
    <t>Addressed by tailoring procedures.</t>
  </si>
  <si>
    <t xml:space="preserve"> RESTORE WITHIN TIME PERIOD</t>
  </si>
  <si>
    <t xml:space="preserve"> FAILOVER CAPABILITY</t>
  </si>
  <si>
    <t>Incorporated into SI-13.</t>
  </si>
  <si>
    <t xml:space="preserve"> COMPONENT PROTECTION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</si>
  <si>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</si>
  <si>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</si>
  <si>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</si>
  <si>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</si>
  <si>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</si>
  <si>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</si>
  <si>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 xml:space="preserve">IDENTIFICATION AND AUTHENTICATION (ORGANIZATIONAL USERS) </t>
  </si>
  <si>
    <t xml:space="preserve"> NETWORK ACCESS TO PRIVILEGED ACCOUNTS</t>
  </si>
  <si>
    <t xml:space="preserve"> NETWORK ACCESS TO NON-PRIVILEGED ACCOUNTS</t>
  </si>
  <si>
    <t xml:space="preserve"> LOCAL ACCESS TO PRIVILEGED ACCOUNTS</t>
  </si>
  <si>
    <t xml:space="preserve"> LOCAL ACCESS TO NON-PRIVILEGED ACCOUNTS</t>
  </si>
  <si>
    <t xml:space="preserve"> GROUP AUTHENTICATION</t>
  </si>
  <si>
    <t xml:space="preserve"> NETWORK ACCESS TO PRIVILEGED ACCOUNTS - SEPARATE DEVICE</t>
  </si>
  <si>
    <t xml:space="preserve"> NETWORK ACCESS TO NON-PRIVILEGED ACCOUNTS - SEPARATE </t>
  </si>
  <si>
    <t xml:space="preserve"> NETWORK ACCESS TO PRIVILEGED ACCOUNTS - REPLAY RESISTANT</t>
  </si>
  <si>
    <t xml:space="preserve"> NETWORK ACCESS TO NON-PRIVILEGED ACCOUNTS - REPLAY RESISTANT</t>
  </si>
  <si>
    <t xml:space="preserve"> SINGLE SIGN-ON</t>
  </si>
  <si>
    <t xml:space="preserve"> REMOTE ACCESS - SEPARATE DEVICE</t>
  </si>
  <si>
    <t xml:space="preserve"> ACCEPTANCE OF PIV CREDENTIALS</t>
  </si>
  <si>
    <t xml:space="preserve">IDENTIFICATION AND AUTHENTICATION </t>
  </si>
  <si>
    <t xml:space="preserve"> OUT-OF-BAND AUTHENTICATION</t>
  </si>
  <si>
    <t xml:space="preserve">DEVICE IDENTIFICATION AND AUTHENTICATION </t>
  </si>
  <si>
    <t xml:space="preserve"> CRYPTOGRAPHIC BIDIRECTIONAL AUTHENTICATION</t>
  </si>
  <si>
    <t xml:space="preserve"> CRYPTOGRAPHIC BIDIRECTIONAL NETWORK AUTHENTICATION</t>
  </si>
  <si>
    <t>Incorporated into IA-3(1).</t>
  </si>
  <si>
    <t xml:space="preserve"> DYNAMIC ADDRESS ALLOCATION</t>
  </si>
  <si>
    <t xml:space="preserve"> DEVICE ATTESTATION</t>
  </si>
  <si>
    <t xml:space="preserve">IDENTIFIER MANAGEMENT </t>
  </si>
  <si>
    <t xml:space="preserve"> PROHIBIT ACCOUNT IDENTIFIERS AS PUBLIC IDENTIFIERS</t>
  </si>
  <si>
    <t xml:space="preserve"> SUPERVISOR AUTHORIZATION </t>
  </si>
  <si>
    <t xml:space="preserve"> MULTIPLE FORMS OF CERTIFICATION </t>
  </si>
  <si>
    <t xml:space="preserve"> IDENTIFY USER STATUS </t>
  </si>
  <si>
    <t xml:space="preserve"> DYNAMIC MANAGEMENT </t>
  </si>
  <si>
    <t xml:space="preserve"> CROSS-ORGANIZATION MANAGEMENT </t>
  </si>
  <si>
    <t xml:space="preserve"> IN-PERSON REGISTRATION </t>
  </si>
  <si>
    <t xml:space="preserve">AUTHENTICATOR MANAGEMENT </t>
  </si>
  <si>
    <t xml:space="preserve"> PASSWORD-BASED AUTHENTICATION</t>
  </si>
  <si>
    <t xml:space="preserve"> PKI-BASED AUTHENTICATION </t>
  </si>
  <si>
    <t xml:space="preserve"> IN-PERSON OR TRUSTED THIRD- PARTY REGISTRATION</t>
  </si>
  <si>
    <t xml:space="preserve"> AUTOMATED SUPPORT  FOR PASSWORD STRENGTH DETERMINATION</t>
  </si>
  <si>
    <t xml:space="preserve"> CHANGE AUTHENTICATORS PRIOR TO DELIVERY</t>
  </si>
  <si>
    <t xml:space="preserve"> PROTECTION OF AUTHENTICATORS </t>
  </si>
  <si>
    <t xml:space="preserve"> NO EMBEDDED UNENCRYPTED STATIC AUTHENTICATORS</t>
  </si>
  <si>
    <t xml:space="preserve"> MULTIPLE INFORMATION SYSTEM ACCOUNTS</t>
  </si>
  <si>
    <t xml:space="preserve"> CROSS-ORGANIZATION CREDENTIAL MANAGEMENT</t>
  </si>
  <si>
    <t xml:space="preserve"> DYNAMIC CREDENTIAL ASSOCIATION</t>
  </si>
  <si>
    <t xml:space="preserve"> HARDWARE TOKEN-BASED AUTHENTICATION</t>
  </si>
  <si>
    <t xml:space="preserve"> BIOMETRIC-BASED AUTHENTICATION</t>
  </si>
  <si>
    <t xml:space="preserve"> EXPIRATION OF CACHED AUTHENTICATORS</t>
  </si>
  <si>
    <t xml:space="preserve"> MANAGING CONTENT OF PKI TRUST STORES</t>
  </si>
  <si>
    <t xml:space="preserve"> FICAM-APPROVED PRODUCTS AND SERVICES</t>
  </si>
  <si>
    <t>IDENTIFICATION AND AUTHENTICATION (NON-ORGANIZATIONAL</t>
  </si>
  <si>
    <t xml:space="preserve"> USERS) | ACCEPTANCE OF PIV CREDENTIALS FROM OTHER AGENCIES</t>
  </si>
  <si>
    <t xml:space="preserve"> USERS) | ACCEPTANCE OF THIRD-PARTY CREDENTIALS</t>
  </si>
  <si>
    <t xml:space="preserve"> USERS) | USE OF FICAM-APPROVED PRODUCTS</t>
  </si>
  <si>
    <t xml:space="preserve"> USERS) | USE OF FICAM-ISSUED PROFILES</t>
  </si>
  <si>
    <t xml:space="preserve"> USERS) | ACCEPTANCE OF PIV-I CREDENTIALS</t>
  </si>
  <si>
    <t>IA-9</t>
  </si>
  <si>
    <t>SERVICE IDENTIFICATION AND AUTHENTICATION</t>
  </si>
  <si>
    <t xml:space="preserve">SERVICE IDENTIFICATION AND AUTHENTICATION </t>
  </si>
  <si>
    <t xml:space="preserve"> INFORMATION EXCHANGE</t>
  </si>
  <si>
    <t xml:space="preserve"> TRANSMISSION OF DECISIONS</t>
  </si>
  <si>
    <t>IA-10</t>
  </si>
  <si>
    <t>ADAPTIVE IDENTIFICATION AND AUTHENTICATION</t>
  </si>
  <si>
    <t>IA-11</t>
  </si>
  <si>
    <t>RE-AUTHENTICATION</t>
  </si>
  <si>
    <t xml:space="preserve">INCIDENT RESPONSE TRAINING </t>
  </si>
  <si>
    <t xml:space="preserve"> AUTOMATED TRAINING ENVIRONMENTS</t>
  </si>
  <si>
    <t xml:space="preserve">INCIDENT RESPONSE TESTING </t>
  </si>
  <si>
    <t xml:space="preserve"> COORDINATION WITH RELATED PLANS</t>
  </si>
  <si>
    <t xml:space="preserve">INCIDENT HANDLING </t>
  </si>
  <si>
    <t xml:space="preserve"> AUTOMATED INCIDENT HANDLING PROCESSES </t>
  </si>
  <si>
    <t xml:space="preserve"> DYNAMIC RECONFIGURATION </t>
  </si>
  <si>
    <t xml:space="preserve"> CONTINUITY OF OPERATIONS </t>
  </si>
  <si>
    <t xml:space="preserve"> INFORMATION CORRELATION </t>
  </si>
  <si>
    <t xml:space="preserve"> AUTOMATIC DISABLING OF INFORMATION SYSTEM</t>
  </si>
  <si>
    <t xml:space="preserve"> INSIDER THREATS - SPECIFIC CAPABILITIES </t>
  </si>
  <si>
    <t xml:space="preserve"> INSIDER THREATS - INTRA-ORGANIZATION COORDINATION</t>
  </si>
  <si>
    <t xml:space="preserve"> CORRELATION WITH EXTERNAL ORGANIZATIONS</t>
  </si>
  <si>
    <t xml:space="preserve"> DYNAMIC RESPONSE CAPABILITY </t>
  </si>
  <si>
    <t xml:space="preserve"> SUPPLY CHAIN COORDINATION </t>
  </si>
  <si>
    <t xml:space="preserve">INCIDENT MONITORING </t>
  </si>
  <si>
    <t xml:space="preserve"> AUTOMATED TRACKING / DATA COLLECTION / ANALYSIS</t>
  </si>
  <si>
    <t xml:space="preserve">INCIDENT REPORTING </t>
  </si>
  <si>
    <t xml:space="preserve"> AUTOMATED REPORTING </t>
  </si>
  <si>
    <t xml:space="preserve"> VULNERABILITIES RELATED TO INCIDENTS </t>
  </si>
  <si>
    <t xml:space="preserve"> COORDINATION WITH SUPPLY CHAIN </t>
  </si>
  <si>
    <t xml:space="preserve">INCIDENT RESPONSE ASSISTANCE </t>
  </si>
  <si>
    <t xml:space="preserve"> AUTOMATION SUPPORT FOR AVAILABILITY OF INFORMATION / SUPPORT</t>
  </si>
  <si>
    <t xml:space="preserve"> COORDINATION WITH EXTERNAL PROVIDERS</t>
  </si>
  <si>
    <t>IR-9</t>
  </si>
  <si>
    <t>INFORMATION SPILLAGE RESPONSE</t>
  </si>
  <si>
    <t xml:space="preserve">INFORMATION SPILLAGE RESPONSE </t>
  </si>
  <si>
    <t xml:space="preserve"> RESPONSIBLE PERSONNEL </t>
  </si>
  <si>
    <t xml:space="preserve"> TRAINING </t>
  </si>
  <si>
    <t xml:space="preserve"> POST-SPILL OPERATIONS </t>
  </si>
  <si>
    <t xml:space="preserve"> EXPOSURE TO UNAUTHORIZED PERSONNEL</t>
  </si>
  <si>
    <t>IR-10</t>
  </si>
  <si>
    <t>INTEGRATED INFORMATION SECURITY ANALYSIS TEAM</t>
  </si>
  <si>
    <t xml:space="preserve">CONTROLLED MAINTENANCE </t>
  </si>
  <si>
    <t xml:space="preserve"> RECORD CONTENT </t>
  </si>
  <si>
    <t>Incorporated into MA-2.</t>
  </si>
  <si>
    <t xml:space="preserve"> AUTOMATED MAINTENANCE ACTIVITIES </t>
  </si>
  <si>
    <t xml:space="preserve">MAINTENANCE TOOLS </t>
  </si>
  <si>
    <t xml:space="preserve"> INSPECT TOOLS </t>
  </si>
  <si>
    <t xml:space="preserve"> INSPECT MEDIA </t>
  </si>
  <si>
    <t xml:space="preserve"> PREVENT UNAUTHORIZED REMOVAL </t>
  </si>
  <si>
    <t xml:space="preserve"> RESTRICTED TOOL USE </t>
  </si>
  <si>
    <t xml:space="preserve">NONLOCAL MAINTENANCE </t>
  </si>
  <si>
    <t xml:space="preserve"> AUDITING AND REVIEW </t>
  </si>
  <si>
    <t xml:space="preserve"> DOCUMENT NONLOCAL MAINTENANCE </t>
  </si>
  <si>
    <t xml:space="preserve"> COMPARABLE SECURITY / SANITIZATION </t>
  </si>
  <si>
    <t xml:space="preserve"> AUTHENTICATION / SEPARATION OF MAINTENANCE SESSIONS</t>
  </si>
  <si>
    <t xml:space="preserve"> APPROVALS AND NOTIFICATIONS </t>
  </si>
  <si>
    <t xml:space="preserve"> CRYPTOGRAPHIC PROTECTION </t>
  </si>
  <si>
    <t xml:space="preserve"> REMOTE DISCONNECT VERIFICATION </t>
  </si>
  <si>
    <t xml:space="preserve">MAINTENANCE PERSONNEL </t>
  </si>
  <si>
    <t xml:space="preserve"> INDIVIDUALS WITHOUT APPROPRIATE ACCESS</t>
  </si>
  <si>
    <t xml:space="preserve"> SECURITY CLEARANCES FOR CLASSIFIED SYSTEMS</t>
  </si>
  <si>
    <t xml:space="preserve"> CITIZENSHIP REQUIREMENTS FOR CLASSIFIED SYSTEMS</t>
  </si>
  <si>
    <t xml:space="preserve"> FOREIGN NATIONALS </t>
  </si>
  <si>
    <t xml:space="preserve"> NON-SYSTEM-RELATED MAINTENANCE </t>
  </si>
  <si>
    <t xml:space="preserve">TIMELY MAINTENANCE </t>
  </si>
  <si>
    <t xml:space="preserve"> PREVENTIVE MAINTENANCE </t>
  </si>
  <si>
    <t xml:space="preserve"> PREDICTIVE MAINTENANCE </t>
  </si>
  <si>
    <t xml:space="preserve"> AUTOMATED SUPPORT FOR PREDICTIVE MAINTENANCE</t>
  </si>
  <si>
    <t xml:space="preserve">MEDIA ACCESS </t>
  </si>
  <si>
    <t xml:space="preserve"> AUTOMATED RESTRICTED ACCESS </t>
  </si>
  <si>
    <t>Incorporated into MP-4(2).</t>
  </si>
  <si>
    <t>Incorporated into SC-28(1).</t>
  </si>
  <si>
    <t xml:space="preserve">MEDIA STORAGE  </t>
  </si>
  <si>
    <t xml:space="preserve">MEDIA TRANSPORT </t>
  </si>
  <si>
    <t xml:space="preserve"> PROTECTION OUTSIDE OF CONTROLLED AREAS </t>
  </si>
  <si>
    <t>Incorporated into MP-5.</t>
  </si>
  <si>
    <t xml:space="preserve"> DOCUMENTATION OF ACTIVITIES </t>
  </si>
  <si>
    <t xml:space="preserve"> CUSTODIANS </t>
  </si>
  <si>
    <t xml:space="preserve">MEDIA SANITIZATION </t>
  </si>
  <si>
    <t xml:space="preserve"> REVIEW / APPROVE / TRACK / DOCUMENT / VERIFY</t>
  </si>
  <si>
    <t xml:space="preserve"> EQUIPMENT TESTING </t>
  </si>
  <si>
    <t xml:space="preserve"> NONDESTRUCTIVE TECHNIQUES </t>
  </si>
  <si>
    <t xml:space="preserve"> CONTROLLED UNCLASSIFIED INFORMATION </t>
  </si>
  <si>
    <t>Incorporated into MP-6.</t>
  </si>
  <si>
    <t xml:space="preserve"> CLASSIFIED INFORMATION </t>
  </si>
  <si>
    <t xml:space="preserve"> MEDIA DESTRUCTION </t>
  </si>
  <si>
    <t xml:space="preserve"> REMOTE PURGING / WIPING OF INFORMATION </t>
  </si>
  <si>
    <t xml:space="preserve">MEDIA USE </t>
  </si>
  <si>
    <t xml:space="preserve"> PROHIBIT USE WITHOUT OWNER </t>
  </si>
  <si>
    <t xml:space="preserve"> PROHIBIT USE OF SANITIZATION-RESISTANT MEDIA </t>
  </si>
  <si>
    <t>MP-8</t>
  </si>
  <si>
    <t>MEDIA DOWNGRADING</t>
  </si>
  <si>
    <t xml:space="preserve">MEDIA DOWNGRADING  </t>
  </si>
  <si>
    <t xml:space="preserve"> DOCUMENTATION OF PROCESS </t>
  </si>
  <si>
    <t xml:space="preserve">PHYSICAL ACCESS AUTHORIZATIONS </t>
  </si>
  <si>
    <t xml:space="preserve"> ACCESS BY POSITION / ROLE </t>
  </si>
  <si>
    <t xml:space="preserve"> TWO FORMS OF IDENTIFICATION</t>
  </si>
  <si>
    <t xml:space="preserve"> RESTRICT UNESCORTED ACCESS</t>
  </si>
  <si>
    <t xml:space="preserve">PHYSICAL ACCESS CONTROL </t>
  </si>
  <si>
    <t xml:space="preserve"> INFORMATION SYSTEM ACCESS </t>
  </si>
  <si>
    <t xml:space="preserve"> FACILITY / INFORMATION SYSTEM BOUNDARIES</t>
  </si>
  <si>
    <t xml:space="preserve"> CONTINUOUS GUARDS / ALARMS / MONITORING</t>
  </si>
  <si>
    <t xml:space="preserve"> LOCKABLE CASINGS </t>
  </si>
  <si>
    <t xml:space="preserve"> TAMPER PROTECTION </t>
  </si>
  <si>
    <t xml:space="preserve"> FACILITY PENETRATION TESTING </t>
  </si>
  <si>
    <t xml:space="preserve">ACCESS CONTROL FOR OUTPUT DEVICES  </t>
  </si>
  <si>
    <t xml:space="preserve"> ACCESS TO OUTPUT BY AUTHORIZED INDIVIDUALS</t>
  </si>
  <si>
    <t xml:space="preserve"> ACCESS TO OUTPUT BY INDIVIDUAL IDENTITY</t>
  </si>
  <si>
    <t xml:space="preserve"> MARKING OUTPUT DEVICES</t>
  </si>
  <si>
    <t xml:space="preserve">MONITORING PHYSICAL ACCESS </t>
  </si>
  <si>
    <t xml:space="preserve"> INTRUSION ALARMS / SURVEILLANCE EQUIPMENT</t>
  </si>
  <si>
    <t xml:space="preserve"> AUTOMATED INTRUSION RECOGNITION / RESPONSES</t>
  </si>
  <si>
    <t xml:space="preserve"> VIDEO SURVEILLANCE </t>
  </si>
  <si>
    <t xml:space="preserve"> MONITORING PHYSICAL ACCESS TO INFORMATION SYSTEMS</t>
  </si>
  <si>
    <t>PE-7</t>
  </si>
  <si>
    <t>VISITOR CONTROL</t>
  </si>
  <si>
    <t>Incorporated into PE-2 and PE-3.</t>
  </si>
  <si>
    <t xml:space="preserve">VISITOR ACCESS RECORDS </t>
  </si>
  <si>
    <t xml:space="preserve"> AUTOMATED RECORDS MAINTENANCE / REVIEW</t>
  </si>
  <si>
    <t xml:space="preserve"> PHYSICAL ACCESS RECORDS </t>
  </si>
  <si>
    <t>Incorporated into PE-2.</t>
  </si>
  <si>
    <t xml:space="preserve">POWER EQUIPMENT AND CABLING </t>
  </si>
  <si>
    <t xml:space="preserve"> REDUNDANT CABLING </t>
  </si>
  <si>
    <t xml:space="preserve"> AUTOMATIC VOLTAGE CONTROLS </t>
  </si>
  <si>
    <t xml:space="preserve">EMERGENCY SHUTOFF </t>
  </si>
  <si>
    <t xml:space="preserve"> ACCIDENTAL / UNAUTHORIZED ACTIVATION </t>
  </si>
  <si>
    <t>Incorporated into PE-10.</t>
  </si>
  <si>
    <t xml:space="preserve">EMERGENCY POWER  </t>
  </si>
  <si>
    <t xml:space="preserve"> LONG-TERM ALTERNATE POWER SUPPLY - MINIMAL OPERATIONAL CAPABILITY</t>
  </si>
  <si>
    <t xml:space="preserve"> LONG-TERM ALTERNATE POWER SUPPLY - SELF-CONTAINED</t>
  </si>
  <si>
    <t xml:space="preserve">EMERGENCY LIGHTING  </t>
  </si>
  <si>
    <t xml:space="preserve"> ESSENTIAL MISSIONS / BUSINESS FUNCTIONS</t>
  </si>
  <si>
    <t xml:space="preserve">FIRE PROTECTION </t>
  </si>
  <si>
    <t xml:space="preserve"> DETECTION DEVICES / SYSTEMS </t>
  </si>
  <si>
    <t xml:space="preserve"> SUPPRESSION DEVICES / SYSTEMS </t>
  </si>
  <si>
    <t xml:space="preserve"> AUTOMATIC FIRE SUPPRESSION </t>
  </si>
  <si>
    <t xml:space="preserve"> INSPECTIONS </t>
  </si>
  <si>
    <t xml:space="preserve">TEMPERATURE AND HUMIDITY CONTROLS </t>
  </si>
  <si>
    <t xml:space="preserve"> AUTOMATIC CONTROLS </t>
  </si>
  <si>
    <t xml:space="preserve"> MONITORING WITH ALARMS / NOTIFICATIONS</t>
  </si>
  <si>
    <t xml:space="preserve">WATER DAMAGE PROTECTION </t>
  </si>
  <si>
    <t xml:space="preserve"> AUTOMATION SUPPORT </t>
  </si>
  <si>
    <t xml:space="preserve">LOCATION OF INFORMATION SYSTEM COMPONENTS </t>
  </si>
  <si>
    <t xml:space="preserve"> FACILITY SITE </t>
  </si>
  <si>
    <t>INFORMATION LEAKAGE</t>
  </si>
  <si>
    <t xml:space="preserve">INFORMATION LEAKAGE </t>
  </si>
  <si>
    <t xml:space="preserve"> NATIONAL EMISSIONS / TEMPEST POLICIES AND PROCEDURES</t>
  </si>
  <si>
    <t>PE-20</t>
  </si>
  <si>
    <t>ASSET MONITORING AND TRACKING</t>
  </si>
  <si>
    <t xml:space="preserve">SYSTEM SECURITY PLAN </t>
  </si>
  <si>
    <t xml:space="preserve"> CONCEPT OF OPERATIONS </t>
  </si>
  <si>
    <t>Incorporated into PL-7.</t>
  </si>
  <si>
    <t xml:space="preserve"> FUNCTIONAL ARCHITECTURE </t>
  </si>
  <si>
    <t>Incorporated into PL-8.</t>
  </si>
  <si>
    <t xml:space="preserve"> PLAN / COORDINATE WITH OTHER ORGANIZATIONAL ENTITIES</t>
  </si>
  <si>
    <t>PL-3</t>
  </si>
  <si>
    <t>SYSTEM SECURITY PLAN UPDATE</t>
  </si>
  <si>
    <t>Incorporated into PL-2.</t>
  </si>
  <si>
    <t xml:space="preserve">RULES OF BEHAVIOR </t>
  </si>
  <si>
    <t xml:space="preserve"> SOCIAL MEDIA AND NETWORKING RESTRICTIONS</t>
  </si>
  <si>
    <t>PL-5</t>
  </si>
  <si>
    <t>PRIVACY IMPACT ASSESSMENT</t>
  </si>
  <si>
    <t>Incorporated into Appendix J, AR-2.</t>
  </si>
  <si>
    <t>PL-6</t>
  </si>
  <si>
    <t>SECURITY-RELATED ACTIVITY PLANNING</t>
  </si>
  <si>
    <t>PL-7</t>
  </si>
  <si>
    <t>SECURITY CONCEPT OF OPERATIONS</t>
  </si>
  <si>
    <t xml:space="preserve">INFORMATION SECURITY ARCHITECTURE </t>
  </si>
  <si>
    <t xml:space="preserve"> DEFENSE-IN-DEPTH </t>
  </si>
  <si>
    <t xml:space="preserve"> SUPPLIER DIVERSITY </t>
  </si>
  <si>
    <t>PL-9</t>
  </si>
  <si>
    <t>CENTRAL MANAGEMENT</t>
  </si>
  <si>
    <t xml:space="preserve">PERSONNEL SCREENING </t>
  </si>
  <si>
    <t xml:space="preserve"> FORMAL INDOCTRINATION </t>
  </si>
  <si>
    <t xml:space="preserve"> INFORMATION WITH SPECIAL PROTECTION MEASURES</t>
  </si>
  <si>
    <t xml:space="preserve">PERSONNEL TERMINATION </t>
  </si>
  <si>
    <t xml:space="preserve"> POST-EMPLOYMENT REQUIREMENTS </t>
  </si>
  <si>
    <t xml:space="preserve"> AUTOMATED NOTIFICATION </t>
  </si>
  <si>
    <t xml:space="preserve">ACCESS AGREEMENTS </t>
  </si>
  <si>
    <t xml:space="preserve"> INFORMATION REQUIRING SPECIAL PROTECTION</t>
  </si>
  <si>
    <t>Incorporated into PS-3.</t>
  </si>
  <si>
    <t xml:space="preserve"> CLASSIFIED INFORMATION REQUIRING SPECIAL PROTECTION</t>
  </si>
  <si>
    <t>RA-4</t>
  </si>
  <si>
    <t>RISK ASSESSMENT UPDATE</t>
  </si>
  <si>
    <t>Incorporated into RA-3.</t>
  </si>
  <si>
    <t xml:space="preserve">VULNERABILITY SCANNING </t>
  </si>
  <si>
    <t xml:space="preserve"> UPDATE TOOL CAPABILITY </t>
  </si>
  <si>
    <t xml:space="preserve"> UPDATE BY FREQUENCY / PRIOR TO NEW SCAN / WHEN IDENTIFIED</t>
  </si>
  <si>
    <t xml:space="preserve"> BREADTH / DEPTH OF COVERAGE </t>
  </si>
  <si>
    <t xml:space="preserve"> DISCOVERABLE INFORMATION </t>
  </si>
  <si>
    <t xml:space="preserve"> PRIVILEGED ACCESS </t>
  </si>
  <si>
    <t xml:space="preserve"> AUTOMATED TREND ANALYSES </t>
  </si>
  <si>
    <t xml:space="preserve"> AUTOMATED DETECTION AND NOTIFICATION OF UNAUTHORIZED COMPONENTS</t>
  </si>
  <si>
    <t>Incorporated into CM-8.</t>
  </si>
  <si>
    <t xml:space="preserve"> REVIEW HISTORIC AUDIT LOGS </t>
  </si>
  <si>
    <t xml:space="preserve"> PENETRATION TESTING AND ANALYSES </t>
  </si>
  <si>
    <t>Incorporated into CA-8.</t>
  </si>
  <si>
    <t xml:space="preserve"> CORRELATE SCANNING INFORMATION </t>
  </si>
  <si>
    <t>RA-6</t>
  </si>
  <si>
    <t>TECHNICAL SURVEILLANCE COUNTERMEASURES SURVEY</t>
  </si>
  <si>
    <t xml:space="preserve">ACQUISITION PROCESS </t>
  </si>
  <si>
    <t xml:space="preserve"> FUNCTIONAL PROPERTIES OF SECURITY CONTROLS</t>
  </si>
  <si>
    <t xml:space="preserve"> DESIGN / IMPLEMENTATION INFORMATION FOR SECURITY CONTROLS</t>
  </si>
  <si>
    <t xml:space="preserve"> DEVELOPMENT METHODS / TECHNIQUES / PRACTICES</t>
  </si>
  <si>
    <t>Incorporated into CM-8(9).</t>
  </si>
  <si>
    <t xml:space="preserve"> SYSTEM / COMPONENT / SERVICE CONFIGURATIONS</t>
  </si>
  <si>
    <t xml:space="preserve"> USE OF INFORMATION ASSURANCE PRODUCTS</t>
  </si>
  <si>
    <t xml:space="preserve"> NIAP-APPROVED PROTECTION PROFILES </t>
  </si>
  <si>
    <t xml:space="preserve"> CONTINUOUS MONITORING PLAN </t>
  </si>
  <si>
    <t xml:space="preserve"> FUNCTIONS / PORTS / PROTOCOLS / SERVICES IN USE</t>
  </si>
  <si>
    <t xml:space="preserve"> USE OF APPROVED PIV PRODUCTS </t>
  </si>
  <si>
    <t xml:space="preserve">INFORMATION SYSTEM DOCUMENTATION </t>
  </si>
  <si>
    <t>Incorporated into SA-4(1).</t>
  </si>
  <si>
    <t xml:space="preserve"> SECURITY-RELEVANT EXTERNAL SYSTEM INTERFACES</t>
  </si>
  <si>
    <t>Incorporated into SA-4(2).</t>
  </si>
  <si>
    <t xml:space="preserve"> HIGH-LEVEL DESIGN </t>
  </si>
  <si>
    <t xml:space="preserve"> LOW-LEVEL DESIGN </t>
  </si>
  <si>
    <t xml:space="preserve"> SOURCE CODE </t>
  </si>
  <si>
    <t>SA-6</t>
  </si>
  <si>
    <t>Incorporated into CM-10 and SI-7.</t>
  </si>
  <si>
    <t>SA-7</t>
  </si>
  <si>
    <t>Incorporated into CM-11 and SI-7.</t>
  </si>
  <si>
    <t xml:space="preserve">EXTERNAL INFORMATION SYSTEMS </t>
  </si>
  <si>
    <t xml:space="preserve"> RISK ASSESSMENTS / ORGANIZATIONAL APPROVALS</t>
  </si>
  <si>
    <t xml:space="preserve"> IDENTIFICATION OF FUNCTIONS / PORTS / PROTOCOLS / SERVICES</t>
  </si>
  <si>
    <t xml:space="preserve"> ESTABLISH / MAINTAIN TRUST RELATIONSHIP WITH PROVIDERS</t>
  </si>
  <si>
    <t xml:space="preserve"> CONSISTENT INTERESTS OF CONSUMERS AND PROVIDERS</t>
  </si>
  <si>
    <t xml:space="preserve"> PROCESSING, STORAGE, AND SERVICE LOCATION</t>
  </si>
  <si>
    <t xml:space="preserve">DEVELOPER CONFIGURATION MANAGEMENT </t>
  </si>
  <si>
    <t xml:space="preserve"> SOFTWARE / FIRMWARE INTEGRITY VERIFICATION</t>
  </si>
  <si>
    <t xml:space="preserve"> ALTERNATIVE CONFIGURATION MANAGEMENT PROCESSES</t>
  </si>
  <si>
    <t xml:space="preserve"> HARDWARE INTEGRITY VERIFICATION</t>
  </si>
  <si>
    <t xml:space="preserve"> TRUSTED GENERATION </t>
  </si>
  <si>
    <t xml:space="preserve"> MAPPING INTEGRITY FOR VERSION CONTROL</t>
  </si>
  <si>
    <t xml:space="preserve"> TRUSTED DISTRIBUTION</t>
  </si>
  <si>
    <t xml:space="preserve">DEVELOPER SECURITY TESTING AND EVALUATION </t>
  </si>
  <si>
    <t xml:space="preserve"> STATIC CODE ANALYSIS</t>
  </si>
  <si>
    <t xml:space="preserve"> THREAT AND VULNERABILITY ANALYSES</t>
  </si>
  <si>
    <t xml:space="preserve"> INDEPENDENT VERIFICATION OF ASSESSMENT PLANS / EVIDENCE</t>
  </si>
  <si>
    <t xml:space="preserve"> MANUAL CODE REVIEWS</t>
  </si>
  <si>
    <t xml:space="preserve"> PENETRATION TESTING</t>
  </si>
  <si>
    <t xml:space="preserve"> ATTACK SURFACE REVIEWS</t>
  </si>
  <si>
    <t xml:space="preserve"> VERIFY SCOPE OF TESTING / EVALUATION</t>
  </si>
  <si>
    <t xml:space="preserve"> DYNAMIC CODE ANALYSIS</t>
  </si>
  <si>
    <t xml:space="preserve">SUPPLY CHAIN PROTECTION </t>
  </si>
  <si>
    <t xml:space="preserve"> ACQUISITION STRATEGIES / TOOLS / METHODS</t>
  </si>
  <si>
    <t xml:space="preserve"> SUPPLIER REVIEWS </t>
  </si>
  <si>
    <t xml:space="preserve"> TRUSTED SHIPPING AND WAREHOUSING</t>
  </si>
  <si>
    <t>Incorporated into SA-12(1).</t>
  </si>
  <si>
    <t xml:space="preserve"> DIVERSITY OF SUPPLIERS </t>
  </si>
  <si>
    <t>Incorporated into SA-12(13).</t>
  </si>
  <si>
    <t xml:space="preserve"> LIMITATION OF HARM </t>
  </si>
  <si>
    <t xml:space="preserve"> MINIMIZING PROCUREMENT TIME </t>
  </si>
  <si>
    <t xml:space="preserve"> ASSESSMENTS PRIOR TO SELECTION / ACCEPTANCE / UPDATE</t>
  </si>
  <si>
    <t xml:space="preserve"> USE OF ALL-SOURCE INTELLIGENCE </t>
  </si>
  <si>
    <t xml:space="preserve"> OPERATIONS SECURITY </t>
  </si>
  <si>
    <t xml:space="preserve"> VALIDATE AS GENUINE AND NOT ALTERED</t>
  </si>
  <si>
    <t xml:space="preserve"> PENETRATION TESTING / ANALYSIS OF ELEMENTS, PROCESSES, AND ACTORS</t>
  </si>
  <si>
    <t xml:space="preserve"> INTER-ORGANIZATIONAL AGREEMENTS </t>
  </si>
  <si>
    <t xml:space="preserve"> CRITICAL INFORMATION SYSTEM COMPONENTS</t>
  </si>
  <si>
    <t xml:space="preserve"> IDENTITY AND TRACEABILITY </t>
  </si>
  <si>
    <t xml:space="preserve"> PROCESSES TO ADDRESS WEAKNESSES OR DEFICIENCIES</t>
  </si>
  <si>
    <t>SA-13</t>
  </si>
  <si>
    <t>TRUSTWORTHINESS</t>
  </si>
  <si>
    <t>SA-14</t>
  </si>
  <si>
    <t>CRITICALITY ANALYSIS</t>
  </si>
  <si>
    <t xml:space="preserve">CRITICALITY ANALYSIS </t>
  </si>
  <si>
    <t xml:space="preserve"> CRITICAL COMPONENTS WITH NO VIABLE ALTERNATIVE SOURCING</t>
  </si>
  <si>
    <t>Incorporated into SA-20.</t>
  </si>
  <si>
    <t xml:space="preserve">DEVELOPMENT PROCESS, STANDARDS, AND TOOLS </t>
  </si>
  <si>
    <t xml:space="preserve"> QUALITY METRICS</t>
  </si>
  <si>
    <t xml:space="preserve"> SECURITY TRACKING TOOLS</t>
  </si>
  <si>
    <t xml:space="preserve"> CRITICALITY ANALYSIS</t>
  </si>
  <si>
    <t xml:space="preserve"> THREAT MODELING / VULNERABILITY ANALYSIS</t>
  </si>
  <si>
    <t xml:space="preserve"> ATTACK SURFACE REDUCTION</t>
  </si>
  <si>
    <t xml:space="preserve"> CONTINUOUS IMPROVEMENT</t>
  </si>
  <si>
    <t xml:space="preserve"> AUTOMATED VULNERABILITY ANALYSIS</t>
  </si>
  <si>
    <t xml:space="preserve"> REUSE OF THREAT / VULNERABILITY INFORMATION</t>
  </si>
  <si>
    <t xml:space="preserve"> USE OF LIVE DATA</t>
  </si>
  <si>
    <t xml:space="preserve"> INCIDENT RESPONSE PLAN</t>
  </si>
  <si>
    <t xml:space="preserve"> ARCHIVE INFORMATION SYSTEM / COMPONENT</t>
  </si>
  <si>
    <t xml:space="preserve">DEVELOPER SECURITY ARCHITECTURE AND DESIGN </t>
  </si>
  <si>
    <t xml:space="preserve"> FORMAL POLICY MODEL</t>
  </si>
  <si>
    <t xml:space="preserve"> SECURITY- RELEVANT COMPONENTS</t>
  </si>
  <si>
    <t xml:space="preserve"> FORMAL CORRESPONDENCE</t>
  </si>
  <si>
    <t xml:space="preserve"> INFORMAL CORRESPONDENCE</t>
  </si>
  <si>
    <t xml:space="preserve"> CONCEPTUALLY SIMPLE DESIGN</t>
  </si>
  <si>
    <t xml:space="preserve"> STRUCTURE FOR TESTING</t>
  </si>
  <si>
    <t xml:space="preserve"> STRUCTURE FOR LEAST PRIVILEGE</t>
  </si>
  <si>
    <t>SA-18</t>
  </si>
  <si>
    <t>TAMPER RESISTANCE AND DETECTION</t>
  </si>
  <si>
    <t xml:space="preserve">TAMPER RESISTANCE AND DETECTION </t>
  </si>
  <si>
    <t xml:space="preserve"> MULTIPLE PHASES OF SDLC </t>
  </si>
  <si>
    <t xml:space="preserve"> INSPECTION OF INFORMATION SYSTEMS, COMPONENTS, OR DEVICES</t>
  </si>
  <si>
    <t>COMPONENT AUTHENTICITY</t>
  </si>
  <si>
    <t xml:space="preserve">COMPONENT AUTHENTICITY </t>
  </si>
  <si>
    <t xml:space="preserve"> ANTI-COUNTERFEIT TRAINING </t>
  </si>
  <si>
    <t xml:space="preserve"> CONFIGURATION CONTROL FOR COMPONENT SERVICE / REPAIR</t>
  </si>
  <si>
    <t xml:space="preserve"> COMPONENT DISPOSAL </t>
  </si>
  <si>
    <t xml:space="preserve"> ANTI-COUNTERFEIT SCANNING </t>
  </si>
  <si>
    <t>SA-20</t>
  </si>
  <si>
    <t>CUSTOMIZED DEVELOPMENT OF CRITICAL COMPONENTS</t>
  </si>
  <si>
    <t>SA-21</t>
  </si>
  <si>
    <t>DEVELOPER SCREENING</t>
  </si>
  <si>
    <t xml:space="preserve">DEVELOPER SCREENING </t>
  </si>
  <si>
    <t xml:space="preserve"> VALIDATION OF SCREENING </t>
  </si>
  <si>
    <t>SA-22</t>
  </si>
  <si>
    <t>UNSUPPORTED SYSTEM COMPONENTS</t>
  </si>
  <si>
    <t xml:space="preserve">UNSUPPORTED SYSTEM COMPONENTS </t>
  </si>
  <si>
    <t xml:space="preserve"> ALTERNATIVE SOURCES FOR CONTINUED SUPPORT</t>
  </si>
  <si>
    <t xml:space="preserve">APPLICATION PARTITIONING </t>
  </si>
  <si>
    <t xml:space="preserve"> INTERFACES FOR NON-PRIVILEGED USERS</t>
  </si>
  <si>
    <t xml:space="preserve">SECURITY FUNCTION ISOLATION </t>
  </si>
  <si>
    <t xml:space="preserve"> HARDWARE SEPARATION </t>
  </si>
  <si>
    <t xml:space="preserve"> ACCESS / FLOW CONTROL FUNCTIONS</t>
  </si>
  <si>
    <t xml:space="preserve"> MINIMIZE NONSECURITY FUNCTIONALITY</t>
  </si>
  <si>
    <t xml:space="preserve"> MODULE COUPLING AND COHESIVENESS</t>
  </si>
  <si>
    <t xml:space="preserve"> LAYERED STRUCTURES </t>
  </si>
  <si>
    <t xml:space="preserve">INFORMATION IN SHARED RESOURCES </t>
  </si>
  <si>
    <t xml:space="preserve"> SECURITY LEVELS </t>
  </si>
  <si>
    <t>Incorporated into SC-4.</t>
  </si>
  <si>
    <t xml:space="preserve"> PERIODS PROCESSING </t>
  </si>
  <si>
    <t xml:space="preserve">DENIAL OF SERVICE PROTECTION </t>
  </si>
  <si>
    <t xml:space="preserve"> RESTRICT INTERNAL USERS </t>
  </si>
  <si>
    <t xml:space="preserve"> EXCESS CAPACITY / BANDWIDTH / REDUNDANCY</t>
  </si>
  <si>
    <t xml:space="preserve"> DETECTION / MONITORING </t>
  </si>
  <si>
    <t>SC-6</t>
  </si>
  <si>
    <t>RESOURCE AVAILABILITY</t>
  </si>
  <si>
    <t xml:space="preserve">BOUNDARY PROTECTION </t>
  </si>
  <si>
    <t xml:space="preserve"> PHYSICALLY SEPARATED SUBNETWORKS </t>
  </si>
  <si>
    <t>Incorporated into SC-7.</t>
  </si>
  <si>
    <t xml:space="preserve"> PUBLIC ACCESS </t>
  </si>
  <si>
    <t xml:space="preserve"> ACCESS POINTS </t>
  </si>
  <si>
    <t xml:space="preserve"> EXTERNAL TELECOMMUNICATIONS SERVICES</t>
  </si>
  <si>
    <t xml:space="preserve"> DENY BY DEFAULT / ALLOW BY EXCEPTION </t>
  </si>
  <si>
    <t xml:space="preserve"> RESPONSE TO RECOGNIZED FAILURES </t>
  </si>
  <si>
    <t>Incorporated into SC-7(18).</t>
  </si>
  <si>
    <t xml:space="preserve"> PREVENT SPLIT TUNNELING FOR REMOTE DEVICES</t>
  </si>
  <si>
    <t xml:space="preserve"> ROUTE TRAFFIC TO AUTHENTICATED PROXY SERVERS</t>
  </si>
  <si>
    <t xml:space="preserve"> RESTRICT THREATENING OUTGOING COMMUNICATIONS TRAFFIC</t>
  </si>
  <si>
    <t xml:space="preserve"> PREVENT UNAUTHORIZED EXFILTRATION </t>
  </si>
  <si>
    <t xml:space="preserve"> RESTRICT INCOMING COMMUNICATIONS TRAFFIC</t>
  </si>
  <si>
    <t xml:space="preserve"> HOST-BASED PROTECTION </t>
  </si>
  <si>
    <t xml:space="preserve"> ISOLATION OF SECURITY TOOLS / MECHANISMS / SUPPORT COMPONENTS</t>
  </si>
  <si>
    <t xml:space="preserve"> PROTECTS AGAINST UNAUTHORIZED PHYSICAL CONNECTIONS</t>
  </si>
  <si>
    <t xml:space="preserve"> ROUTE PRIVILEGED NETWORK ACCESSES </t>
  </si>
  <si>
    <t xml:space="preserve"> PREVENT DISCOVERY OF COMPONENTS / DEVICES</t>
  </si>
  <si>
    <t xml:space="preserve"> AUTOMATED ENFORCEMENT OF PROTOCOL FORMATS</t>
  </si>
  <si>
    <t xml:space="preserve"> FAIL SECURE </t>
  </si>
  <si>
    <t xml:space="preserve"> BLOCKS COMMUNICATION FROM NON- ORGANIZATIONALLY CONFIGURED HOSTS</t>
  </si>
  <si>
    <t xml:space="preserve"> DYNAMIC ISOLATION / SEGREGATION </t>
  </si>
  <si>
    <t xml:space="preserve"> ISOLATION OF INFORMATION SYSTEM COMPONENTS</t>
  </si>
  <si>
    <t xml:space="preserve"> SEPARATE SUBNETS FOR CONNECTING TO DIFFERENT SECURITY DOMAINS</t>
  </si>
  <si>
    <t xml:space="preserve"> DISABLE SENDER FEEDBACK ON PROTOCOL VALIDATION FAILURE</t>
  </si>
  <si>
    <t xml:space="preserve">TRANSMISSION CONFIDENTIALITY AND INTEGRITY </t>
  </si>
  <si>
    <t xml:space="preserve"> CRYPTOGRAPHIC OR ALTERNATE PHYSICAL PROTECTION</t>
  </si>
  <si>
    <t xml:space="preserve"> PRE / POST TRANSMISSION HANDLING</t>
  </si>
  <si>
    <t xml:space="preserve"> CRYPTOGRAPHIC PROTECTION FOR MESSAGE EXTERNALS</t>
  </si>
  <si>
    <t xml:space="preserve"> CONCEAL / RANDOMIZE COMMUNICATIONS</t>
  </si>
  <si>
    <t>SC-9</t>
  </si>
  <si>
    <t>TRANSMISSION CONFIDENTIALITY</t>
  </si>
  <si>
    <t>Incorporated into SC-8.</t>
  </si>
  <si>
    <t>SC-11</t>
  </si>
  <si>
    <t>TRUSTED PATH</t>
  </si>
  <si>
    <t xml:space="preserve">TRUSTED PATH  </t>
  </si>
  <si>
    <t xml:space="preserve"> LOGICAL ISOLATION </t>
  </si>
  <si>
    <t xml:space="preserve">CRYPTOGRAPHIC KEY ESTABLISHMENT AND MANAGEMENT </t>
  </si>
  <si>
    <t xml:space="preserve"> AVAILABILITY</t>
  </si>
  <si>
    <t xml:space="preserve"> SYMMETRIC KEYS</t>
  </si>
  <si>
    <t xml:space="preserve"> ASYMMETRIC KEYS</t>
  </si>
  <si>
    <t xml:space="preserve"> PKI CERTIFICATES</t>
  </si>
  <si>
    <t>Incorporated into SC-12.</t>
  </si>
  <si>
    <t xml:space="preserve"> PKI CERTIFICATES / HARDWARE TOKENS</t>
  </si>
  <si>
    <t xml:space="preserve">CRYPTOGRAPHIC PROTECTION </t>
  </si>
  <si>
    <t xml:space="preserve"> FIPS-VALIDATED CRYPTOGRAPHY </t>
  </si>
  <si>
    <t>Incorporated into SC-13.</t>
  </si>
  <si>
    <t xml:space="preserve"> NSA-APPROVED CRYPTOGRAPHY </t>
  </si>
  <si>
    <t xml:space="preserve"> INDIVIDUALS WITHOUT FORMAL ACCESS  APPROVALS</t>
  </si>
  <si>
    <t>SC-14</t>
  </si>
  <si>
    <t>PUBLIC ACCESS PROTECTIONS</t>
  </si>
  <si>
    <t>Capability provided by AC-2, AC-3, AC-5, SI-3, SI-4, SI-5, SI-7, SI-10.</t>
  </si>
  <si>
    <t xml:space="preserve">COLLABORATIVE COMPUTING DEVICES </t>
  </si>
  <si>
    <t xml:space="preserve"> PHYSICAL DISCONNECT </t>
  </si>
  <si>
    <t xml:space="preserve"> BLOCKING INBOUND / OUTBOUND COMMUNICATIONS TRAFFIC</t>
  </si>
  <si>
    <t xml:space="preserve"> DISABLING / REMOVAL IN SECURE WORK AREAS</t>
  </si>
  <si>
    <t xml:space="preserve"> EXPLICITLY INDICATE CURRENT PARTICIPANTS</t>
  </si>
  <si>
    <t>SC-16</t>
  </si>
  <si>
    <t>TRANSMISSION OF SECURITY ATTRIBUTES</t>
  </si>
  <si>
    <t xml:space="preserve">TRANSMISSION OF SECURITY ATTRIBUTES </t>
  </si>
  <si>
    <t xml:space="preserve"> INTEGRITY VALIDATION </t>
  </si>
  <si>
    <t xml:space="preserve">MOBILE CODE </t>
  </si>
  <si>
    <t xml:space="preserve"> IDENTIFY UNACCEPTABLE CODE / TAKE CORRECTIVE ACTIONS</t>
  </si>
  <si>
    <t xml:space="preserve"> ACQUISITION / DEVELOPMENT / USE </t>
  </si>
  <si>
    <t xml:space="preserve"> PREVENT DOWNLOADING / EXECUTION </t>
  </si>
  <si>
    <t xml:space="preserve"> PREVENT AUTOMATIC EXECUTION </t>
  </si>
  <si>
    <t xml:space="preserve"> ALLOW EXECUTION ONLY IN CONFINED ENVIRONMENTS</t>
  </si>
  <si>
    <t>SECURE NAME /ADDRESS RESOLUTION SERVICE (AUTHORITATIVE SOURCE)</t>
  </si>
  <si>
    <t>SECURE NAME / ADDRESS RESOLUTION SERVICE (AUTHORITATIVE</t>
  </si>
  <si>
    <t xml:space="preserve"> SOURCE) | CHILD SUBSPACES</t>
  </si>
  <si>
    <t>Incorporated into SC-20.</t>
  </si>
  <si>
    <t xml:space="preserve"> SOURCE) | DATA ORIGIN / INTEGRITY</t>
  </si>
  <si>
    <t>SECURE NAME /ADDRESS RESOLUTION SERVICE (RECURSIVE OR CACHING RESOLVER)</t>
  </si>
  <si>
    <t>SECURE NAME / ADDRESS RESOLUTION SERVICE (RECURSIVE OR</t>
  </si>
  <si>
    <t xml:space="preserve"> CACHING RESOLVER) | DATA ORIGIN / INTEGRITY</t>
  </si>
  <si>
    <t>Incorporated into SC-21.</t>
  </si>
  <si>
    <t>ARCHITECTURE AND PROVISIONING FOR NAME/ADDRESS RESOLUTION SERVICE</t>
  </si>
  <si>
    <t xml:space="preserve">SESSION AUTHENTICITY </t>
  </si>
  <si>
    <t xml:space="preserve"> INVALIDATE SESSION IDENTIFIERS AT LOGOUT</t>
  </si>
  <si>
    <t>Incorporated into AC-12(1).</t>
  </si>
  <si>
    <t xml:space="preserve"> UNIQUE SESSION IDENTIFIERS WITH RANDOMIZATION</t>
  </si>
  <si>
    <t>Incorporated into SC-23(3).</t>
  </si>
  <si>
    <t xml:space="preserve"> ALLOWED CERTIFICATE AUTHORITIES </t>
  </si>
  <si>
    <t>SC-25</t>
  </si>
  <si>
    <t>THIN NODES</t>
  </si>
  <si>
    <t>SC-26</t>
  </si>
  <si>
    <t>HONEYPOTS</t>
  </si>
  <si>
    <t xml:space="preserve">HONEYPOTS </t>
  </si>
  <si>
    <t xml:space="preserve"> DETECTION OF MALICIOUS CODE </t>
  </si>
  <si>
    <t>Incorporated into SC-35.</t>
  </si>
  <si>
    <t>SC-27</t>
  </si>
  <si>
    <t>PLATFORM-INDEPENDENT APPLICATIONS</t>
  </si>
  <si>
    <t xml:space="preserve">PROTECTION OF INFORMATION AT REST </t>
  </si>
  <si>
    <t xml:space="preserve">PROTECTION OF INFORMATION AT REST  </t>
  </si>
  <si>
    <t xml:space="preserve"> OFF-LINE STORAGE </t>
  </si>
  <si>
    <t>SC-29</t>
  </si>
  <si>
    <t>HETEROGENEITY</t>
  </si>
  <si>
    <t xml:space="preserve">HETEROGENEITY </t>
  </si>
  <si>
    <t xml:space="preserve"> VIRTUALIZATION TECHNIQUES </t>
  </si>
  <si>
    <t>SC-30</t>
  </si>
  <si>
    <t>CONCEALMENT AND MISDIRECTION</t>
  </si>
  <si>
    <t xml:space="preserve">CONCEALMENT AND MISDIRECTION </t>
  </si>
  <si>
    <t>Incorporated into SC-29(1).</t>
  </si>
  <si>
    <t xml:space="preserve"> RANDOMNESS </t>
  </si>
  <si>
    <t xml:space="preserve"> CHANGE PROCESSING / STORAGE LOCATIONS</t>
  </si>
  <si>
    <t xml:space="preserve"> MISLEADING INFORMATION </t>
  </si>
  <si>
    <t xml:space="preserve"> CONCEALMENT OF SYSTEM COMPONENTS</t>
  </si>
  <si>
    <t>SC-31</t>
  </si>
  <si>
    <t>COVERT CHANNEL ANALYSIS</t>
  </si>
  <si>
    <t xml:space="preserve">COVERT CHANNEL ANALYSIS </t>
  </si>
  <si>
    <t xml:space="preserve"> TEST COVERT CHANNELS FOR EXPLOITABILITY</t>
  </si>
  <si>
    <t xml:space="preserve"> MAXIMUM BANDWIDTH </t>
  </si>
  <si>
    <t xml:space="preserve"> MEASURE BANDWIDTH IN OPERATIONAL ENVIRONMENTS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</si>
  <si>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</si>
  <si>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</si>
  <si>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</si>
  <si>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</si>
  <si>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</si>
  <si>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</si>
  <si>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 xml:space="preserve">NON-MODIFIABLE EXECUTABLE PROGRAMS </t>
  </si>
  <si>
    <t xml:space="preserve"> NO WRITABLE STORAGE </t>
  </si>
  <si>
    <t xml:space="preserve"> INTEGRITY PROTECTION / READ-ONLY MEDIA</t>
  </si>
  <si>
    <t xml:space="preserve"> HARDWARE-BASED PROTECTION</t>
  </si>
  <si>
    <t>SC-35</t>
  </si>
  <si>
    <t>HONEYCLIENTS</t>
  </si>
  <si>
    <t>SC-36</t>
  </si>
  <si>
    <t>DISTRIBUTED PROCESSING AND STORAGE</t>
  </si>
  <si>
    <t xml:space="preserve">DISTRIBUTED PROCESSING AND STORAGE </t>
  </si>
  <si>
    <t xml:space="preserve"> POLLING TECHNIQUES </t>
  </si>
  <si>
    <t>SC-37</t>
  </si>
  <si>
    <t>OUT-OF-BAND CHANNELS</t>
  </si>
  <si>
    <t xml:space="preserve">OUT-OF-BAND CHANNELS </t>
  </si>
  <si>
    <t xml:space="preserve"> ENSURE DELIVERY / TRANSMISSION </t>
  </si>
  <si>
    <t>SC-38</t>
  </si>
  <si>
    <t>OPERATIONS SECURITY</t>
  </si>
  <si>
    <t xml:space="preserve">PROCESS ISOLATION </t>
  </si>
  <si>
    <t xml:space="preserve"> THREAD ISOLATION </t>
  </si>
  <si>
    <t>SC-40</t>
  </si>
  <si>
    <t>WIRELESS LINK PROTECTION</t>
  </si>
  <si>
    <t xml:space="preserve">WIRELESS LINK PROTECTION </t>
  </si>
  <si>
    <t xml:space="preserve"> ELECTROMAGNETIC INTERFERENCE </t>
  </si>
  <si>
    <t xml:space="preserve"> REDUCE DETECTION POTENTIAL </t>
  </si>
  <si>
    <t xml:space="preserve"> IMITATIVE OR MANIPULATIVE COMMUNICATIONS DECEPTION</t>
  </si>
  <si>
    <t xml:space="preserve"> SIGNAL PARAMETER IDENTIFICATION </t>
  </si>
  <si>
    <t>SC-41</t>
  </si>
  <si>
    <t>PORT AND I/O DEVICE ACCESS</t>
  </si>
  <si>
    <t>SC-42</t>
  </si>
  <si>
    <t>SENSOR CAPABILITY AND DATA</t>
  </si>
  <si>
    <t xml:space="preserve">SENSOR CAPABILITY AND DATA </t>
  </si>
  <si>
    <t xml:space="preserve"> REPORTING TO AUTHORIZED INDIVIDUALS OR ROLES</t>
  </si>
  <si>
    <t xml:space="preserve"> AUTHORIZED USE </t>
  </si>
  <si>
    <t xml:space="preserve"> PROHIBIT USE OF DEVICES </t>
  </si>
  <si>
    <t>SC-43</t>
  </si>
  <si>
    <t>USAGE RESTRICTIONS</t>
  </si>
  <si>
    <t>SC-44</t>
  </si>
  <si>
    <t>DETONATION CHAMBERS</t>
  </si>
  <si>
    <t xml:space="preserve">FLAW REMEDIATION </t>
  </si>
  <si>
    <t xml:space="preserve"> CENTRAL MANAGEMENT </t>
  </si>
  <si>
    <t xml:space="preserve"> AUTOMATED FLAW REMEDIATION STATUS </t>
  </si>
  <si>
    <t xml:space="preserve"> TIME TO REMEDIATE FLAWS / BENCHMARKS FOR CORRECTIVE ACTIONS</t>
  </si>
  <si>
    <t xml:space="preserve"> AUTOMATED PATCH MANAGEMENT TOOLS </t>
  </si>
  <si>
    <t>Incorporated into SI-2.</t>
  </si>
  <si>
    <t xml:space="preserve"> AUTOMATIC SOFTWARE / FIRMWARE UPDATES </t>
  </si>
  <si>
    <t xml:space="preserve"> REMOVAL OF PREVIOUS VERSIONS OF SOFTWARE / FIRMWARE</t>
  </si>
  <si>
    <t xml:space="preserve">MALICIOUS CODE PROTECTION </t>
  </si>
  <si>
    <t xml:space="preserve"> AUTOMATIC UPDATES </t>
  </si>
  <si>
    <t xml:space="preserve"> NON-PRIVILEGED USERS </t>
  </si>
  <si>
    <t>Incorporated into AC-6(10).</t>
  </si>
  <si>
    <t xml:space="preserve"> UPDATES ONLY BY PRIVILEGED USERS</t>
  </si>
  <si>
    <t xml:space="preserve"> PORTABLE STORAGE DEVICES </t>
  </si>
  <si>
    <t xml:space="preserve"> TESTING / VERIFICATION </t>
  </si>
  <si>
    <t xml:space="preserve"> NONSIGNATURE-BASED DETECTION </t>
  </si>
  <si>
    <t xml:space="preserve"> DETECT UNAUTHORIZED COMMANDS </t>
  </si>
  <si>
    <t xml:space="preserve"> AUTHENTICATE REMOTE COMMANDS </t>
  </si>
  <si>
    <t xml:space="preserve"> MALICIOUS CODE ANALYSIS </t>
  </si>
  <si>
    <t xml:space="preserve">INFORMATION SYSTEM MONITORING </t>
  </si>
  <si>
    <t xml:space="preserve"> SYSTEM-WIDE INTRUSION DETECTION SYSTEM</t>
  </si>
  <si>
    <t xml:space="preserve"> AUTOMATED TOOLS FOR REAL- TIME ANALYSIS</t>
  </si>
  <si>
    <t xml:space="preserve"> AUTOMATED TOOL INTEGRATION</t>
  </si>
  <si>
    <t xml:space="preserve"> INBOUND AND OUTBOUND COMMUNICATIONS TRAFFIC</t>
  </si>
  <si>
    <t xml:space="preserve"> SYSTEM-GENERATED ALERTS </t>
  </si>
  <si>
    <t xml:space="preserve"> RESTRICT NON-PRIVILEGED USERS</t>
  </si>
  <si>
    <t xml:space="preserve"> AUTOMATED RESPONSE TO SUSPICIOUS EVENTS</t>
  </si>
  <si>
    <t xml:space="preserve"> PROTECTION OF MONITORING INFORMATION</t>
  </si>
  <si>
    <t xml:space="preserve"> TESTING OF MONITORING TOOLS</t>
  </si>
  <si>
    <t xml:space="preserve"> VISIBILITY OF ENCRYPTED COMMUNICATIONS</t>
  </si>
  <si>
    <t xml:space="preserve"> ANALYZE COMMUNICATIONS TRAFFIC ANOMALIES</t>
  </si>
  <si>
    <t xml:space="preserve"> AUTOMATED ALERTS </t>
  </si>
  <si>
    <t xml:space="preserve"> ANALYZE TRAFFIC / EVENT PATTERNS</t>
  </si>
  <si>
    <t xml:space="preserve"> WIRELESS INTRUSION DETECTION</t>
  </si>
  <si>
    <t xml:space="preserve"> WIRELESS TO WIRELINE COMMUNICATIONS</t>
  </si>
  <si>
    <t xml:space="preserve"> CORRELATE MONITORING INFORMATION</t>
  </si>
  <si>
    <t xml:space="preserve"> INTEGRATED SITUATIONAL AWARENESS</t>
  </si>
  <si>
    <t xml:space="preserve"> ANALYZE TRAFFIC / COVERT EXFILTRATION</t>
  </si>
  <si>
    <t xml:space="preserve"> INDIVIDUALS POSING GREATER RISK</t>
  </si>
  <si>
    <t xml:space="preserve"> PRIVILEGED USER </t>
  </si>
  <si>
    <t xml:space="preserve"> PROBATIONARY PERIODS </t>
  </si>
  <si>
    <t xml:space="preserve"> UNAUTHORIZED NETWORK SERVICES</t>
  </si>
  <si>
    <t xml:space="preserve"> HOST-BASED DEVICES </t>
  </si>
  <si>
    <t xml:space="preserve"> INDICATORS OF COMPROMISE </t>
  </si>
  <si>
    <t xml:space="preserve">SECURITY ALERTS, ADVISORIES, AND DIRECTIVES </t>
  </si>
  <si>
    <t xml:space="preserve"> AUTOMATED ALERTS AND ADVISORIES</t>
  </si>
  <si>
    <t xml:space="preserve">SECURITY FUNCTION VERIFICATION </t>
  </si>
  <si>
    <t xml:space="preserve"> NOTIFICATION OF FAILED SECURITY TESTS</t>
  </si>
  <si>
    <t>Incorporated into SI-6.</t>
  </si>
  <si>
    <t xml:space="preserve"> AUTOMATION SUPPORT FOR DISTRIBUTED TESTING</t>
  </si>
  <si>
    <t xml:space="preserve"> REPORT VERIFICATION RESULTS</t>
  </si>
  <si>
    <t xml:space="preserve">SOFTWARE, FIRMWARE, AND INFORMATION INTEGRITY </t>
  </si>
  <si>
    <t xml:space="preserve"> INTEGRITY CHECKS</t>
  </si>
  <si>
    <t xml:space="preserve"> AUTOMATED NOTIFICATIONS OF INTEGRITY VIOLATIONS</t>
  </si>
  <si>
    <t xml:space="preserve"> CENTRALLY MANAGED INTEGRITY TOOLS</t>
  </si>
  <si>
    <t xml:space="preserve"> TAMPER- EVIDENT PACKAGING</t>
  </si>
  <si>
    <t>Incorporated into SA-12.</t>
  </si>
  <si>
    <t xml:space="preserve"> AUTOMATED RESPONSE TO INTEGRITY VIOLATIONS</t>
  </si>
  <si>
    <t xml:space="preserve"> INTEGRATION OF DETECTION AND RESPONSE</t>
  </si>
  <si>
    <t xml:space="preserve"> AUDITING CAPABILITY FOR SIGNIFICANT EVENTS</t>
  </si>
  <si>
    <t xml:space="preserve"> VERIFY BOOT PROCESS</t>
  </si>
  <si>
    <t xml:space="preserve"> PROTECTION OF BOOT FIRMWARE</t>
  </si>
  <si>
    <t xml:space="preserve"> CONFINED ENVIRONMENTS WITH LIMITED PRIVILEGES</t>
  </si>
  <si>
    <t xml:space="preserve"> INTEGRITY VERIFICATION</t>
  </si>
  <si>
    <t xml:space="preserve"> CODE EXECUTION IN PROTECTED ENVIRONMENTS</t>
  </si>
  <si>
    <t xml:space="preserve"> BINARY OR MACHINE EXECUTABLE CODE</t>
  </si>
  <si>
    <t xml:space="preserve"> CODE AUTHENTICATION</t>
  </si>
  <si>
    <t xml:space="preserve"> TIME LIMIT ON PROCESS EXECUTION WITHOUT SUPERVISION</t>
  </si>
  <si>
    <t xml:space="preserve">SPAM PROTECTION </t>
  </si>
  <si>
    <t xml:space="preserve"> CONTINUOUS LEARNING CAPABILITY </t>
  </si>
  <si>
    <t>SI-9</t>
  </si>
  <si>
    <t>INFORMATION INPUT RESTRICTIONS</t>
  </si>
  <si>
    <t>Incorporated into AC-2, AC-3, AC-5, AC-6.</t>
  </si>
  <si>
    <t xml:space="preserve">INFORMATION INPUT VALIDATION </t>
  </si>
  <si>
    <t xml:space="preserve"> MANUAL OVERRIDE CAPABILITY </t>
  </si>
  <si>
    <t xml:space="preserve"> REVIEW / RESOLUTION OF ERRORS </t>
  </si>
  <si>
    <t xml:space="preserve"> PREDICTABLE BEHAVIOR </t>
  </si>
  <si>
    <t xml:space="preserve"> REVIEW / TIMING INTERACTIONS </t>
  </si>
  <si>
    <t xml:space="preserve"> REVIEW / RESTRICT INPUTS TO TRUSTED SOURCES AND APPROVED FORMATS</t>
  </si>
  <si>
    <t>SI-13</t>
  </si>
  <si>
    <t>PREDICTABLE FAILURE PREVENTION</t>
  </si>
  <si>
    <t xml:space="preserve">PREDICTABLE FAILURE PREVENTION </t>
  </si>
  <si>
    <t xml:space="preserve"> TRANSFERRING COMPONENT RESPONSIBILITIES</t>
  </si>
  <si>
    <t>Incorporated into SI-7(16).</t>
  </si>
  <si>
    <t xml:space="preserve"> MANUAL TRANSFER BETWEEN COMPONENTS</t>
  </si>
  <si>
    <t xml:space="preserve"> STANDBY COMPONENT INSTALLATION / NOTIFICATION</t>
  </si>
  <si>
    <t xml:space="preserve"> FAILOVER CAPABILITY </t>
  </si>
  <si>
    <t>SI-14</t>
  </si>
  <si>
    <t>NON-PERSISTENCE</t>
  </si>
  <si>
    <t xml:space="preserve">NON-PERSISTENCE </t>
  </si>
  <si>
    <t xml:space="preserve"> REFRESH FROM TRUSTED SOURCES </t>
  </si>
  <si>
    <t>SI-15</t>
  </si>
  <si>
    <t>INFORMATION OUTPUT FILTERING</t>
  </si>
  <si>
    <t>SI-17</t>
  </si>
  <si>
    <t>FAIL-SAFE PROCEDURES</t>
  </si>
  <si>
    <t/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</si>
  <si>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906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</si>
  <si>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AC-1-0</t>
  </si>
  <si>
    <t>AC-2-0</t>
  </si>
  <si>
    <t>AC-2-1</t>
  </si>
  <si>
    <t>AC-2-2</t>
  </si>
  <si>
    <t>AC-2-3</t>
  </si>
  <si>
    <t>AC-2-4</t>
  </si>
  <si>
    <t>AC-2-5</t>
  </si>
  <si>
    <t>AC-2-7</t>
  </si>
  <si>
    <t>AC-2-9</t>
  </si>
  <si>
    <t>AC-2-10</t>
  </si>
  <si>
    <t>AC-2-11</t>
  </si>
  <si>
    <t>AC-2-12</t>
  </si>
  <si>
    <t>AC-2-13</t>
  </si>
  <si>
    <t>AC-3-0</t>
  </si>
  <si>
    <t>AC-4-0</t>
  </si>
  <si>
    <t>AC-4-8</t>
  </si>
  <si>
    <t>AC-4-21</t>
  </si>
  <si>
    <t>AC-5-0</t>
  </si>
  <si>
    <t>AC-6-0</t>
  </si>
  <si>
    <t>AC-6-1</t>
  </si>
  <si>
    <t>AC-6-2</t>
  </si>
  <si>
    <t>AC-6-3</t>
  </si>
  <si>
    <t>AC-6-5</t>
  </si>
  <si>
    <t>AC-6-7</t>
  </si>
  <si>
    <t>AC-6-8</t>
  </si>
  <si>
    <t>AC-6-9</t>
  </si>
  <si>
    <t>AC-6-10</t>
  </si>
  <si>
    <t>AC-7-0</t>
  </si>
  <si>
    <t>AC-7-2</t>
  </si>
  <si>
    <t>AC-8-0</t>
  </si>
  <si>
    <t>AC-10-0</t>
  </si>
  <si>
    <t>AC-11-0</t>
  </si>
  <si>
    <t>AC-11-1</t>
  </si>
  <si>
    <t>AC-12-0</t>
  </si>
  <si>
    <t>AC-12-1</t>
  </si>
  <si>
    <t>AC-14-0</t>
  </si>
  <si>
    <t>AC-17-0</t>
  </si>
  <si>
    <t>AC-17-1</t>
  </si>
  <si>
    <t>AC-17-2</t>
  </si>
  <si>
    <t>AC-17-3</t>
  </si>
  <si>
    <t>AC-17-4</t>
  </si>
  <si>
    <t>AC-17-9</t>
  </si>
  <si>
    <t>AC-18-0</t>
  </si>
  <si>
    <t>AC-18-1</t>
  </si>
  <si>
    <t>AC-18-3</t>
  </si>
  <si>
    <t>AC-18-4</t>
  </si>
  <si>
    <t>AC-18-5</t>
  </si>
  <si>
    <t>AC-19-0</t>
  </si>
  <si>
    <t>AC-19-5</t>
  </si>
  <si>
    <t>AC-20-0</t>
  </si>
  <si>
    <t>AC-20-1</t>
  </si>
  <si>
    <t>AC-20-2</t>
  </si>
  <si>
    <t>AC-21-0</t>
  </si>
  <si>
    <t>AC-22-0</t>
  </si>
  <si>
    <t>AT-1-0</t>
  </si>
  <si>
    <t>AT-2-0</t>
  </si>
  <si>
    <t>AT-2-2</t>
  </si>
  <si>
    <t>AT-3-0</t>
  </si>
  <si>
    <t>AT-3-3</t>
  </si>
  <si>
    <t>AT-3-4</t>
  </si>
  <si>
    <t>AT-4-0</t>
  </si>
  <si>
    <t>AU-1-0</t>
  </si>
  <si>
    <t>AU-2-0</t>
  </si>
  <si>
    <t>AU-2-3</t>
  </si>
  <si>
    <t>AU-3-0</t>
  </si>
  <si>
    <t>AU-3-1</t>
  </si>
  <si>
    <t>AU-3-2</t>
  </si>
  <si>
    <t>AU-4-0</t>
  </si>
  <si>
    <t>AU-5-0</t>
  </si>
  <si>
    <t>AU-5-1</t>
  </si>
  <si>
    <t>AU-5-2</t>
  </si>
  <si>
    <t>AU-6-0</t>
  </si>
  <si>
    <t>AU-6-1</t>
  </si>
  <si>
    <t>AU-6-3</t>
  </si>
  <si>
    <t>AU-6-4</t>
  </si>
  <si>
    <t>AU-6-5</t>
  </si>
  <si>
    <t>AU-6-6</t>
  </si>
  <si>
    <t>AU-6-7</t>
  </si>
  <si>
    <t>AU-6-10</t>
  </si>
  <si>
    <t>AU-7-0</t>
  </si>
  <si>
    <t>AU-7-1</t>
  </si>
  <si>
    <t>AU-8-0</t>
  </si>
  <si>
    <t>AU-8-1</t>
  </si>
  <si>
    <t>AU-9-0</t>
  </si>
  <si>
    <t>AU-9-2</t>
  </si>
  <si>
    <t>AU-9-3</t>
  </si>
  <si>
    <t>AU-9-4</t>
  </si>
  <si>
    <t>AU-10-0</t>
  </si>
  <si>
    <t>AU-11-0</t>
  </si>
  <si>
    <t>AU-12-0</t>
  </si>
  <si>
    <t>AU-12-1</t>
  </si>
  <si>
    <t>AU-12-3</t>
  </si>
  <si>
    <t>CA-1-0</t>
  </si>
  <si>
    <t>CA-2-0</t>
  </si>
  <si>
    <t>CA-2-1</t>
  </si>
  <si>
    <t>CA-2-2</t>
  </si>
  <si>
    <t>CA-2-3</t>
  </si>
  <si>
    <t>CA-3-0</t>
  </si>
  <si>
    <t>CA-3-3</t>
  </si>
  <si>
    <t>CA-3-5</t>
  </si>
  <si>
    <t>CA-5-0</t>
  </si>
  <si>
    <t>CA-6-0</t>
  </si>
  <si>
    <t>CA-7-0</t>
  </si>
  <si>
    <t>CA-7-1</t>
  </si>
  <si>
    <t>CA-7-3</t>
  </si>
  <si>
    <t>CA-8-0</t>
  </si>
  <si>
    <t>CA-8-1</t>
  </si>
  <si>
    <t>CA-9-0</t>
  </si>
  <si>
    <t>CM-1-0</t>
  </si>
  <si>
    <t>CM-2-0</t>
  </si>
  <si>
    <t>CM-2-1</t>
  </si>
  <si>
    <t>CM-2-2</t>
  </si>
  <si>
    <t>CM-2-3</t>
  </si>
  <si>
    <t>CM-2-7</t>
  </si>
  <si>
    <t>CM-3-0</t>
  </si>
  <si>
    <t>CM-3-1</t>
  </si>
  <si>
    <t>CM-3-2</t>
  </si>
  <si>
    <t>CM-3-4</t>
  </si>
  <si>
    <t>CM-3-6</t>
  </si>
  <si>
    <t>CM-4-0</t>
  </si>
  <si>
    <t>CM-4-1</t>
  </si>
  <si>
    <t>CM-5-0</t>
  </si>
  <si>
    <t>CM-5-1</t>
  </si>
  <si>
    <t>CM-5-2</t>
  </si>
  <si>
    <t>CM-5-3</t>
  </si>
  <si>
    <t>CM-5-5</t>
  </si>
  <si>
    <t>CM-6-0</t>
  </si>
  <si>
    <t>CM-6-1</t>
  </si>
  <si>
    <t>CM-6-2</t>
  </si>
  <si>
    <t>CM-7-0</t>
  </si>
  <si>
    <t>CM-7-1</t>
  </si>
  <si>
    <t>CM-7-2</t>
  </si>
  <si>
    <t>CM-7-4</t>
  </si>
  <si>
    <t>CM-7-5</t>
  </si>
  <si>
    <t>CM-8-0</t>
  </si>
  <si>
    <t>CM-8-1</t>
  </si>
  <si>
    <t>CM-8-2</t>
  </si>
  <si>
    <t>CM-8-3</t>
  </si>
  <si>
    <t>CM-8-4</t>
  </si>
  <si>
    <t>CM-8-5</t>
  </si>
  <si>
    <t>CM-9-0</t>
  </si>
  <si>
    <t>CM-10-0</t>
  </si>
  <si>
    <t>CM-10-1</t>
  </si>
  <si>
    <t>CM-11-0</t>
  </si>
  <si>
    <t>CM-11-1</t>
  </si>
  <si>
    <t>CP-1-0</t>
  </si>
  <si>
    <t>CP-2-0</t>
  </si>
  <si>
    <t>CP-2-1</t>
  </si>
  <si>
    <t>CP-2-2</t>
  </si>
  <si>
    <t>CP-2-3</t>
  </si>
  <si>
    <t>CP-2-4</t>
  </si>
  <si>
    <t>CP-2-5</t>
  </si>
  <si>
    <t>CP-2-8</t>
  </si>
  <si>
    <t>CP-3-0</t>
  </si>
  <si>
    <t>CP-3-1</t>
  </si>
  <si>
    <t>CP-4-0</t>
  </si>
  <si>
    <t>CP-4-1</t>
  </si>
  <si>
    <t>CP-4-2</t>
  </si>
  <si>
    <t>CP-6-0</t>
  </si>
  <si>
    <t>CP-6-1</t>
  </si>
  <si>
    <t>CP-6-2</t>
  </si>
  <si>
    <t>CP-6-3</t>
  </si>
  <si>
    <t>CP-7-0</t>
  </si>
  <si>
    <t>CP-7-1</t>
  </si>
  <si>
    <t>CP-7-2</t>
  </si>
  <si>
    <t>CP-7-3</t>
  </si>
  <si>
    <t>CP-7-4</t>
  </si>
  <si>
    <t>CP-8-0</t>
  </si>
  <si>
    <t>CP-8-1</t>
  </si>
  <si>
    <t>CP-8-2</t>
  </si>
  <si>
    <t>CP-8-3</t>
  </si>
  <si>
    <t>CP-8-4</t>
  </si>
  <si>
    <t>CP-9-0</t>
  </si>
  <si>
    <t>CP-9-1</t>
  </si>
  <si>
    <t>CP-9-2</t>
  </si>
  <si>
    <t>CP-9-3</t>
  </si>
  <si>
    <t>CP-9-5</t>
  </si>
  <si>
    <t>CP-10-0</t>
  </si>
  <si>
    <t>CP-10-2</t>
  </si>
  <si>
    <t>CP-10-4</t>
  </si>
  <si>
    <t>IA-1-0</t>
  </si>
  <si>
    <t>IA-2-0</t>
  </si>
  <si>
    <t>IA-2-1</t>
  </si>
  <si>
    <t>IA-2-2</t>
  </si>
  <si>
    <t>IA-2-3</t>
  </si>
  <si>
    <t>IA-2-4</t>
  </si>
  <si>
    <t>IA-2-5</t>
  </si>
  <si>
    <t>IA-2-8</t>
  </si>
  <si>
    <t>IA-2-9</t>
  </si>
  <si>
    <t>IA-2-11</t>
  </si>
  <si>
    <t>IA-2-12</t>
  </si>
  <si>
    <t>IA-3-0</t>
  </si>
  <si>
    <t>IA-4-0</t>
  </si>
  <si>
    <t>IA-4-4</t>
  </si>
  <si>
    <t>IA-5-0</t>
  </si>
  <si>
    <t>IA-5-1</t>
  </si>
  <si>
    <t>IA-5-2</t>
  </si>
  <si>
    <t>IA-5-3</t>
  </si>
  <si>
    <t>IA-5-4</t>
  </si>
  <si>
    <t>IA-5-6</t>
  </si>
  <si>
    <t>IA-5-7</t>
  </si>
  <si>
    <t>IA-5-8</t>
  </si>
  <si>
    <t>IA-5-11</t>
  </si>
  <si>
    <t>IA-5-13</t>
  </si>
  <si>
    <t>IA-6-0</t>
  </si>
  <si>
    <t>IA-7-0</t>
  </si>
  <si>
    <t>IA-8-0</t>
  </si>
  <si>
    <t>IA-8-1</t>
  </si>
  <si>
    <t>IA-8-2</t>
  </si>
  <si>
    <t>IA-8-3</t>
  </si>
  <si>
    <t>IA-8-4</t>
  </si>
  <si>
    <t>IR-1-0</t>
  </si>
  <si>
    <t>IR-2-0</t>
  </si>
  <si>
    <t>IR-2-1</t>
  </si>
  <si>
    <t>IR-2-2</t>
  </si>
  <si>
    <t>IR-3-0</t>
  </si>
  <si>
    <t>IR-3-2</t>
  </si>
  <si>
    <t>IR-4-0</t>
  </si>
  <si>
    <t>IR-4-1</t>
  </si>
  <si>
    <t>IR-4-2</t>
  </si>
  <si>
    <t>IR-4-3</t>
  </si>
  <si>
    <t>IR-4-4</t>
  </si>
  <si>
    <t>IR-4-6</t>
  </si>
  <si>
    <t>IR-4-8</t>
  </si>
  <si>
    <t>IR-5-0</t>
  </si>
  <si>
    <t>IR-5-1</t>
  </si>
  <si>
    <t>IR-6-0</t>
  </si>
  <si>
    <t>IR-6-1</t>
  </si>
  <si>
    <t>IR-7-0</t>
  </si>
  <si>
    <t>IR-7-1</t>
  </si>
  <si>
    <t>IR-7-2</t>
  </si>
  <si>
    <t>IR-8-0</t>
  </si>
  <si>
    <t>MA-1-0</t>
  </si>
  <si>
    <t>MA-2-0</t>
  </si>
  <si>
    <t>MA-2-2</t>
  </si>
  <si>
    <t>MA-3-0</t>
  </si>
  <si>
    <t>MA-3-1</t>
  </si>
  <si>
    <t>MA-3-2</t>
  </si>
  <si>
    <t>MA-3-3</t>
  </si>
  <si>
    <t>MA-4-0</t>
  </si>
  <si>
    <t>MA-4-2</t>
  </si>
  <si>
    <t>MA-4-3</t>
  </si>
  <si>
    <t>MA-4-6</t>
  </si>
  <si>
    <t>MA-5-0</t>
  </si>
  <si>
    <t>MA-5-1</t>
  </si>
  <si>
    <t>MA-6-0</t>
  </si>
  <si>
    <t>MP-1-0</t>
  </si>
  <si>
    <t>MP-2-0</t>
  </si>
  <si>
    <t>MP-3-0</t>
  </si>
  <si>
    <t>MP-4-0</t>
  </si>
  <si>
    <t>MP-5-0</t>
  </si>
  <si>
    <t>MP-5-4</t>
  </si>
  <si>
    <t>MP-6-0</t>
  </si>
  <si>
    <t>MP-6-1</t>
  </si>
  <si>
    <t>MP-6-2</t>
  </si>
  <si>
    <t>MP-6-3</t>
  </si>
  <si>
    <t>MP-7-0</t>
  </si>
  <si>
    <t>MP-7-1</t>
  </si>
  <si>
    <t>PE-1-0</t>
  </si>
  <si>
    <t>PE-2-0</t>
  </si>
  <si>
    <t>PE-3-0</t>
  </si>
  <si>
    <t>PE-3-1</t>
  </si>
  <si>
    <t>PE-4-0</t>
  </si>
  <si>
    <t>PE-5-0</t>
  </si>
  <si>
    <t>PE-6-0</t>
  </si>
  <si>
    <t>PE-6-1</t>
  </si>
  <si>
    <t>PE-6-4</t>
  </si>
  <si>
    <t>PE-8-0</t>
  </si>
  <si>
    <t>PE-8-1</t>
  </si>
  <si>
    <t>PE-9-0</t>
  </si>
  <si>
    <t>PE-10-0</t>
  </si>
  <si>
    <t>PE-11-0</t>
  </si>
  <si>
    <t>PE-11-1</t>
  </si>
  <si>
    <t>PE-12-0</t>
  </si>
  <si>
    <t>PE-13-0</t>
  </si>
  <si>
    <t>PE-13-1</t>
  </si>
  <si>
    <t>PE-13-2</t>
  </si>
  <si>
    <t>PE-13-3</t>
  </si>
  <si>
    <t>PE-14-0</t>
  </si>
  <si>
    <t>PE-14-2</t>
  </si>
  <si>
    <t>PE-15-0</t>
  </si>
  <si>
    <t>PE-15-1</t>
  </si>
  <si>
    <t>PE-16-0</t>
  </si>
  <si>
    <t>PE-17-0</t>
  </si>
  <si>
    <t>PE-18-0</t>
  </si>
  <si>
    <t>PL-1-0</t>
  </si>
  <si>
    <t>PL-2-0</t>
  </si>
  <si>
    <t>PL-2-3</t>
  </si>
  <si>
    <t>PL-4-0</t>
  </si>
  <si>
    <t>PL-4-1</t>
  </si>
  <si>
    <t>PL-8-0</t>
  </si>
  <si>
    <t>PS-1-0</t>
  </si>
  <si>
    <t>PS-2-0</t>
  </si>
  <si>
    <t>PS-3-0</t>
  </si>
  <si>
    <t>PS-3-3</t>
  </si>
  <si>
    <t>PS-4-0</t>
  </si>
  <si>
    <t>PS-4-2</t>
  </si>
  <si>
    <t>PS-5-0</t>
  </si>
  <si>
    <t>PS-6-0</t>
  </si>
  <si>
    <t>PS-7-0</t>
  </si>
  <si>
    <t>PS-8-0</t>
  </si>
  <si>
    <t>RA-1-0</t>
  </si>
  <si>
    <t>RA-2-0</t>
  </si>
  <si>
    <t>RA-3-0</t>
  </si>
  <si>
    <t>RA-5-0</t>
  </si>
  <si>
    <t>RA-5-1</t>
  </si>
  <si>
    <t>RA-5-2</t>
  </si>
  <si>
    <t>RA-5-3</t>
  </si>
  <si>
    <t>RA-5-4</t>
  </si>
  <si>
    <t>RA-5-5</t>
  </si>
  <si>
    <t>RA-5-6</t>
  </si>
  <si>
    <t>RA-5-8</t>
  </si>
  <si>
    <t>RA-5-10</t>
  </si>
  <si>
    <t>SA-1-0</t>
  </si>
  <si>
    <t>SA-2-0</t>
  </si>
  <si>
    <t>SA-3-0</t>
  </si>
  <si>
    <t>SA-4-0</t>
  </si>
  <si>
    <t>SA-4-1</t>
  </si>
  <si>
    <t>SA-4-2</t>
  </si>
  <si>
    <t>SA-4-8</t>
  </si>
  <si>
    <t>SA-4-9</t>
  </si>
  <si>
    <t>SA-4-10</t>
  </si>
  <si>
    <t>SA-5-0</t>
  </si>
  <si>
    <t>SA-8-0</t>
  </si>
  <si>
    <t>SA-9-0</t>
  </si>
  <si>
    <t>SA-9-1</t>
  </si>
  <si>
    <t>SA-9-2</t>
  </si>
  <si>
    <t>SA-9-4</t>
  </si>
  <si>
    <t>SA-9-5</t>
  </si>
  <si>
    <t>SA-10-0</t>
  </si>
  <si>
    <t>SA-10-1</t>
  </si>
  <si>
    <t>SA-11-0</t>
  </si>
  <si>
    <t>SA-11-1</t>
  </si>
  <si>
    <t>SA-11-2</t>
  </si>
  <si>
    <t>SA-11-8</t>
  </si>
  <si>
    <t>SA-12-0</t>
  </si>
  <si>
    <t>SA-15-0</t>
  </si>
  <si>
    <t>SA-16-0</t>
  </si>
  <si>
    <t>SA-17-0</t>
  </si>
  <si>
    <t>SC-1-0</t>
  </si>
  <si>
    <t>SC-2-0</t>
  </si>
  <si>
    <t>SC-3-0</t>
  </si>
  <si>
    <t>SC-4-0</t>
  </si>
  <si>
    <t>SC-5-0</t>
  </si>
  <si>
    <t>SC-7-0</t>
  </si>
  <si>
    <t>SC-7-3</t>
  </si>
  <si>
    <t>SC-7-4</t>
  </si>
  <si>
    <t>SC-7-5</t>
  </si>
  <si>
    <t>SC-7-7</t>
  </si>
  <si>
    <t>SC-7-8</t>
  </si>
  <si>
    <t>SC-7-10</t>
  </si>
  <si>
    <t>SC-7-12</t>
  </si>
  <si>
    <t>SC-7-13</t>
  </si>
  <si>
    <t>SC-7-18</t>
  </si>
  <si>
    <t>SC-7-20</t>
  </si>
  <si>
    <t>SC-7-21</t>
  </si>
  <si>
    <t>SC-8-0</t>
  </si>
  <si>
    <t>SC-8-1</t>
  </si>
  <si>
    <t>SC-10-0</t>
  </si>
  <si>
    <t>SC-12-0</t>
  </si>
  <si>
    <t>SC-12-1</t>
  </si>
  <si>
    <t>SC-12-2</t>
  </si>
  <si>
    <t>SC-12-3</t>
  </si>
  <si>
    <t>SC-13-0</t>
  </si>
  <si>
    <t>SC-15-0</t>
  </si>
  <si>
    <t>SC-17-0</t>
  </si>
  <si>
    <t>SC-18-0</t>
  </si>
  <si>
    <t>SC-19-0</t>
  </si>
  <si>
    <t>SC-20-0</t>
  </si>
  <si>
    <t>SC-21-0</t>
  </si>
  <si>
    <t>SC-22-0</t>
  </si>
  <si>
    <t>SC-23-0</t>
  </si>
  <si>
    <t>SC-23-1</t>
  </si>
  <si>
    <t>SC-24-0</t>
  </si>
  <si>
    <t>SC-28-0</t>
  </si>
  <si>
    <t>SC-28-1</t>
  </si>
  <si>
    <t>SC-39-0</t>
  </si>
  <si>
    <t>SI-1-0</t>
  </si>
  <si>
    <t>SI-2-0</t>
  </si>
  <si>
    <t>SI-2-1</t>
  </si>
  <si>
    <t>SI-2-2</t>
  </si>
  <si>
    <t>SI-2-3</t>
  </si>
  <si>
    <t>SI-3-0</t>
  </si>
  <si>
    <t>SI-3-1</t>
  </si>
  <si>
    <t>SI-3-2</t>
  </si>
  <si>
    <t>SI-3-7</t>
  </si>
  <si>
    <t>SI-4-0</t>
  </si>
  <si>
    <t>SI-4-1</t>
  </si>
  <si>
    <t>SI-4-2</t>
  </si>
  <si>
    <t>SI-4-4</t>
  </si>
  <si>
    <t>SI-4-5</t>
  </si>
  <si>
    <t>SI-4-11</t>
  </si>
  <si>
    <t>SI-4-14</t>
  </si>
  <si>
    <t>SI-4-16</t>
  </si>
  <si>
    <t>SI-4-18</t>
  </si>
  <si>
    <t>SI-4-19</t>
  </si>
  <si>
    <t>SI-4-20</t>
  </si>
  <si>
    <t>SI-4-22</t>
  </si>
  <si>
    <t>SI-4-23</t>
  </si>
  <si>
    <t>SI-4-24</t>
  </si>
  <si>
    <t>SI-5-0</t>
  </si>
  <si>
    <t>SI-5-1</t>
  </si>
  <si>
    <t>SI-6-0</t>
  </si>
  <si>
    <t>SI-7-0</t>
  </si>
  <si>
    <t>SI-7-1</t>
  </si>
  <si>
    <t>SI-7-2</t>
  </si>
  <si>
    <t>SI-7-5</t>
  </si>
  <si>
    <t>SI-7-7</t>
  </si>
  <si>
    <t>SI-7-14</t>
  </si>
  <si>
    <t>SI-8-0</t>
  </si>
  <si>
    <t>SI-8-1</t>
  </si>
  <si>
    <t>SI-8-2</t>
  </si>
  <si>
    <t>SI-10-0</t>
  </si>
  <si>
    <t>SI-11-0</t>
  </si>
  <si>
    <t>SI-12-0</t>
  </si>
  <si>
    <t>SI-16-0</t>
  </si>
  <si>
    <t>In ALL but not in FedRAMP</t>
  </si>
  <si>
    <t>In FedRAMP but not in ALL</t>
  </si>
  <si>
    <t>Combined_ALL_High</t>
  </si>
  <si>
    <t>Combined_FedRAMP_High</t>
  </si>
  <si>
    <t>Combined_ALL_Medium</t>
  </si>
  <si>
    <t>Combined_FedRAMP_Medium</t>
  </si>
  <si>
    <t>AC-2-6</t>
  </si>
  <si>
    <t>AC-2-8</t>
  </si>
  <si>
    <t>AC-3-1</t>
  </si>
  <si>
    <t>AC-3-2</t>
  </si>
  <si>
    <t>AC-3-3</t>
  </si>
  <si>
    <t>AC-3-4</t>
  </si>
  <si>
    <t>AC-3-5</t>
  </si>
  <si>
    <t>AC-3-6</t>
  </si>
  <si>
    <t>AC-3-7</t>
  </si>
  <si>
    <t>AC-3-8</t>
  </si>
  <si>
    <t>AC-3-9</t>
  </si>
  <si>
    <t>AC-3-10</t>
  </si>
  <si>
    <t>AC-4-1</t>
  </si>
  <si>
    <t>AC-4-2</t>
  </si>
  <si>
    <t>AC-4-3</t>
  </si>
  <si>
    <t>AC-4-4</t>
  </si>
  <si>
    <t>AC-4-5</t>
  </si>
  <si>
    <t>AC-4-6</t>
  </si>
  <si>
    <t>AC-4-7</t>
  </si>
  <si>
    <t>AC-4-9</t>
  </si>
  <si>
    <t>AC-4-10</t>
  </si>
  <si>
    <t>AC-4-11</t>
  </si>
  <si>
    <t>AC-4-12</t>
  </si>
  <si>
    <t>AC-4-13</t>
  </si>
  <si>
    <t>AC-4-14</t>
  </si>
  <si>
    <t>AC-4-15</t>
  </si>
  <si>
    <t>AC-4-16</t>
  </si>
  <si>
    <t>AC-4-17</t>
  </si>
  <si>
    <t>AC-4-18</t>
  </si>
  <si>
    <t>AC-4-19</t>
  </si>
  <si>
    <t>AC-4-20</t>
  </si>
  <si>
    <t>AC-4-22</t>
  </si>
  <si>
    <t>AC-6-4</t>
  </si>
  <si>
    <t>AC-6-6</t>
  </si>
  <si>
    <t>AC-7-1</t>
  </si>
  <si>
    <t>AC-9-0</t>
  </si>
  <si>
    <t>AC-9-1</t>
  </si>
  <si>
    <t>AC-9-2</t>
  </si>
  <si>
    <t>AC-9-3</t>
  </si>
  <si>
    <t>AC-9-4</t>
  </si>
  <si>
    <t>AC-13-0</t>
  </si>
  <si>
    <t>AC-14-1</t>
  </si>
  <si>
    <t>AC-15-0</t>
  </si>
  <si>
    <t>AC-16-0</t>
  </si>
  <si>
    <t>AC-16-1</t>
  </si>
  <si>
    <t>AC-16-2</t>
  </si>
  <si>
    <t>AC-16-3</t>
  </si>
  <si>
    <t>AC-16-4</t>
  </si>
  <si>
    <t>AC-16-5</t>
  </si>
  <si>
    <t>AC-16-6</t>
  </si>
  <si>
    <t>AC-16-7</t>
  </si>
  <si>
    <t>AC-16-8</t>
  </si>
  <si>
    <t>AC-16-9</t>
  </si>
  <si>
    <t>AC-16-10</t>
  </si>
  <si>
    <t>AC-17-5</t>
  </si>
  <si>
    <t>AC-17-6</t>
  </si>
  <si>
    <t>AC-17-7</t>
  </si>
  <si>
    <t>AC-17-8</t>
  </si>
  <si>
    <t>AC-18-2</t>
  </si>
  <si>
    <t>AC-19-1</t>
  </si>
  <si>
    <t>AC-19-2</t>
  </si>
  <si>
    <t>AC-19-3</t>
  </si>
  <si>
    <t>AC-19-4</t>
  </si>
  <si>
    <t>AC-20-3</t>
  </si>
  <si>
    <t>AC-20-4</t>
  </si>
  <si>
    <t>AC-21-1</t>
  </si>
  <si>
    <t>AC-21-2</t>
  </si>
  <si>
    <t>AC-23-0</t>
  </si>
  <si>
    <t>AC-24-0</t>
  </si>
  <si>
    <t>AC-24-1</t>
  </si>
  <si>
    <t>AC-24-2</t>
  </si>
  <si>
    <t>AC-25-0</t>
  </si>
  <si>
    <t>AT-2-1</t>
  </si>
  <si>
    <t>AT-3-1</t>
  </si>
  <si>
    <t>AT-3-2</t>
  </si>
  <si>
    <t>AT-5-0</t>
  </si>
  <si>
    <t>AU-2-1</t>
  </si>
  <si>
    <t>AU-2-2</t>
  </si>
  <si>
    <t>AU-2-4</t>
  </si>
  <si>
    <t>AU-4-1</t>
  </si>
  <si>
    <t>AU-5-3</t>
  </si>
  <si>
    <t>AU-5-4</t>
  </si>
  <si>
    <t>AU-6-2</t>
  </si>
  <si>
    <t>AU-6-8</t>
  </si>
  <si>
    <t>AU-6-9</t>
  </si>
  <si>
    <t>AU-7-2</t>
  </si>
  <si>
    <t>AU-8-2</t>
  </si>
  <si>
    <t>AU-9-1</t>
  </si>
  <si>
    <t>AU-9-5</t>
  </si>
  <si>
    <t>AU-9-6</t>
  </si>
  <si>
    <t>AU-10-1</t>
  </si>
  <si>
    <t>AU-10-2</t>
  </si>
  <si>
    <t>AU-10-3</t>
  </si>
  <si>
    <t>AU-10-4</t>
  </si>
  <si>
    <t>AU-10-5</t>
  </si>
  <si>
    <t>AU-11-1</t>
  </si>
  <si>
    <t>AU-12-2</t>
  </si>
  <si>
    <t>AU-13-0</t>
  </si>
  <si>
    <t>AU-13-1</t>
  </si>
  <si>
    <t>AU-13-2</t>
  </si>
  <si>
    <t>AU-14-0</t>
  </si>
  <si>
    <t>AU-14-1</t>
  </si>
  <si>
    <t>AU-14-2</t>
  </si>
  <si>
    <t>AU-14-3</t>
  </si>
  <si>
    <t>AU-15-0</t>
  </si>
  <si>
    <t>AU-16-0</t>
  </si>
  <si>
    <t>AU-16-1</t>
  </si>
  <si>
    <t>AU-16-2</t>
  </si>
  <si>
    <t>CA-3-1</t>
  </si>
  <si>
    <t>CA-3-2</t>
  </si>
  <si>
    <t>CA-3-4</t>
  </si>
  <si>
    <t>CA-4-0</t>
  </si>
  <si>
    <t>CA-5-1</t>
  </si>
  <si>
    <t>CA-7-2</t>
  </si>
  <si>
    <t>CA-8-2</t>
  </si>
  <si>
    <t>CA-9-1</t>
  </si>
  <si>
    <t>CM-2-4</t>
  </si>
  <si>
    <t>CM-2-5</t>
  </si>
  <si>
    <t>CM-2-6</t>
  </si>
  <si>
    <t>CM-3-3</t>
  </si>
  <si>
    <t>CM-3-5</t>
  </si>
  <si>
    <t>CM-4-2</t>
  </si>
  <si>
    <t>CM-5-4</t>
  </si>
  <si>
    <t>CM-5-6</t>
  </si>
  <si>
    <t>CM-5-7</t>
  </si>
  <si>
    <t>CM-6-3</t>
  </si>
  <si>
    <t>CM-6-4</t>
  </si>
  <si>
    <t>CM-7-3</t>
  </si>
  <si>
    <t>CM-8-6</t>
  </si>
  <si>
    <t>CM-8-7</t>
  </si>
  <si>
    <t>CM-8-8</t>
  </si>
  <si>
    <t>CM-8-9</t>
  </si>
  <si>
    <t>CM-9-1</t>
  </si>
  <si>
    <t>CM-11-2</t>
  </si>
  <si>
    <t>CP-2-6</t>
  </si>
  <si>
    <t>CP-2-7</t>
  </si>
  <si>
    <t>CP-3-2</t>
  </si>
  <si>
    <t>CP-4-3</t>
  </si>
  <si>
    <t>CP-4-4</t>
  </si>
  <si>
    <t>CP-5-0</t>
  </si>
  <si>
    <t>CP-7-5</t>
  </si>
  <si>
    <t>CP-7-6</t>
  </si>
  <si>
    <t>CP-8-5</t>
  </si>
  <si>
    <t>CP-9-4</t>
  </si>
  <si>
    <t>CP-9-6</t>
  </si>
  <si>
    <t>CP-9-7</t>
  </si>
  <si>
    <t>CP-10-1</t>
  </si>
  <si>
    <t>CP-10-3</t>
  </si>
  <si>
    <t>CP-10-5</t>
  </si>
  <si>
    <t>CP-10-6</t>
  </si>
  <si>
    <t>CP-11-0</t>
  </si>
  <si>
    <t>CP-12-0</t>
  </si>
  <si>
    <t>CP-13-0</t>
  </si>
  <si>
    <t>IA-2-6</t>
  </si>
  <si>
    <t>IA-2-7</t>
  </si>
  <si>
    <t>IA-2-10</t>
  </si>
  <si>
    <t>IA-2-13</t>
  </si>
  <si>
    <t>IA-3-1</t>
  </si>
  <si>
    <t>IA-3-2</t>
  </si>
  <si>
    <t>IA-3-3</t>
  </si>
  <si>
    <t>IA-3-4</t>
  </si>
  <si>
    <t>IA-4-1</t>
  </si>
  <si>
    <t>IA-4-2</t>
  </si>
  <si>
    <t>IA-4-3</t>
  </si>
  <si>
    <t>IA-4-5</t>
  </si>
  <si>
    <t>IA-4-6</t>
  </si>
  <si>
    <t>IA-4-7</t>
  </si>
  <si>
    <t>IA-5-5</t>
  </si>
  <si>
    <t>IA-5-9</t>
  </si>
  <si>
    <t>IA-5-10</t>
  </si>
  <si>
    <t>IA-5-12</t>
  </si>
  <si>
    <t>IA-5-14</t>
  </si>
  <si>
    <t>IA-5-15</t>
  </si>
  <si>
    <t>IA-8-5</t>
  </si>
  <si>
    <t>IA-9-0</t>
  </si>
  <si>
    <t>IA-9-1</t>
  </si>
  <si>
    <t>IA-9-2</t>
  </si>
  <si>
    <t>IA-10-0</t>
  </si>
  <si>
    <t>IA-11-0</t>
  </si>
  <si>
    <t>IR-3-1</t>
  </si>
  <si>
    <t>IR-4-5</t>
  </si>
  <si>
    <t>IR-4-7</t>
  </si>
  <si>
    <t>IR-4-9</t>
  </si>
  <si>
    <t>IR-4-10</t>
  </si>
  <si>
    <t>IR-6-2</t>
  </si>
  <si>
    <t>IR-6-3</t>
  </si>
  <si>
    <t>IR-9-0</t>
  </si>
  <si>
    <t>IR-9-1</t>
  </si>
  <si>
    <t>IR-9-2</t>
  </si>
  <si>
    <t>IR-9-3</t>
  </si>
  <si>
    <t>IR-9-4</t>
  </si>
  <si>
    <t>IR-10-0</t>
  </si>
  <si>
    <t>MA-2-1</t>
  </si>
  <si>
    <t>MA-3-4</t>
  </si>
  <si>
    <t>MA-4-1</t>
  </si>
  <si>
    <t>MA-4-4</t>
  </si>
  <si>
    <t>MA-4-5</t>
  </si>
  <si>
    <t>MA-4-7</t>
  </si>
  <si>
    <t>MA-5-2</t>
  </si>
  <si>
    <t>MA-5-3</t>
  </si>
  <si>
    <t>MA-5-4</t>
  </si>
  <si>
    <t>MA-5-5</t>
  </si>
  <si>
    <t>MA-6-1</t>
  </si>
  <si>
    <t>MA-6-2</t>
  </si>
  <si>
    <t>MA-6-3</t>
  </si>
  <si>
    <t>MP-2-1</t>
  </si>
  <si>
    <t>MP-2-2</t>
  </si>
  <si>
    <t>MP-4-1</t>
  </si>
  <si>
    <t>MP-4-2</t>
  </si>
  <si>
    <t>MP-5-1</t>
  </si>
  <si>
    <t>MP-5-2</t>
  </si>
  <si>
    <t>MP-5-3</t>
  </si>
  <si>
    <t>MP-6-4</t>
  </si>
  <si>
    <t>MP-6-5</t>
  </si>
  <si>
    <t>MP-6-6</t>
  </si>
  <si>
    <t>MP-6-7</t>
  </si>
  <si>
    <t>MP-6-8</t>
  </si>
  <si>
    <t>MP-7-2</t>
  </si>
  <si>
    <t>MP-8-0</t>
  </si>
  <si>
    <t>MP-8-1</t>
  </si>
  <si>
    <t>MP-8-2</t>
  </si>
  <si>
    <t>MP-8-3</t>
  </si>
  <si>
    <t>MP-8-4</t>
  </si>
  <si>
    <t>PE-2-1</t>
  </si>
  <si>
    <t>PE-2-2</t>
  </si>
  <si>
    <t>PE-2-3</t>
  </si>
  <si>
    <t>PE-3-2</t>
  </si>
  <si>
    <t>PE-3-3</t>
  </si>
  <si>
    <t>PE-3-4</t>
  </si>
  <si>
    <t>PE-3-5</t>
  </si>
  <si>
    <t>PE-3-6</t>
  </si>
  <si>
    <t>PE-5-1</t>
  </si>
  <si>
    <t>PE-5-2</t>
  </si>
  <si>
    <t>PE-5-3</t>
  </si>
  <si>
    <t>PE-6-2</t>
  </si>
  <si>
    <t>PE-6-3</t>
  </si>
  <si>
    <t>PE-7-0</t>
  </si>
  <si>
    <t>PE-8-2</t>
  </si>
  <si>
    <t>PE-9-1</t>
  </si>
  <si>
    <t>PE-9-2</t>
  </si>
  <si>
    <t>PE-10-1</t>
  </si>
  <si>
    <t>PE-11-2</t>
  </si>
  <si>
    <t>PE-12-1</t>
  </si>
  <si>
    <t>PE-13-4</t>
  </si>
  <si>
    <t>PE-14-1</t>
  </si>
  <si>
    <t>PE-18-1</t>
  </si>
  <si>
    <t>PE-19-0</t>
  </si>
  <si>
    <t>PE-19-1</t>
  </si>
  <si>
    <t>PE-20-0</t>
  </si>
  <si>
    <t>PL-2-1</t>
  </si>
  <si>
    <t>PL-2-2</t>
  </si>
  <si>
    <t>PL-3-0</t>
  </si>
  <si>
    <t>PL-5-0</t>
  </si>
  <si>
    <t>PL-6-0</t>
  </si>
  <si>
    <t>PL-7-0</t>
  </si>
  <si>
    <t>PL-8-1</t>
  </si>
  <si>
    <t>PL-8-2</t>
  </si>
  <si>
    <t>PL-9-0</t>
  </si>
  <si>
    <t>PS-3-1</t>
  </si>
  <si>
    <t>PS-3-2</t>
  </si>
  <si>
    <t>PS-4-1</t>
  </si>
  <si>
    <t>PS-6-1</t>
  </si>
  <si>
    <t>PS-6-2</t>
  </si>
  <si>
    <t>PS-6-3</t>
  </si>
  <si>
    <t>RA-4-0</t>
  </si>
  <si>
    <t>RA-5-7</t>
  </si>
  <si>
    <t>RA-5-9</t>
  </si>
  <si>
    <t>RA-6-0</t>
  </si>
  <si>
    <t>SA-4-3</t>
  </si>
  <si>
    <t>SA-4-4</t>
  </si>
  <si>
    <t>SA-4-5</t>
  </si>
  <si>
    <t>SA-4-6</t>
  </si>
  <si>
    <t>SA-4-7</t>
  </si>
  <si>
    <t>SA-5-1</t>
  </si>
  <si>
    <t>SA-5-2</t>
  </si>
  <si>
    <t>SA-5-3</t>
  </si>
  <si>
    <t>SA-5-4</t>
  </si>
  <si>
    <t>SA-5-5</t>
  </si>
  <si>
    <t>SA-6-0</t>
  </si>
  <si>
    <t>SA-7-0</t>
  </si>
  <si>
    <t>SA-9-3</t>
  </si>
  <si>
    <t>SA-10-2</t>
  </si>
  <si>
    <t>SA-10-3</t>
  </si>
  <si>
    <t>SA-10-4</t>
  </si>
  <si>
    <t>SA-10-5</t>
  </si>
  <si>
    <t>SA-10-6</t>
  </si>
  <si>
    <t>SA-11-3</t>
  </si>
  <si>
    <t>SA-11-4</t>
  </si>
  <si>
    <t>SA-11-5</t>
  </si>
  <si>
    <t>SA-11-6</t>
  </si>
  <si>
    <t>SA-11-7</t>
  </si>
  <si>
    <t>SA-12-1</t>
  </si>
  <si>
    <t>SA-12-2</t>
  </si>
  <si>
    <t>SA-12-3</t>
  </si>
  <si>
    <t>SA-12-4</t>
  </si>
  <si>
    <t>SA-12-5</t>
  </si>
  <si>
    <t>SA-12-6</t>
  </si>
  <si>
    <t>SA-12-7</t>
  </si>
  <si>
    <t>SA-12-8</t>
  </si>
  <si>
    <t>SA-12-9</t>
  </si>
  <si>
    <t>SA-12-10</t>
  </si>
  <si>
    <t>SA-12-11</t>
  </si>
  <si>
    <t>SA-12-12</t>
  </si>
  <si>
    <t>SA-12-13</t>
  </si>
  <si>
    <t>SA-12-14</t>
  </si>
  <si>
    <t>SA-12-15</t>
  </si>
  <si>
    <t>SA-13-0</t>
  </si>
  <si>
    <t>SA-14-0</t>
  </si>
  <si>
    <t>SA-14-1</t>
  </si>
  <si>
    <t>SA-15-1</t>
  </si>
  <si>
    <t>SA-15-2</t>
  </si>
  <si>
    <t>SA-15-3</t>
  </si>
  <si>
    <t>SA-15-4</t>
  </si>
  <si>
    <t>SA-15-5</t>
  </si>
  <si>
    <t>SA-15-6</t>
  </si>
  <si>
    <t>SA-15-7</t>
  </si>
  <si>
    <t>SA-15-8</t>
  </si>
  <si>
    <t>SA-15-9</t>
  </si>
  <si>
    <t>SA-15-10</t>
  </si>
  <si>
    <t>SA-15-11</t>
  </si>
  <si>
    <t>SA-17-1</t>
  </si>
  <si>
    <t>SA-17-2</t>
  </si>
  <si>
    <t>SA-17-3</t>
  </si>
  <si>
    <t>SA-17-4</t>
  </si>
  <si>
    <t>SA-17-5</t>
  </si>
  <si>
    <t>SA-17-6</t>
  </si>
  <si>
    <t>SA-17-7</t>
  </si>
  <si>
    <t>SA-18-0</t>
  </si>
  <si>
    <t>SA-18-1</t>
  </si>
  <si>
    <t>SA-18-2</t>
  </si>
  <si>
    <t>SA-19-0</t>
  </si>
  <si>
    <t>SA-19-1</t>
  </si>
  <si>
    <t>SA-19-2</t>
  </si>
  <si>
    <t>SA-19-3</t>
  </si>
  <si>
    <t>SA-19-4</t>
  </si>
  <si>
    <t>SA-20-0</t>
  </si>
  <si>
    <t>SA-21-0</t>
  </si>
  <si>
    <t>SA-21-1</t>
  </si>
  <si>
    <t>SA-22-0</t>
  </si>
  <si>
    <t>SA-22-1</t>
  </si>
  <si>
    <t>SC-2-1</t>
  </si>
  <si>
    <t>SC-3-1</t>
  </si>
  <si>
    <t>SC-3-2</t>
  </si>
  <si>
    <t>SC-3-3</t>
  </si>
  <si>
    <t>SC-3-4</t>
  </si>
  <si>
    <t>SC-3-5</t>
  </si>
  <si>
    <t>SC-4-1</t>
  </si>
  <si>
    <t>SC-4-2</t>
  </si>
  <si>
    <t>SC-5-1</t>
  </si>
  <si>
    <t>SC-5-2</t>
  </si>
  <si>
    <t>SC-5-3</t>
  </si>
  <si>
    <t>SC-6-0</t>
  </si>
  <si>
    <t>SC-7-1</t>
  </si>
  <si>
    <t>SC-7-2</t>
  </si>
  <si>
    <t>SC-7-6</t>
  </si>
  <si>
    <t>SC-7-9</t>
  </si>
  <si>
    <t>SC-7-11</t>
  </si>
  <si>
    <t>SC-7-14</t>
  </si>
  <si>
    <t>SC-7-15</t>
  </si>
  <si>
    <t>SC-7-16</t>
  </si>
  <si>
    <t>SC-7-17</t>
  </si>
  <si>
    <t>SC-7-19</t>
  </si>
  <si>
    <t>SC-7-22</t>
  </si>
  <si>
    <t>SC-7-23</t>
  </si>
  <si>
    <t>SC-8-2</t>
  </si>
  <si>
    <t>SC-8-3</t>
  </si>
  <si>
    <t>SC-8-4</t>
  </si>
  <si>
    <t>SC-9-0</t>
  </si>
  <si>
    <t>SC-11-0</t>
  </si>
  <si>
    <t>SC-11-1</t>
  </si>
  <si>
    <t>SC-12-4</t>
  </si>
  <si>
    <t>SC-12-5</t>
  </si>
  <si>
    <t>SC-13-1</t>
  </si>
  <si>
    <t>SC-13-2</t>
  </si>
  <si>
    <t>SC-13-3</t>
  </si>
  <si>
    <t>SC-13-4</t>
  </si>
  <si>
    <t>SC-14-0</t>
  </si>
  <si>
    <t>SC-15-1</t>
  </si>
  <si>
    <t>SC-15-2</t>
  </si>
  <si>
    <t>SC-15-3</t>
  </si>
  <si>
    <t>SC-15-4</t>
  </si>
  <si>
    <t>SC-16-0</t>
  </si>
  <si>
    <t>SC-16-1</t>
  </si>
  <si>
    <t>SC-18-1</t>
  </si>
  <si>
    <t>SC-18-2</t>
  </si>
  <si>
    <t>SC-18-3</t>
  </si>
  <si>
    <t>SC-18-4</t>
  </si>
  <si>
    <t>SC-18-5</t>
  </si>
  <si>
    <t>SC-20-1</t>
  </si>
  <si>
    <t>SC-20-2</t>
  </si>
  <si>
    <t>SC-21-1</t>
  </si>
  <si>
    <t>SC-23-2</t>
  </si>
  <si>
    <t>SC-23-3</t>
  </si>
  <si>
    <t>SC-23-4</t>
  </si>
  <si>
    <t>SC-23-5</t>
  </si>
  <si>
    <t>SC-25-0</t>
  </si>
  <si>
    <t>SC-26-0</t>
  </si>
  <si>
    <t>SC-26-1</t>
  </si>
  <si>
    <t>SC-27-0</t>
  </si>
  <si>
    <t>SC-28-2</t>
  </si>
  <si>
    <t>SC-29-0</t>
  </si>
  <si>
    <t>SC-29-1</t>
  </si>
  <si>
    <t>SC-30-0</t>
  </si>
  <si>
    <t>SC-30-1</t>
  </si>
  <si>
    <t>SC-30-2</t>
  </si>
  <si>
    <t>SC-30-3</t>
  </si>
  <si>
    <t>SC-30-4</t>
  </si>
  <si>
    <t>SC-30-5</t>
  </si>
  <si>
    <t>SC-31-0</t>
  </si>
  <si>
    <t>SC-31-1</t>
  </si>
  <si>
    <t>SC-31-2</t>
  </si>
  <si>
    <t>SC-31-3</t>
  </si>
  <si>
    <t>SC-32-0</t>
  </si>
  <si>
    <t>SC-33-0</t>
  </si>
  <si>
    <t>SC-34-0</t>
  </si>
  <si>
    <t>SC-34-1</t>
  </si>
  <si>
    <t>SC-34-2</t>
  </si>
  <si>
    <t>SC-34-3</t>
  </si>
  <si>
    <t>SC-35-0</t>
  </si>
  <si>
    <t>SC-36-0</t>
  </si>
  <si>
    <t>SC-36-1</t>
  </si>
  <si>
    <t>SC-37-0</t>
  </si>
  <si>
    <t>SC-37-1</t>
  </si>
  <si>
    <t>SC-38-0</t>
  </si>
  <si>
    <t>SC-39-1</t>
  </si>
  <si>
    <t>SC-39-2</t>
  </si>
  <si>
    <t>SC-40-0</t>
  </si>
  <si>
    <t>SC-40-1</t>
  </si>
  <si>
    <t>SC-40-2</t>
  </si>
  <si>
    <t>SC-40-3</t>
  </si>
  <si>
    <t>SC-40-4</t>
  </si>
  <si>
    <t>SC-41-0</t>
  </si>
  <si>
    <t>SC-42-0</t>
  </si>
  <si>
    <t>SC-42-1</t>
  </si>
  <si>
    <t>SC-42-2</t>
  </si>
  <si>
    <t>SC-42-3</t>
  </si>
  <si>
    <t>SC-43-0</t>
  </si>
  <si>
    <t>SC-44-0</t>
  </si>
  <si>
    <t>SI-2-4</t>
  </si>
  <si>
    <t>SI-2-5</t>
  </si>
  <si>
    <t>SI-2-6</t>
  </si>
  <si>
    <t>SI-3-3</t>
  </si>
  <si>
    <t>SI-3-4</t>
  </si>
  <si>
    <t>SI-3-5</t>
  </si>
  <si>
    <t>SI-3-6</t>
  </si>
  <si>
    <t>SI-3-8</t>
  </si>
  <si>
    <t>SI-3-9</t>
  </si>
  <si>
    <t>SI-3-10</t>
  </si>
  <si>
    <t>SI-4-3</t>
  </si>
  <si>
    <t>SI-4-6</t>
  </si>
  <si>
    <t>SI-4-7</t>
  </si>
  <si>
    <t>SI-4-8</t>
  </si>
  <si>
    <t>SI-4-9</t>
  </si>
  <si>
    <t>SI-4-10</t>
  </si>
  <si>
    <t>SI-4-12</t>
  </si>
  <si>
    <t>SI-4-13</t>
  </si>
  <si>
    <t>SI-4-15</t>
  </si>
  <si>
    <t>SI-4-17</t>
  </si>
  <si>
    <t>SI-4-21</t>
  </si>
  <si>
    <t>SI-6-1</t>
  </si>
  <si>
    <t>SI-6-2</t>
  </si>
  <si>
    <t>SI-6-3</t>
  </si>
  <si>
    <t>SI-7-3</t>
  </si>
  <si>
    <t>SI-7-4</t>
  </si>
  <si>
    <t>SI-7-6</t>
  </si>
  <si>
    <t>SI-7-8</t>
  </si>
  <si>
    <t>SI-7-9</t>
  </si>
  <si>
    <t>SI-7-10</t>
  </si>
  <si>
    <t>SI-7-11</t>
  </si>
  <si>
    <t>SI-7-12</t>
  </si>
  <si>
    <t>SI-7-13</t>
  </si>
  <si>
    <t>SI-7-15</t>
  </si>
  <si>
    <t>SI-7-16</t>
  </si>
  <si>
    <t>SI-8-3</t>
  </si>
  <si>
    <t>SI-9-0</t>
  </si>
  <si>
    <t>SI-10-1</t>
  </si>
  <si>
    <t>SI-10-2</t>
  </si>
  <si>
    <t>SI-10-3</t>
  </si>
  <si>
    <t>SI-10-4</t>
  </si>
  <si>
    <t>SI-10-5</t>
  </si>
  <si>
    <t>SI-13-0</t>
  </si>
  <si>
    <t>SI-13-1</t>
  </si>
  <si>
    <t>SI-13-2</t>
  </si>
  <si>
    <t>SI-13-3</t>
  </si>
  <si>
    <t>SI-13-4</t>
  </si>
  <si>
    <t>SI-13-5</t>
  </si>
  <si>
    <t>SI-14-0</t>
  </si>
  <si>
    <t>SI-14-1</t>
  </si>
  <si>
    <t>SI-15-0</t>
  </si>
  <si>
    <t>SI-17-0</t>
  </si>
  <si>
    <t>Combined_ALL</t>
  </si>
  <si>
    <t>Combined_FedRAMP</t>
  </si>
  <si>
    <t>temp</t>
  </si>
  <si>
    <t>N</t>
  </si>
  <si>
    <t>Row Labels</t>
  </si>
  <si>
    <t>Grand Total</t>
  </si>
  <si>
    <t>Total</t>
  </si>
  <si>
    <t>Count of Family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</si>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</sst>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0" fillId="0" borderId="0"/>
    <xf numFmtId="0" fontId="1" fillId="0" borderId="0"/>
  </cellStyleXfs>
  <cellXfs count="112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8" fillId="0" borderId="0" xfId="1" applyAlignment="1"/>
    <xf numFmtId="0" fontId="5" fillId="0" borderId="0" xfId="0" applyFont="1" applyAlignment="1"/>
    <xf numFmtId="0" fontId="0" fillId="0" borderId="0" xfId="0" applyFill="1"/>
    <xf numFmtId="0" fontId="9" fillId="0" borderId="0" xfId="1" applyFont="1" applyAlignment="1"/>
    <xf numFmtId="0" fontId="9" fillId="0" borderId="0" xfId="0" applyFont="1" applyAlignment="1"/>
    <xf numFmtId="0" fontId="9" fillId="0" borderId="0" xfId="1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2" fillId="2" borderId="0" xfId="2" applyFill="1"/>
    <xf numFmtId="0" fontId="12" fillId="0" borderId="0" xfId="2" applyFill="1"/>
    <xf numFmtId="0" fontId="12" fillId="3" borderId="0" xfId="2" applyFill="1"/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6" fillId="3" borderId="8" xfId="2" applyFont="1" applyFill="1" applyBorder="1" applyAlignment="1">
      <alignment horizontal="center" vertical="center" wrapText="1"/>
    </xf>
    <xf numFmtId="0" fontId="16" fillId="3" borderId="10" xfId="2" applyFont="1" applyFill="1" applyBorder="1" applyAlignment="1">
      <alignment horizontal="center" vertical="center" wrapText="1"/>
    </xf>
    <xf numFmtId="0" fontId="16" fillId="3" borderId="11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2" fillId="2" borderId="0" xfId="2" applyFill="1" applyAlignment="1">
      <alignment vertical="center"/>
    </xf>
    <xf numFmtId="0" fontId="17" fillId="0" borderId="12" xfId="2" applyFont="1" applyFill="1" applyBorder="1" applyAlignment="1" applyProtection="1">
      <alignment horizontal="left" vertical="top"/>
    </xf>
    <xf numFmtId="0" fontId="12" fillId="0" borderId="13" xfId="2" applyBorder="1" applyAlignment="1">
      <alignment vertical="center"/>
    </xf>
    <xf numFmtId="0" fontId="12" fillId="0" borderId="14" xfId="2" applyBorder="1" applyAlignment="1">
      <alignment vertical="center"/>
    </xf>
    <xf numFmtId="0" fontId="12" fillId="0" borderId="15" xfId="2" applyBorder="1" applyAlignment="1">
      <alignment vertical="center"/>
    </xf>
    <xf numFmtId="0" fontId="12" fillId="0" borderId="0" xfId="2" applyAlignment="1">
      <alignment vertical="center"/>
    </xf>
    <xf numFmtId="0" fontId="17" fillId="0" borderId="16" xfId="2" applyFont="1" applyFill="1" applyBorder="1" applyAlignment="1" applyProtection="1">
      <alignment horizontal="left" vertical="top"/>
    </xf>
    <xf numFmtId="0" fontId="12" fillId="0" borderId="14" xfId="2" applyFont="1" applyBorder="1" applyAlignment="1">
      <alignment vertical="center"/>
    </xf>
    <xf numFmtId="0" fontId="12" fillId="0" borderId="17" xfId="2" applyFont="1" applyBorder="1" applyAlignment="1">
      <alignment vertical="center"/>
    </xf>
    <xf numFmtId="0" fontId="12" fillId="0" borderId="17" xfId="2" applyBorder="1" applyAlignment="1">
      <alignment vertical="center"/>
    </xf>
    <xf numFmtId="0" fontId="18" fillId="0" borderId="14" xfId="2" applyFont="1" applyBorder="1" applyAlignment="1">
      <alignment vertical="center"/>
    </xf>
    <xf numFmtId="0" fontId="17" fillId="2" borderId="16" xfId="2" applyFont="1" applyFill="1" applyBorder="1" applyAlignment="1" applyProtection="1">
      <alignment horizontal="left" vertical="top"/>
    </xf>
    <xf numFmtId="0" fontId="17" fillId="0" borderId="18" xfId="2" applyFont="1" applyFill="1" applyBorder="1" applyAlignment="1" applyProtection="1">
      <alignment horizontal="left" vertical="top"/>
    </xf>
    <xf numFmtId="0" fontId="12" fillId="0" borderId="19" xfId="2" applyBorder="1" applyAlignment="1">
      <alignment vertical="center"/>
    </xf>
    <xf numFmtId="0" fontId="12" fillId="0" borderId="7" xfId="2" applyBorder="1" applyAlignment="1">
      <alignment vertical="center"/>
    </xf>
    <xf numFmtId="0" fontId="12" fillId="2" borderId="0" xfId="2" applyFill="1" applyBorder="1" applyAlignment="1">
      <alignment vertical="center"/>
    </xf>
    <xf numFmtId="0" fontId="12" fillId="2" borderId="0" xfId="2" applyFill="1" applyBorder="1"/>
    <xf numFmtId="0" fontId="12" fillId="0" borderId="0" xfId="2" applyBorder="1"/>
    <xf numFmtId="0" fontId="12" fillId="0" borderId="0" xfId="2"/>
    <xf numFmtId="0" fontId="17" fillId="0" borderId="21" xfId="3" applyFont="1" applyFill="1" applyBorder="1" applyAlignment="1" applyProtection="1">
      <alignment horizontal="left" vertical="top" wrapText="1"/>
    </xf>
    <xf numFmtId="0" fontId="17" fillId="0" borderId="22" xfId="3" applyFont="1" applyFill="1" applyBorder="1" applyAlignment="1" applyProtection="1">
      <alignment horizontal="left" vertical="top" wrapText="1"/>
    </xf>
    <xf numFmtId="0" fontId="17" fillId="0" borderId="23" xfId="3" applyFont="1" applyFill="1" applyBorder="1" applyAlignment="1" applyProtection="1">
      <alignment horizontal="left" vertical="top" wrapText="1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2" applyFont="1" applyFill="1" applyBorder="1" applyAlignment="1" applyProtection="1">
      <alignment horizontal="left" vertical="top"/>
    </xf>
    <xf numFmtId="0" fontId="21" fillId="0" borderId="0" xfId="3" applyFont="1" applyFill="1" applyBorder="1" applyAlignment="1" applyProtection="1">
      <alignment horizontal="left" vertical="top" wrapText="1"/>
    </xf>
    <xf numFmtId="0" fontId="21" fillId="0" borderId="0" xfId="2" applyFont="1" applyFill="1" applyBorder="1"/>
    <xf numFmtId="0" fontId="4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3" fillId="0" borderId="0" xfId="4" applyFont="1" applyAlignment="1"/>
    <xf numFmtId="0" fontId="23" fillId="0" borderId="0" xfId="4" applyFont="1" applyFill="1" applyAlignment="1"/>
    <xf numFmtId="0" fontId="23" fillId="0" borderId="0" xfId="4" applyFont="1" applyAlignment="1">
      <alignment horizontal="center"/>
    </xf>
    <xf numFmtId="0" fontId="1" fillId="0" borderId="0" xfId="4" applyFont="1" applyAlignment="1"/>
    <xf numFmtId="0" fontId="1" fillId="0" borderId="0" xfId="4" applyFont="1" applyFill="1" applyAlignment="1"/>
    <xf numFmtId="0" fontId="1" fillId="0" borderId="0" xfId="4" applyFont="1" applyAlignment="1">
      <alignment horizont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32" xfId="0" pivotButton="1" applyFont="1" applyBorder="1" applyAlignment="1"/>
    <xf numFmtId="0" fontId="0" fillId="0" borderId="34" xfId="0" applyFont="1" applyBorder="1" applyAlignment="1"/>
    <xf numFmtId="0" fontId="0" fillId="0" borderId="32" xfId="0" applyFont="1" applyBorder="1" applyAlignment="1">
      <alignment horizontal="left"/>
    </xf>
    <xf numFmtId="0" fontId="0" fillId="0" borderId="34" xfId="0" applyNumberFormat="1" applyFont="1" applyBorder="1" applyAlignment="1"/>
    <xf numFmtId="0" fontId="0" fillId="0" borderId="33" xfId="0" applyFont="1" applyBorder="1" applyAlignment="1">
      <alignment horizontal="left"/>
    </xf>
    <xf numFmtId="0" fontId="0" fillId="0" borderId="35" xfId="0" applyNumberFormat="1" applyFont="1" applyBorder="1" applyAlignment="1"/>
    <xf numFmtId="0" fontId="0" fillId="0" borderId="37" xfId="0" applyFont="1" applyBorder="1" applyAlignment="1">
      <alignment horizontal="left"/>
    </xf>
    <xf numFmtId="0" fontId="0" fillId="0" borderId="36" xfId="0" applyNumberFormat="1" applyFont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/>
    <xf numFmtId="0" fontId="20" fillId="4" borderId="24" xfId="0" applyFont="1" applyFill="1" applyBorder="1" applyAlignment="1">
      <alignment horizontal="left" vertical="top" wrapText="1"/>
    </xf>
    <xf numFmtId="0" fontId="20" fillId="4" borderId="25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 wrapText="1"/>
    </xf>
    <xf numFmtId="0" fontId="20" fillId="4" borderId="28" xfId="0" applyFont="1" applyFill="1" applyBorder="1" applyAlignment="1">
      <alignment horizontal="left" vertical="top" wrapText="1"/>
    </xf>
    <xf numFmtId="0" fontId="20" fillId="4" borderId="29" xfId="0" applyFont="1" applyFill="1" applyBorder="1" applyAlignment="1">
      <alignment horizontal="left" vertical="top" wrapText="1"/>
    </xf>
    <xf numFmtId="0" fontId="20" fillId="4" borderId="30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13" fillId="0" borderId="1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20" xfId="2" applyFont="1" applyFill="1" applyBorder="1" applyAlignment="1">
      <alignment horizontal="center" vertical="center" wrapText="1"/>
    </xf>
    <xf numFmtId="0" fontId="0" fillId="0" borderId="32" xfId="0" applyFont="1" applyBorder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0" fillId="0" borderId="36" xfId="0" pivotButton="1" applyFont="1" applyBorder="1" applyAlignment="1"/>
    <xf numFmtId="0" fontId="0" fillId="0" borderId="36" xfId="0" applyFont="1" applyBorder="1" applyAlignment="1"/>
    <xf numFmtId="0" fontId="0" fillId="0" borderId="33" xfId="0" applyFont="1" applyBorder="1" applyAlignment="1">
      <alignment horizontal="left" indent="1"/>
    </xf>
    <xf numFmtId="0" fontId="0" fillId="0" borderId="33" xfId="0" applyFont="1" applyBorder="1" applyAlignment="1">
      <alignment horizontal="left" indent="2"/>
    </xf>
    <xf numFmtId="0" fontId="0" fillId="0" borderId="40" xfId="0" applyFont="1" applyBorder="1" applyAlignment="1"/>
    <xf numFmtId="0" fontId="0" fillId="0" borderId="32" xfId="0" applyNumberFormat="1" applyFont="1" applyBorder="1" applyAlignment="1"/>
    <xf numFmtId="0" fontId="0" fillId="0" borderId="40" xfId="0" applyNumberFormat="1" applyFont="1" applyBorder="1" applyAlignment="1"/>
    <xf numFmtId="0" fontId="0" fillId="0" borderId="33" xfId="0" applyNumberFormat="1" applyFont="1" applyBorder="1" applyAlignment="1"/>
    <xf numFmtId="0" fontId="0" fillId="0" borderId="41" xfId="0" applyNumberFormat="1" applyFont="1" applyBorder="1" applyAlignment="1"/>
    <xf numFmtId="0" fontId="0" fillId="0" borderId="37" xfId="0" applyNumberFormat="1" applyFont="1" applyBorder="1" applyAlignment="1"/>
    <xf numFmtId="0" fontId="0" fillId="0" borderId="42" xfId="0" applyNumberFormat="1" applyFont="1" applyBorder="1" applyAlignment="1"/>
  </cellXfs>
  <cellStyles count="5">
    <cellStyle name="Hyperlink" xfId="1" builtinId="8"/>
    <cellStyle name="Normal" xfId="0" builtinId="0"/>
    <cellStyle name="Normal 2" xfId="2" xr:uid="{61CD8390-3681-A544-8849-26E487A0F8EC}"/>
    <cellStyle name="Normal 3" xfId="4" xr:uid="{BBE54DEF-32FC-1E4D-BB35-1060C9BF5602}"/>
    <cellStyle name="Normal 7" xfId="3" xr:uid="{8C292321-F245-AB40-B6EC-9AA5E52904F6}"/>
  </cellStyles>
  <dxfs count="12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D840-A4E4-E44E00735372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D840-A4E4-E44E00735372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D840-A4E4-E44E00735372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D840-A4E4-E44E00735372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D840-A4E4-E44E00735372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D840-A4E4-E44E00735372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4-D840-A4E4-E44E00735372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4-D840-A4E4-E44E00735372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4-D840-A4E4-E44E00735372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4-D840-A4E4-E44E00735372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4-D840-A4E4-E44E00735372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4-D840-A4E4-E44E00735372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D4-D840-A4E4-E44E00735372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D4-D840-A4E4-E44E00735372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D4-D840-A4E4-E44E00735372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D4-D840-A4E4-E44E00735372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D4-D840-A4E4-E44E0073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791727"/>
        <c:axId val="1263454559"/>
      </c:barChart>
      <c:catAx>
        <c:axId val="131379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4559"/>
        <c:crosses val="autoZero"/>
        <c:auto val="1"/>
        <c:lblAlgn val="ctr"/>
        <c:lblOffset val="100"/>
        <c:noMultiLvlLbl val="0"/>
      </c:catAx>
      <c:valAx>
        <c:axId val="12634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</a:t>
            </a:r>
            <a:r>
              <a:rPr lang="en-US" sz="2400" baseline="0"/>
              <a:t> Slope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2-5E47-9B8E-873832D5FEA8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2-5E47-9B8E-873832D5FEA8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2-5E47-9B8E-873832D5FEA8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2-5E47-9B8E-873832D5FEA8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2-5E47-9B8E-873832D5FEA8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2-5E47-9B8E-873832D5FEA8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2-5E47-9B8E-873832D5FEA8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2-5E47-9B8E-873832D5FEA8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2-5E47-9B8E-873832D5FEA8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2-5E47-9B8E-873832D5FEA8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2-5E47-9B8E-873832D5FEA8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2-5E47-9B8E-873832D5FEA8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2-5E47-9B8E-873832D5FEA8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2-5E47-9B8E-873832D5FEA8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2-5E47-9B8E-873832D5FEA8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2-5E47-9B8E-873832D5FEA8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2-5E47-9B8E-873832D5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0378383"/>
        <c:axId val="1380150639"/>
      </c:lineChart>
      <c:catAx>
        <c:axId val="140037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0639"/>
        <c:crosses val="autoZero"/>
        <c:auto val="1"/>
        <c:lblAlgn val="ctr"/>
        <c:lblOffset val="100"/>
        <c:noMultiLvlLbl val="0"/>
      </c:catAx>
      <c:valAx>
        <c:axId val="13801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Dashboard!$C$3:$C$19</c:f>
              <c:numCache>
                <c:formatCode>General</c:formatCode>
                <c:ptCount val="17"/>
                <c:pt idx="0">
                  <c:v>11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15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9-034D-B797-DC88F3B6D18B}"/>
            </c:ext>
          </c:extLst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Dashboard!$D$3:$D$19</c:f>
              <c:numCache>
                <c:formatCode>General</c:formatCode>
                <c:ptCount val="17"/>
                <c:pt idx="0">
                  <c:v>43</c:v>
                </c:pt>
                <c:pt idx="1">
                  <c:v>5</c:v>
                </c:pt>
                <c:pt idx="2">
                  <c:v>19</c:v>
                </c:pt>
                <c:pt idx="3">
                  <c:v>15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20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22</c:v>
                </c:pt>
                <c:pt idx="15">
                  <c:v>31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9-034D-B797-DC88F3B6D18B}"/>
            </c:ext>
          </c:extLst>
        </c:ser>
        <c:ser>
          <c:idx val="2"/>
          <c:order val="2"/>
          <c:tx>
            <c:strRef>
              <c:f>Dashboard!$E$2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Dashboard!$E$3:$E$19</c:f>
              <c:numCache>
                <c:formatCode>General</c:formatCode>
                <c:ptCount val="17"/>
                <c:pt idx="0">
                  <c:v>54</c:v>
                </c:pt>
                <c:pt idx="1">
                  <c:v>7</c:v>
                </c:pt>
                <c:pt idx="2">
                  <c:v>31</c:v>
                </c:pt>
                <c:pt idx="3">
                  <c:v>16</c:v>
                </c:pt>
                <c:pt idx="4">
                  <c:v>36</c:v>
                </c:pt>
                <c:pt idx="5">
                  <c:v>35</c:v>
                </c:pt>
                <c:pt idx="6">
                  <c:v>31</c:v>
                </c:pt>
                <c:pt idx="7">
                  <c:v>21</c:v>
                </c:pt>
                <c:pt idx="8">
                  <c:v>14</c:v>
                </c:pt>
                <c:pt idx="9">
                  <c:v>12</c:v>
                </c:pt>
                <c:pt idx="10">
                  <c:v>27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26</c:v>
                </c:pt>
                <c:pt idx="15">
                  <c:v>38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9-034D-B797-DC88F3B6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791727"/>
        <c:axId val="1263454559"/>
      </c:barChart>
      <c:catAx>
        <c:axId val="131379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Control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4559"/>
        <c:crosses val="autoZero"/>
        <c:auto val="1"/>
        <c:lblAlgn val="ctr"/>
        <c:lblOffset val="100"/>
        <c:noMultiLvlLbl val="0"/>
      </c:catAx>
      <c:valAx>
        <c:axId val="12634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609600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2D729-1727-DB48-95F8-51288F73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38</xdr:row>
      <xdr:rowOff>12700</xdr:rowOff>
    </xdr:from>
    <xdr:to>
      <xdr:col>16</xdr:col>
      <xdr:colOff>584200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65027-53AE-C146-B5B8-BF7EC6F6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27</xdr:col>
      <xdr:colOff>609600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8FDEA-DB16-B445-B8F4-E9C7C7FB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0.21203</cdr:x>
      <cdr:y>0.55932</cdr:y>
    </cdr:from>
    <cdr:to>
      <cdr:x>0.2851</cdr:x>
      <cdr:y>0.61017</cdr:y>
    </cdr:to>
    <cdr:sp macro="" textlink="">
      <cdr:nvSpPr>
        <cdr:cNvPr id="3" name="Rectangular Callout 2">
          <a:extLst xmlns:a="http://schemas.openxmlformats.org/drawingml/2006/main">
            <a:ext uri="{FF2B5EF4-FFF2-40B4-BE49-F238E27FC236}">
              <a16:creationId xmlns:a16="http://schemas.microsoft.com/office/drawing/2014/main" id="{AA19B771-6873-7042-8DA4-48663A7B989D}"/>
            </a:ext>
          </a:extLst>
        </cdr:cNvPr>
        <cdr:cNvSpPr/>
      </cdr:nvSpPr>
      <cdr:spPr>
        <a:xfrm xmlns:a="http://schemas.openxmlformats.org/drawingml/2006/main">
          <a:off x="1879600" y="37719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125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0.49713</cdr:x>
      <cdr:y>0.23917</cdr:y>
    </cdr:from>
    <cdr:to>
      <cdr:x>0.5702</cdr:x>
      <cdr:y>0.29002</cdr:y>
    </cdr:to>
    <cdr:sp macro="" textlink="">
      <cdr:nvSpPr>
        <cdr:cNvPr id="4" name="Rectangular Callout 3">
          <a:extLst xmlns:a="http://schemas.openxmlformats.org/drawingml/2006/main">
            <a:ext uri="{FF2B5EF4-FFF2-40B4-BE49-F238E27FC236}">
              <a16:creationId xmlns:a16="http://schemas.microsoft.com/office/drawing/2014/main" id="{C730DECE-2B2F-074F-9F72-389166F27138}"/>
            </a:ext>
          </a:extLst>
        </cdr:cNvPr>
        <cdr:cNvSpPr/>
      </cdr:nvSpPr>
      <cdr:spPr>
        <a:xfrm xmlns:a="http://schemas.openxmlformats.org/drawingml/2006/main">
          <a:off x="4406900" y="16129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319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0.79656</cdr:x>
      <cdr:y>0.0791</cdr:y>
    </cdr:from>
    <cdr:to>
      <cdr:x>0.86963</cdr:x>
      <cdr:y>0.12994</cdr:y>
    </cdr:to>
    <cdr:sp macro="" textlink="">
      <cdr:nvSpPr>
        <cdr:cNvPr id="5" name="Rectangular Callout 4">
          <a:extLst xmlns:a="http://schemas.openxmlformats.org/drawingml/2006/main">
            <a:ext uri="{FF2B5EF4-FFF2-40B4-BE49-F238E27FC236}">
              <a16:creationId xmlns:a16="http://schemas.microsoft.com/office/drawing/2014/main" id="{C730DECE-2B2F-074F-9F72-389166F27138}"/>
            </a:ext>
          </a:extLst>
        </cdr:cNvPr>
        <cdr:cNvSpPr/>
      </cdr:nvSpPr>
      <cdr:spPr>
        <a:xfrm xmlns:a="http://schemas.openxmlformats.org/drawingml/2006/main">
          <a:off x="7061200" y="5334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415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0.33238</cdr:x>
      <cdr:y>0.66478</cdr:y>
    </cdr:from>
    <cdr:to>
      <cdr:x>0.43266</cdr:x>
      <cdr:y>0.75518</cdr:y>
    </cdr:to>
    <cdr:sp macro="" textlink="">
      <cdr:nvSpPr>
        <cdr:cNvPr id="6" name="Left-Right Arrow 5">
          <a:extLst xmlns:a="http://schemas.openxmlformats.org/drawingml/2006/main">
            <a:ext uri="{FF2B5EF4-FFF2-40B4-BE49-F238E27FC236}">
              <a16:creationId xmlns:a16="http://schemas.microsoft.com/office/drawing/2014/main" id="{18FFDA6D-8B69-9E45-A172-EB0ED370D165}"/>
            </a:ext>
          </a:extLst>
        </cdr:cNvPr>
        <cdr:cNvSpPr/>
      </cdr:nvSpPr>
      <cdr:spPr>
        <a:xfrm xmlns:a="http://schemas.openxmlformats.org/drawingml/2006/main">
          <a:off x="2946400" y="4483100"/>
          <a:ext cx="889000" cy="609600"/>
        </a:xfrm>
        <a:prstGeom xmlns:a="http://schemas.openxmlformats.org/drawingml/2006/main" prst="leftRightArrow">
          <a:avLst/>
        </a:prstGeom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/>
            <a:t> 194</a:t>
          </a:r>
        </a:p>
      </cdr:txBody>
    </cdr:sp>
  </cdr:relSizeAnchor>
  <cdr:relSizeAnchor xmlns:cdr="http://schemas.openxmlformats.org/drawingml/2006/chartDrawing">
    <cdr:from>
      <cdr:x>0.62751</cdr:x>
      <cdr:y>0.66478</cdr:y>
    </cdr:from>
    <cdr:to>
      <cdr:x>0.72779</cdr:x>
      <cdr:y>0.75518</cdr:y>
    </cdr:to>
    <cdr:sp macro="" textlink="">
      <cdr:nvSpPr>
        <cdr:cNvPr id="7" name="Left-Right Arrow 6">
          <a:extLst xmlns:a="http://schemas.openxmlformats.org/drawingml/2006/main">
            <a:ext uri="{FF2B5EF4-FFF2-40B4-BE49-F238E27FC236}">
              <a16:creationId xmlns:a16="http://schemas.microsoft.com/office/drawing/2014/main" id="{93D2AAB1-72E7-DC4A-ACCC-9E6115534323}"/>
            </a:ext>
          </a:extLst>
        </cdr:cNvPr>
        <cdr:cNvSpPr/>
      </cdr:nvSpPr>
      <cdr:spPr>
        <a:xfrm xmlns:a="http://schemas.openxmlformats.org/drawingml/2006/main">
          <a:off x="5562600" y="4483100"/>
          <a:ext cx="889000" cy="609600"/>
        </a:xfrm>
        <a:prstGeom xmlns:a="http://schemas.openxmlformats.org/drawingml/2006/main" prst="leftRightArrow">
          <a:avLst/>
        </a:prstGeom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  96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18</xdr:row>
      <xdr:rowOff>12700</xdr:rowOff>
    </xdr:from>
    <xdr:to>
      <xdr:col>20</xdr:col>
      <xdr:colOff>330200</xdr:colOff>
      <xdr:row>32</xdr:row>
      <xdr:rowOff>127963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695700"/>
          <a:ext cx="8585200" cy="2960063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33</xdr:row>
      <xdr:rowOff>190500</xdr:rowOff>
    </xdr:from>
    <xdr:to>
      <xdr:col>20</xdr:col>
      <xdr:colOff>406400</xdr:colOff>
      <xdr:row>50</xdr:row>
      <xdr:rowOff>74561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3100" y="6921500"/>
          <a:ext cx="8648700" cy="3338461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51</xdr:row>
      <xdr:rowOff>12700</xdr:rowOff>
    </xdr:from>
    <xdr:to>
      <xdr:col>20</xdr:col>
      <xdr:colOff>419100</xdr:colOff>
      <xdr:row>71</xdr:row>
      <xdr:rowOff>6765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3100" y="10401300"/>
          <a:ext cx="8661400" cy="40580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25400</xdr:rowOff>
    </xdr:from>
    <xdr:to>
      <xdr:col>20</xdr:col>
      <xdr:colOff>406400</xdr:colOff>
      <xdr:row>83</xdr:row>
      <xdr:rowOff>108656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ADEF1-5FB9-704E-B824-A9B0184ED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0400" y="14681200"/>
          <a:ext cx="8661400" cy="231845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71.584154050928" createdVersion="6" refreshedVersion="6" minRefreshableVersion="3" recordCount="906" xr:uid="{F255982D-5670-3D4F-85F6-ECA37F88D5A4}">
  <cacheSource type="worksheet">
    <worksheetSource ref="A1:P907" sheet="Main - 800-53 Control Relations"/>
  </cacheSource>
  <cacheFields count="16">
    <cacheField name="Family" numFmtId="0">
      <sharedItems count="17">
        <s v="AC"/>
        <s v="AT"/>
        <s v="AU"/>
        <s v="CA"/>
        <s v="CM"/>
        <s v="CP"/>
        <s v="IA"/>
        <s v="IR"/>
        <s v="MA"/>
        <s v="MP"/>
        <s v="PE"/>
        <s v="PL"/>
        <s v="PS"/>
        <s v="RA"/>
        <s v="SA"/>
        <s v="SC"/>
        <s v="SI"/>
      </sharedItems>
    </cacheField>
    <cacheField name="Family Name" numFmtId="0">
      <sharedItems/>
    </cacheField>
    <cacheField name="Control Name" numFmtId="0">
      <sharedItems/>
    </cacheField>
    <cacheField name="Main Control " numFmtId="0">
      <sharedItems count="240">
        <s v="AC-1"/>
        <s v="AC-2"/>
        <s v="AC-3"/>
        <s v="AC-4"/>
        <s v="AC-5"/>
        <s v="AC-6"/>
        <s v="AC-7"/>
        <s v="AC-8"/>
        <s v="AC-10"/>
        <s v="AC-11"/>
        <s v="AC-12"/>
        <s v="AC-14"/>
        <s v="AC-17"/>
        <s v="AC-18"/>
        <s v="AC-19"/>
        <s v="AC-20"/>
        <s v="AC-21"/>
        <s v="AC-22"/>
        <s v="AT-1"/>
        <s v="AT-2"/>
        <s v="AT-3"/>
        <s v="AT-4"/>
        <s v="AU-1"/>
        <s v="AU-2"/>
        <s v="AU-3"/>
        <s v="AU-4"/>
        <s v="AU-5"/>
        <s v="AU-6"/>
        <s v="AU-7"/>
        <s v="AU-8"/>
        <s v="AU-9"/>
        <s v="AU-10"/>
        <s v="AU-11"/>
        <s v="AU-12"/>
        <s v="CA-1"/>
        <s v="CA-2"/>
        <s v="CA-3"/>
        <s v="CA-5"/>
        <s v="CA-6"/>
        <s v="CA-7"/>
        <s v="CA-8"/>
        <s v="CA-9"/>
        <s v="CM-1"/>
        <s v="CM-2"/>
        <s v="CM-3"/>
        <s v="CM-4"/>
        <s v="CM-5"/>
        <s v="CM-6"/>
        <s v="CM-7"/>
        <s v="CM-8"/>
        <s v="CM-9"/>
        <s v="CM-10"/>
        <s v="CM-11"/>
        <s v="CP-1"/>
        <s v="CP-2"/>
        <s v="CP-3"/>
        <s v="CP-4"/>
        <s v="CP-6"/>
        <s v="CP-7"/>
        <s v="CP-8"/>
        <s v="CP-9"/>
        <s v="CP-10"/>
        <s v="IA-1"/>
        <s v="IA-2"/>
        <s v="IA-3"/>
        <s v="IA-4"/>
        <s v="IA-5"/>
        <s v="IA-6"/>
        <s v="IA-7"/>
        <s v="IA-8"/>
        <s v="IR-1"/>
        <s v="IR-2"/>
        <s v="IR-3"/>
        <s v="IR-4"/>
        <s v="IR-5"/>
        <s v="IR-6"/>
        <s v="IR-7"/>
        <s v="IR-8"/>
        <s v="MA-1"/>
        <s v="MA-2"/>
        <s v="MA-3"/>
        <s v="MA-4"/>
        <s v="MA-5"/>
        <s v="MA-6"/>
        <s v="MP-1"/>
        <s v="MP-2"/>
        <s v="MP-3"/>
        <s v="MP-4"/>
        <s v="MP-5"/>
        <s v="MP-6"/>
        <s v="MP-7"/>
        <s v="PE-1"/>
        <s v="PE-2"/>
        <s v="PE-3"/>
        <s v="PE-4"/>
        <s v="PE-5"/>
        <s v="PE-6"/>
        <s v="PE-8"/>
        <s v="PE-9"/>
        <s v="PE-10"/>
        <s v="PE-11"/>
        <s v="PE-12"/>
        <s v="PE-13"/>
        <s v="PE-14"/>
        <s v="PE-15"/>
        <s v="PE-16"/>
        <s v="PE-17"/>
        <s v="PE-18"/>
        <s v="PL-1"/>
        <s v="PL-2"/>
        <s v="PL-4"/>
        <s v="PL-8"/>
        <s v="PS-1"/>
        <s v="PS-2"/>
        <s v="PS-3"/>
        <s v="PS-4"/>
        <s v="PS-5"/>
        <s v="PS-6"/>
        <s v="PS-7"/>
        <s v="PS-8"/>
        <s v="RA-1"/>
        <s v="RA-2"/>
        <s v="RA-3"/>
        <s v="RA-5"/>
        <s v="SA-1"/>
        <s v="SA-2"/>
        <s v="SA-3"/>
        <s v="SA-4"/>
        <s v="SA-5"/>
        <s v="SA-8"/>
        <s v="SA-9"/>
        <s v="SA-10"/>
        <s v="SA-11"/>
        <s v="SA-12"/>
        <s v="SA-15"/>
        <s v="SA-16"/>
        <s v="SA-17"/>
        <s v="SC-1"/>
        <s v="SC-2"/>
        <s v="SC-3"/>
        <s v="SC-4"/>
        <s v="SC-5"/>
        <s v="SC-7"/>
        <s v="SC-8"/>
        <s v="SC-10"/>
        <s v="SC-12"/>
        <s v="SC-13"/>
        <s v="SC-15"/>
        <s v="SC-17"/>
        <s v="SC-18"/>
        <s v="SC-19"/>
        <s v="SC-20"/>
        <s v="SC-21"/>
        <s v="SC-22"/>
        <s v="SC-23"/>
        <s v="SC-24"/>
        <s v="SC-28"/>
        <s v="SC-39"/>
        <s v="SI-1"/>
        <s v="SI-2"/>
        <s v="SI-3"/>
        <s v="SI-4"/>
        <s v="SI-5"/>
        <s v="SI-6"/>
        <s v="SI-7"/>
        <s v="SI-8"/>
        <s v="SI-10"/>
        <s v="SI-11"/>
        <s v="SI-12"/>
        <s v="SI-16"/>
        <s v="AC-9"/>
        <s v="AC-13"/>
        <s v="AC-15"/>
        <s v="AC-16"/>
        <s v="AC-23"/>
        <s v="AC-24"/>
        <s v="AC-25"/>
        <s v="AT-5"/>
        <s v="AU-13"/>
        <s v="AU-14"/>
        <s v="AU-15"/>
        <s v="AU-16"/>
        <s v="CA-4"/>
        <s v="CP-5"/>
        <s v="CP-11"/>
        <s v="CP-12"/>
        <s v="CP-13"/>
        <s v="IA-9"/>
        <s v="IA-10"/>
        <s v="IA-11"/>
        <s v="IR-9"/>
        <s v="IR-10"/>
        <s v="MP-8"/>
        <s v="PE-7"/>
        <s v="PE-19"/>
        <s v="PE-20"/>
        <s v="PL-3"/>
        <s v="PL-5"/>
        <s v="PL-6"/>
        <s v="PL-7"/>
        <s v="PL-9"/>
        <s v="RA-4"/>
        <s v="RA-6"/>
        <s v="SA-6"/>
        <s v="SA-7"/>
        <s v="SA-13"/>
        <s v="SA-14"/>
        <s v="SA-18"/>
        <s v="SA-19"/>
        <s v="SA-20"/>
        <s v="SA-21"/>
        <s v="SA-22"/>
        <s v="SC-6"/>
        <s v="SC-9"/>
        <s v="SC-11"/>
        <s v="SC-14"/>
        <s v="SC-16"/>
        <s v="SC-25"/>
        <s v="SC-26"/>
        <s v="SC-27"/>
        <s v="SC-29"/>
        <s v="SC-30"/>
        <s v="SC-31"/>
        <s v="SC-32"/>
        <s v="SC-33"/>
        <s v="SC-34"/>
        <s v="SC-35"/>
        <s v="SC-36"/>
        <s v="SC-37"/>
        <s v="SC-38"/>
        <s v="SC-40"/>
        <s v="SC-41"/>
        <s v="SC-42"/>
        <s v="SC-43"/>
        <s v="SC-44"/>
        <s v="SI-9"/>
        <s v="SI-13"/>
        <s v="SI-14"/>
        <s v="SI-15"/>
        <s v="SI-17"/>
      </sharedItems>
    </cacheField>
    <cacheField name="Control Enhancement Name" numFmtId="0">
      <sharedItems/>
    </cacheField>
    <cacheField name="Control Enhancement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Combined" numFmtId="0">
      <sharedItems/>
    </cacheField>
    <cacheField name="Related Controls" numFmtId="0">
      <sharedItems containsBlank="1"/>
    </cacheField>
    <cacheField name="Low" numFmtId="0">
      <sharedItems/>
    </cacheField>
    <cacheField name="Low2" numFmtId="0">
      <sharedItems containsBlank="1"/>
    </cacheField>
    <cacheField name="Medium" numFmtId="0">
      <sharedItems/>
    </cacheField>
    <cacheField name="Medium2" numFmtId="0">
      <sharedItems containsBlank="1"/>
    </cacheField>
    <cacheField name="High" numFmtId="0">
      <sharedItems count="2">
        <s v="Y"/>
        <s v="N"/>
      </sharedItems>
    </cacheField>
    <cacheField name="High2" numFmtId="0">
      <sharedItems containsBlank="1"/>
    </cacheField>
    <cacheField name="Priority" numFmtId="0">
      <sharedItems containsBlank="1"/>
    </cacheField>
    <cacheField name="Impact (Y)/ No Impact (N)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x v="0"/>
    <s v=" Access Control"/>
    <s v="ACCESS CONTROL POLICY AND PROCEDURES"/>
    <x v="0"/>
    <s v=""/>
    <x v="0"/>
    <s v="AC-1-0"/>
    <s v="PM-9"/>
    <s v="Y"/>
    <s v="AC-1-0"/>
    <s v="Y"/>
    <s v="AC-1-0"/>
    <x v="0"/>
    <s v="AC-1-0"/>
    <s v="P1"/>
    <x v="0"/>
  </r>
  <r>
    <x v="0"/>
    <s v=" Access Control"/>
    <s v="ACCOUNT MANAGEMENT"/>
    <x v="1"/>
    <s v=""/>
    <x v="0"/>
    <s v="AC-2-0"/>
    <s v="AC-3, AC-4, AC-5, AC-6, AC-10, AC-17, AC-19, AC-20, AU-9, IA-2, IA-4, IA-5, IA-8, CM-5, CM-6, CM-11, MA-3, MA-4, MA-5, PL-4, SC-13"/>
    <s v="Y"/>
    <s v="AC-2-0"/>
    <s v="Y"/>
    <s v="AC-2-0"/>
    <x v="0"/>
    <s v="AC-2-0"/>
    <s v="P1"/>
    <x v="0"/>
  </r>
  <r>
    <x v="0"/>
    <s v=" Access Control"/>
    <s v="ACCOUNT MANAGEMENT"/>
    <x v="1"/>
    <s v="AUTOMATED SYSTEM ACCOUNT MANAGEMENT"/>
    <x v="1"/>
    <s v="AC-2-1"/>
    <m/>
    <s v="N"/>
    <m/>
    <s v="Y"/>
    <s v="AC-2-1"/>
    <x v="0"/>
    <s v="AC-2-1"/>
    <s v="P1"/>
    <x v="0"/>
  </r>
  <r>
    <x v="0"/>
    <s v=" Access Control"/>
    <s v="ACCOUNT MANAGEMENT"/>
    <x v="1"/>
    <s v="REMOVAL OF TEMPORARY / EMERGENCY ACCOUNTS"/>
    <x v="2"/>
    <s v="AC-2-2"/>
    <m/>
    <s v="N"/>
    <m/>
    <s v="Y"/>
    <s v="AC-2-2"/>
    <x v="0"/>
    <s v="AC-2-2"/>
    <s v="P1"/>
    <x v="0"/>
  </r>
  <r>
    <x v="0"/>
    <s v=" Access Control"/>
    <s v="ACCOUNT MANAGEMENT"/>
    <x v="1"/>
    <s v="DISABLE INACTIVE ACCOUNTS"/>
    <x v="3"/>
    <s v="AC-2-3"/>
    <m/>
    <s v="N"/>
    <m/>
    <s v="Y"/>
    <s v="AC-2-3"/>
    <x v="0"/>
    <s v="AC-2-3"/>
    <s v="P1"/>
    <x v="0"/>
  </r>
  <r>
    <x v="0"/>
    <s v=" Access Control"/>
    <s v="ACCOUNT MANAGEMENT"/>
    <x v="1"/>
    <s v="AUTOMATED AUDIT ACTIONS"/>
    <x v="4"/>
    <s v="AC-2-4"/>
    <s v="AU-2, AU-12"/>
    <s v="N"/>
    <m/>
    <s v="Y"/>
    <s v="AC-2-4"/>
    <x v="0"/>
    <s v="AC-2-4"/>
    <s v="P1"/>
    <x v="0"/>
  </r>
  <r>
    <x v="0"/>
    <s v=" Access Control"/>
    <s v="ACCOUNT MANAGEMENT"/>
    <x v="1"/>
    <s v="INACTIVITY LOGOUT"/>
    <x v="5"/>
    <s v="AC-2-5"/>
    <s v="SC-23"/>
    <s v="N"/>
    <m/>
    <s v="Y"/>
    <s v="AC-2-5"/>
    <x v="0"/>
    <s v="AC-2-5"/>
    <s v="P1"/>
    <x v="0"/>
  </r>
  <r>
    <x v="0"/>
    <s v=" Access Control"/>
    <s v="ACCOUNT MANAGEMENT"/>
    <x v="1"/>
    <s v="DYNAMIC PRIVILEGE MANAGEMENT"/>
    <x v="6"/>
    <s v="AC-2-6"/>
    <s v="AC-16"/>
    <s v="N"/>
    <m/>
    <s v="N"/>
    <s v=" "/>
    <x v="1"/>
    <s v=" "/>
    <s v="P1"/>
    <x v="0"/>
  </r>
  <r>
    <x v="0"/>
    <s v=" Access Control"/>
    <s v="ACCOUNT MANAGEMENT"/>
    <x v="1"/>
    <s v="ROLE-BASED SCHEMES"/>
    <x v="7"/>
    <s v="AC-2-7"/>
    <m/>
    <s v="N"/>
    <m/>
    <s v="Y"/>
    <s v="AC-2-7"/>
    <x v="0"/>
    <s v="AC-2-7"/>
    <s v="P1"/>
    <x v="0"/>
  </r>
  <r>
    <x v="0"/>
    <s v=" Access Control"/>
    <s v="ACCOUNT MANAGEMENT"/>
    <x v="1"/>
    <s v="DYNAMIC ACCOUNT CREATION"/>
    <x v="8"/>
    <s v="AC-2-8"/>
    <s v="AC-16"/>
    <s v="N"/>
    <m/>
    <s v="N"/>
    <s v=" "/>
    <x v="1"/>
    <s v=" "/>
    <s v="P1"/>
    <x v="0"/>
  </r>
  <r>
    <x v="0"/>
    <s v=" Access Control"/>
    <s v="ACCOUNT MANAGEMENT"/>
    <x v="1"/>
    <s v="RESTRICTIONS ON USE OF SHARED / GROUP ACCOUNTS"/>
    <x v="9"/>
    <s v="AC-2-9"/>
    <m/>
    <s v="N"/>
    <m/>
    <s v="Y"/>
    <s v="AC-2-9"/>
    <x v="0"/>
    <s v="AC-2-9"/>
    <s v="P1"/>
    <x v="0"/>
  </r>
  <r>
    <x v="0"/>
    <s v=" Access Control"/>
    <s v="ACCOUNT MANAGEMENT"/>
    <x v="1"/>
    <s v="SHARED / GROUP ACCOUNT CREDENTIAL TERMINATION"/>
    <x v="10"/>
    <s v="AC-2-10"/>
    <m/>
    <s v="N"/>
    <m/>
    <s v="Y"/>
    <s v="AC-2-10"/>
    <x v="0"/>
    <s v="AC-2-10"/>
    <s v="P1"/>
    <x v="0"/>
  </r>
  <r>
    <x v="0"/>
    <s v=" Access Control"/>
    <s v="ACCOUNT MANAGEMENT"/>
    <x v="1"/>
    <s v="USAGE CONDITIONS"/>
    <x v="11"/>
    <s v="AC-2-11"/>
    <m/>
    <s v="N"/>
    <m/>
    <s v="N"/>
    <s v=" "/>
    <x v="0"/>
    <s v="AC-2-11"/>
    <s v="P1"/>
    <x v="0"/>
  </r>
  <r>
    <x v="0"/>
    <s v=" Access Control"/>
    <s v="ACCOUNT MANAGEMENT"/>
    <x v="1"/>
    <s v="ACCOUNT MONITORING / ATYPICAL USAGE"/>
    <x v="12"/>
    <s v="AC-2-12"/>
    <s v="CA-7"/>
    <s v="N"/>
    <m/>
    <s v="Y"/>
    <s v="AC-2-12"/>
    <x v="0"/>
    <s v="AC-2-12"/>
    <s v="P1"/>
    <x v="0"/>
  </r>
  <r>
    <x v="0"/>
    <s v=" Access Control"/>
    <s v="ACCOUNT MANAGEMENT"/>
    <x v="1"/>
    <s v="DISABLE ACCOUNTS FOR HIGH-RISK INDIVIDUALS"/>
    <x v="13"/>
    <s v="AC-2-13"/>
    <s v="PS-4"/>
    <s v="N"/>
    <m/>
    <s v="N"/>
    <s v=" "/>
    <x v="0"/>
    <s v="AC-2-13"/>
    <s v="P1"/>
    <x v="0"/>
  </r>
  <r>
    <x v="0"/>
    <s v=" Access Control"/>
    <s v="ACCESS ENFORCEMENT"/>
    <x v="2"/>
    <s v=""/>
    <x v="0"/>
    <s v="AC-3-0"/>
    <s v="AC-2, AC-4, AC-5, AC-6, AC-16, AC-17, AC-18, AC-19, AC-20, AC-21, AC-22, AU-9, CM-5, CM-6, CM-11, MA-3, MA-4, MA-5, PE-3"/>
    <s v="Y"/>
    <s v="AC-3-0"/>
    <s v="Y"/>
    <s v="AC-3-0"/>
    <x v="0"/>
    <s v="AC-3-0"/>
    <s v="P1"/>
    <x v="0"/>
  </r>
  <r>
    <x v="0"/>
    <s v=" Access Control"/>
    <s v="ACCESS ENFORCEMENT"/>
    <x v="2"/>
    <s v="RESTRICTED ACCESS TO PRIVILEGED FUNCTIONS"/>
    <x v="1"/>
    <s v="AC-3-1"/>
    <s v="Withdrawn"/>
    <s v="N"/>
    <m/>
    <s v="N"/>
    <s v=" "/>
    <x v="1"/>
    <s v=" "/>
    <s v="P1"/>
    <x v="0"/>
  </r>
  <r>
    <x v="0"/>
    <s v=" Access Control"/>
    <s v="ACCESS ENFORCEMENT"/>
    <x v="2"/>
    <s v="DUAL AUTHORIZATION"/>
    <x v="2"/>
    <s v="AC-3-2"/>
    <s v="CP-9, MP-6"/>
    <s v="N"/>
    <m/>
    <s v="N"/>
    <s v=" "/>
    <x v="1"/>
    <s v=" "/>
    <s v="P1"/>
    <x v="0"/>
  </r>
  <r>
    <x v="0"/>
    <s v=" Access Control"/>
    <s v="ACCESS ENFORCEMENT"/>
    <x v="2"/>
    <s v="MANDATORY ACCESS CONTROL"/>
    <x v="3"/>
    <s v="AC-3-3"/>
    <s v="AC-25, SC-11"/>
    <s v="N"/>
    <m/>
    <s v="N"/>
    <s v=" "/>
    <x v="1"/>
    <s v=" "/>
    <s v="P1"/>
    <x v="0"/>
  </r>
  <r>
    <x v="0"/>
    <s v=" Access Control"/>
    <s v="ACCESS ENFORCEMENT"/>
    <x v="2"/>
    <s v="DISCRETIONARY ACCESS CONTROL"/>
    <x v="4"/>
    <s v="AC-3-4"/>
    <m/>
    <s v="N"/>
    <m/>
    <s v="N"/>
    <s v=" "/>
    <x v="1"/>
    <s v=" "/>
    <s v="P1"/>
    <x v="0"/>
  </r>
  <r>
    <x v="0"/>
    <s v=" Access Control"/>
    <s v="ACCESS ENFORCEMENT"/>
    <x v="2"/>
    <s v="SECURITY-RELEVANT INFORMATION"/>
    <x v="5"/>
    <s v="AC-3-5"/>
    <s v="CM-3"/>
    <s v="N"/>
    <m/>
    <s v="N"/>
    <s v=" "/>
    <x v="1"/>
    <s v=" "/>
    <s v="P1"/>
    <x v="0"/>
  </r>
  <r>
    <x v="0"/>
    <s v=" Access Control"/>
    <s v="ACCESS ENFORCEMENT"/>
    <x v="2"/>
    <s v="PROTECTION OF USER AND SYSTEM INFORMATION"/>
    <x v="6"/>
    <s v="AC-3-6"/>
    <s v="Withdrawn"/>
    <s v="N"/>
    <m/>
    <s v="N"/>
    <s v=" "/>
    <x v="1"/>
    <s v=" "/>
    <s v="P1"/>
    <x v="0"/>
  </r>
  <r>
    <x v="0"/>
    <s v=" Access Control"/>
    <s v="ACCESS ENFORCEMENT"/>
    <x v="2"/>
    <s v="ROLE-BASED ACCESS CONTROL"/>
    <x v="7"/>
    <s v="AC-3-7"/>
    <m/>
    <s v="N"/>
    <m/>
    <s v="N"/>
    <s v=" "/>
    <x v="1"/>
    <s v=" "/>
    <s v="P1"/>
    <x v="0"/>
  </r>
  <r>
    <x v="0"/>
    <s v=" Access Control"/>
    <s v="ACCESS ENFORCEMENT"/>
    <x v="2"/>
    <s v="REVOCATION OF ACCESS AUTHORIZATIONS"/>
    <x v="8"/>
    <s v="AC-3-8"/>
    <m/>
    <s v="N"/>
    <m/>
    <s v="N"/>
    <s v=" "/>
    <x v="1"/>
    <s v=" "/>
    <s v="P1"/>
    <x v="0"/>
  </r>
  <r>
    <x v="0"/>
    <s v=" Access Control"/>
    <s v="ACCESS ENFORCEMENT"/>
    <x v="2"/>
    <s v="CONTROLLED RELEASE"/>
    <x v="9"/>
    <s v="AC-3-9"/>
    <m/>
    <s v="N"/>
    <m/>
    <s v="N"/>
    <s v=" "/>
    <x v="1"/>
    <s v=" "/>
    <s v="P1"/>
    <x v="0"/>
  </r>
  <r>
    <x v="0"/>
    <s v=" Access Control"/>
    <s v="ACCESS ENFORCEMENT"/>
    <x v="2"/>
    <s v="AUDITED OVERRIDE OF ACCESS CONTROL MECHANISMS"/>
    <x v="10"/>
    <s v="AC-3-10"/>
    <s v="AU-2, AU-6"/>
    <s v="N"/>
    <m/>
    <s v="N"/>
    <s v=" "/>
    <x v="1"/>
    <s v=" "/>
    <s v="P1"/>
    <x v="0"/>
  </r>
  <r>
    <x v="0"/>
    <s v=" Access Control"/>
    <s v="INFORMATION FLOW ENFORCEMENT"/>
    <x v="3"/>
    <s v=""/>
    <x v="0"/>
    <s v="AC-4-0"/>
    <s v="AC-3, AC-17, AC-19, AC-21, CM-6, CM-7, SA-8, SC-2, SC-5, SC-7, SC-18"/>
    <s v="N"/>
    <m/>
    <s v="Y"/>
    <s v="AC-4-0"/>
    <x v="0"/>
    <s v="AC-4-0"/>
    <s v="P1"/>
    <x v="0"/>
  </r>
  <r>
    <x v="0"/>
    <s v=" Access Control"/>
    <s v="INFORMATION FLOW ENFORCEMENT"/>
    <x v="3"/>
    <s v="OBJECT SECURITY ATTRIBUTES"/>
    <x v="1"/>
    <s v="AC-4-1"/>
    <s v="AC-16"/>
    <s v="N"/>
    <m/>
    <s v="N"/>
    <s v=" "/>
    <x v="1"/>
    <s v=" "/>
    <s v="P1"/>
    <x v="0"/>
  </r>
  <r>
    <x v="0"/>
    <s v=" Access Control"/>
    <s v="INFORMATION FLOW ENFORCEMENT"/>
    <x v="3"/>
    <s v="PROCESSING DOMAINS"/>
    <x v="2"/>
    <s v="AC-4-2"/>
    <m/>
    <s v="N"/>
    <m/>
    <s v="N"/>
    <s v=" "/>
    <x v="1"/>
    <s v=" "/>
    <s v="P1"/>
    <x v="0"/>
  </r>
  <r>
    <x v="0"/>
    <s v=" Access Control"/>
    <s v="INFORMATION FLOW ENFORCEMENT"/>
    <x v="3"/>
    <s v="DYNAMIC INFORMATION FLOW CONTROL"/>
    <x v="3"/>
    <s v="AC-4-3"/>
    <s v="SI-4"/>
    <s v="N"/>
    <m/>
    <s v="N"/>
    <s v=" "/>
    <x v="1"/>
    <s v=" "/>
    <s v="P1"/>
    <x v="0"/>
  </r>
  <r>
    <x v="0"/>
    <s v=" Access Control"/>
    <s v="INFORMATION FLOW ENFORCEMENT"/>
    <x v="3"/>
    <s v="CONTENT CHECK ENCRYPTED INFORMATION"/>
    <x v="4"/>
    <s v="AC-4-4"/>
    <s v="SI-4"/>
    <s v="N"/>
    <m/>
    <s v="N"/>
    <s v=" "/>
    <x v="1"/>
    <s v=" "/>
    <s v="P1"/>
    <x v="0"/>
  </r>
  <r>
    <x v="0"/>
    <s v=" Access Control"/>
    <s v="INFORMATION FLOW ENFORCEMENT"/>
    <x v="3"/>
    <s v="EMBEDDED DATA TYPES"/>
    <x v="5"/>
    <s v="AC-4-5"/>
    <m/>
    <s v="N"/>
    <m/>
    <s v="N"/>
    <s v=" "/>
    <x v="1"/>
    <s v=" "/>
    <s v="P1"/>
    <x v="0"/>
  </r>
  <r>
    <x v="0"/>
    <s v=" Access Control"/>
    <s v="INFORMATION FLOW ENFORCEMENT"/>
    <x v="3"/>
    <s v="METADATA"/>
    <x v="6"/>
    <s v="AC-4-6"/>
    <s v="AC-16, SI-7"/>
    <s v="N"/>
    <m/>
    <s v="N"/>
    <s v=" "/>
    <x v="1"/>
    <s v=" "/>
    <s v="P1"/>
    <x v="0"/>
  </r>
  <r>
    <x v="0"/>
    <s v=" Access Control"/>
    <s v="INFORMATION FLOW ENFORCEMENT"/>
    <x v="3"/>
    <s v="ONE-WAY FLOW MECHANISMS"/>
    <x v="7"/>
    <s v="AC-4-7"/>
    <m/>
    <s v="N"/>
    <m/>
    <s v="N"/>
    <s v=" "/>
    <x v="1"/>
    <s v=" "/>
    <s v="P1"/>
    <x v="0"/>
  </r>
  <r>
    <x v="0"/>
    <s v=" Access Control"/>
    <s v="INFORMATION FLOW ENFORCEMENT"/>
    <x v="3"/>
    <s v="SECURITY POLICY FILTERS"/>
    <x v="8"/>
    <s v="AC-4-8"/>
    <m/>
    <s v="N"/>
    <m/>
    <s v="N"/>
    <s v=" "/>
    <x v="0"/>
    <s v="AC-4-8"/>
    <s v="P1"/>
    <x v="0"/>
  </r>
  <r>
    <x v="0"/>
    <s v=" Access Control"/>
    <s v="INFORMATION FLOW ENFORCEMENT"/>
    <x v="3"/>
    <s v="HUMAN REVIEWS"/>
    <x v="9"/>
    <s v="AC-4-9"/>
    <m/>
    <s v="N"/>
    <m/>
    <s v="N"/>
    <s v=" "/>
    <x v="1"/>
    <s v=" "/>
    <s v="P1"/>
    <x v="0"/>
  </r>
  <r>
    <x v="0"/>
    <s v=" Access Control"/>
    <s v="INFORMATION FLOW ENFORCEMENT"/>
    <x v="3"/>
    <s v="ENABLE / DISABLE SECURITY POLICY FILTERS"/>
    <x v="10"/>
    <s v="AC-4-10"/>
    <m/>
    <s v="N"/>
    <m/>
    <s v="N"/>
    <s v=" "/>
    <x v="1"/>
    <s v=" "/>
    <s v="P1"/>
    <x v="0"/>
  </r>
  <r>
    <x v="0"/>
    <s v=" Access Control"/>
    <s v="INFORMATION FLOW ENFORCEMENT"/>
    <x v="3"/>
    <s v="CONFIGURATION OF SECURITY POLICY FILTERS"/>
    <x v="11"/>
    <s v="AC-4-11"/>
    <m/>
    <s v="N"/>
    <m/>
    <s v="N"/>
    <s v=" "/>
    <x v="1"/>
    <s v=" "/>
    <s v="P1"/>
    <x v="0"/>
  </r>
  <r>
    <x v="0"/>
    <s v=" Access Control"/>
    <s v="INFORMATION FLOW ENFORCEMENT"/>
    <x v="3"/>
    <s v="DATA TYPE IDENTIFIERS"/>
    <x v="12"/>
    <s v="AC-4-12"/>
    <m/>
    <s v="N"/>
    <m/>
    <s v="N"/>
    <s v=" "/>
    <x v="1"/>
    <s v=" "/>
    <s v="P1"/>
    <x v="0"/>
  </r>
  <r>
    <x v="0"/>
    <s v=" Access Control"/>
    <s v="INFORMATION FLOW ENFORCEMENT"/>
    <x v="3"/>
    <s v="DECOMPOSITION INTO POLICY- RELEVANT SUBCOMPONENTS"/>
    <x v="13"/>
    <s v="AC-4-13"/>
    <m/>
    <s v="N"/>
    <m/>
    <s v="N"/>
    <s v=" "/>
    <x v="1"/>
    <s v=" "/>
    <s v="P1"/>
    <x v="0"/>
  </r>
  <r>
    <x v="0"/>
    <s v=" Access Control"/>
    <s v="INFORMATION FLOW ENFORCEMENT"/>
    <x v="3"/>
    <s v="SECURITY POLICY FILTER CONSTRAINTS"/>
    <x v="14"/>
    <s v="AC-4-14"/>
    <m/>
    <s v="N"/>
    <m/>
    <s v="N"/>
    <s v=" "/>
    <x v="1"/>
    <s v=" "/>
    <s v="P1"/>
    <x v="0"/>
  </r>
  <r>
    <x v="0"/>
    <s v=" Access Control"/>
    <s v="INFORMATION FLOW ENFORCEMENT"/>
    <x v="3"/>
    <s v="DETECTION OF UNSANCTIONED INFORMATION"/>
    <x v="15"/>
    <s v="AC-4-15"/>
    <s v="SI-3"/>
    <s v="N"/>
    <m/>
    <s v="N"/>
    <s v=" "/>
    <x v="1"/>
    <s v=" "/>
    <s v="P1"/>
    <x v="0"/>
  </r>
  <r>
    <x v="0"/>
    <s v=" Access Control"/>
    <s v="INFORMATION FLOW ENFORCEMENT"/>
    <x v="3"/>
    <s v="INFORMATION TRANSFERS ON INTERCONNECTED SYSTEMS"/>
    <x v="16"/>
    <s v="AC-4-16"/>
    <s v="Withdrawn"/>
    <s v="N"/>
    <m/>
    <s v="N"/>
    <s v=" "/>
    <x v="1"/>
    <s v=" "/>
    <s v="P1"/>
    <x v="0"/>
  </r>
  <r>
    <x v="0"/>
    <s v=" Access Control"/>
    <s v="INFORMATION FLOW ENFORCEMENT"/>
    <x v="3"/>
    <s v="DOMAIN AUTHENTICATION"/>
    <x v="17"/>
    <s v="AC-4-17"/>
    <s v="IA-2, IA-3, IA-4, IA-5"/>
    <s v="N"/>
    <m/>
    <s v="N"/>
    <s v=" "/>
    <x v="1"/>
    <s v=" "/>
    <s v="P1"/>
    <x v="0"/>
  </r>
  <r>
    <x v="0"/>
    <s v=" Access Control"/>
    <s v="INFORMATION FLOW ENFORCEMENT"/>
    <x v="3"/>
    <s v="SECURITY ATTRIBUTE BINDING"/>
    <x v="18"/>
    <s v="AC-4-18"/>
    <s v="AC-16, SC-16"/>
    <s v="N"/>
    <m/>
    <s v="N"/>
    <s v=" "/>
    <x v="1"/>
    <s v=" "/>
    <s v="P1"/>
    <x v="0"/>
  </r>
  <r>
    <x v="0"/>
    <s v=" Access Control"/>
    <s v="INFORMATION FLOW ENFORCEMENT"/>
    <x v="3"/>
    <s v="VALIDATION OF METADATA"/>
    <x v="19"/>
    <s v="AC-4-19"/>
    <m/>
    <s v="N"/>
    <m/>
    <s v="N"/>
    <s v=" "/>
    <x v="1"/>
    <s v=" "/>
    <s v="P1"/>
    <x v="0"/>
  </r>
  <r>
    <x v="0"/>
    <s v=" Access Control"/>
    <s v="INFORMATION FLOW ENFORCEMENT"/>
    <x v="3"/>
    <s v="APPROVED SOLUTIONS"/>
    <x v="20"/>
    <s v="AC-4-20"/>
    <m/>
    <s v="N"/>
    <m/>
    <s v="N"/>
    <s v=" "/>
    <x v="1"/>
    <s v=" "/>
    <s v="P1"/>
    <x v="0"/>
  </r>
  <r>
    <x v="0"/>
    <s v=" Access Control"/>
    <s v="INFORMATION FLOW ENFORCEMENT"/>
    <x v="3"/>
    <s v="PHYSICAL / LOGICAL SEPARATION OF INFORMATION FLOWS"/>
    <x v="21"/>
    <s v="AC-4-21"/>
    <m/>
    <s v="N"/>
    <m/>
    <s v="Y"/>
    <s v="AC-4-21"/>
    <x v="0"/>
    <s v="AC-4-21"/>
    <s v="P1"/>
    <x v="0"/>
  </r>
  <r>
    <x v="0"/>
    <s v=" Access Control"/>
    <s v="INFORMATION FLOW ENFORCEMENT"/>
    <x v="3"/>
    <s v="ACCESS ONLY"/>
    <x v="22"/>
    <s v="AC-4-22"/>
    <m/>
    <s v="N"/>
    <m/>
    <s v="N"/>
    <s v=" "/>
    <x v="1"/>
    <s v=" "/>
    <s v="P1"/>
    <x v="0"/>
  </r>
  <r>
    <x v="0"/>
    <s v=" Access Control"/>
    <s v="SEPARATION OF DUTIES"/>
    <x v="4"/>
    <s v=""/>
    <x v="0"/>
    <s v="AC-5-0"/>
    <s v="AC-3, AC-6, PE-3, PE-4, PS-2"/>
    <s v="N"/>
    <m/>
    <s v="Y"/>
    <s v="AC-5-0"/>
    <x v="0"/>
    <s v="AC-5-0"/>
    <s v="P1"/>
    <x v="0"/>
  </r>
  <r>
    <x v="0"/>
    <s v=" Access Control"/>
    <s v="LEAST PRIVILEGE"/>
    <x v="5"/>
    <s v=""/>
    <x v="0"/>
    <s v="AC-6-0"/>
    <s v="AC-2, AC-3, AC-5, CM-6, CM-7, PL-2"/>
    <s v="N"/>
    <m/>
    <s v="Y"/>
    <s v="AC-6-0"/>
    <x v="0"/>
    <s v="AC-6-0"/>
    <s v="P1"/>
    <x v="0"/>
  </r>
  <r>
    <x v="0"/>
    <s v=" Access Control"/>
    <s v="LEAST PRIVILEGE"/>
    <x v="5"/>
    <s v="AUTHORIZE ACCESS TO SECURITY FUNCTIONS"/>
    <x v="1"/>
    <s v="AC-6-1"/>
    <s v="AC-17, AC-18, AC-19"/>
    <s v="N"/>
    <m/>
    <s v="Y"/>
    <s v="AC-6-1"/>
    <x v="0"/>
    <s v="AC-6-1"/>
    <s v="P1"/>
    <x v="0"/>
  </r>
  <r>
    <x v="0"/>
    <s v=" Access Control"/>
    <s v="LEAST PRIVILEGE"/>
    <x v="5"/>
    <s v="NON-PRIVILEGED ACCESS FOR NONSECURITY FUNCTIONS"/>
    <x v="2"/>
    <s v="AC-6-2"/>
    <s v="PL-4"/>
    <s v="N"/>
    <m/>
    <s v="Y"/>
    <s v="AC-6-2"/>
    <x v="0"/>
    <s v="AC-6-2"/>
    <s v="P1"/>
    <x v="0"/>
  </r>
  <r>
    <x v="0"/>
    <s v=" Access Control"/>
    <s v="LEAST PRIVILEGE"/>
    <x v="5"/>
    <s v="NETWORK ACCESS TO PRIVILEGED COMMANDS"/>
    <x v="3"/>
    <s v="AC-6-3"/>
    <s v="AC-17"/>
    <s v="N"/>
    <m/>
    <s v="N"/>
    <s v=" "/>
    <x v="0"/>
    <s v="AC-6-3"/>
    <s v="P1"/>
    <x v="0"/>
  </r>
  <r>
    <x v="0"/>
    <s v=" Access Control"/>
    <s v="LEAST PRIVILEGE"/>
    <x v="5"/>
    <s v="SEPARATE PROCESSING DOMAINS"/>
    <x v="4"/>
    <s v="AC-6-4"/>
    <s v="AC-4, SC-3, SC-30, SC-32"/>
    <s v="N"/>
    <m/>
    <s v="N"/>
    <s v=" "/>
    <x v="1"/>
    <s v=" "/>
    <s v="P1"/>
    <x v="0"/>
  </r>
  <r>
    <x v="0"/>
    <s v=" Access Control"/>
    <s v="LEAST PRIVILEGE"/>
    <x v="5"/>
    <s v="PRIVILEGED ACCOUNTS"/>
    <x v="5"/>
    <s v="AC-6-5"/>
    <s v="CM-6"/>
    <s v="N"/>
    <m/>
    <s v="Y"/>
    <s v="AC-6-5"/>
    <x v="0"/>
    <s v="AC-6-5"/>
    <s v="P1"/>
    <x v="0"/>
  </r>
  <r>
    <x v="0"/>
    <s v=" Access Control"/>
    <s v="LEAST PRIVILEGE"/>
    <x v="5"/>
    <s v="PRIVILEGED ACCESS BY NON-ORGANIZATIONAL USERS"/>
    <x v="6"/>
    <s v="AC-6-6"/>
    <s v="IA-8"/>
    <s v="N"/>
    <m/>
    <s v="N"/>
    <s v=" "/>
    <x v="1"/>
    <s v=" "/>
    <s v="P1"/>
    <x v="0"/>
  </r>
  <r>
    <x v="0"/>
    <s v=" Access Control"/>
    <s v="LEAST PRIVILEGE"/>
    <x v="5"/>
    <s v="REVIEW OF USER PRIVILEGES"/>
    <x v="7"/>
    <s v="AC-6-7"/>
    <s v="CA-7"/>
    <s v="N"/>
    <m/>
    <s v="N"/>
    <s v=" "/>
    <x v="0"/>
    <s v="AC-6-7"/>
    <s v="P1"/>
    <x v="0"/>
  </r>
  <r>
    <x v="0"/>
    <s v=" Access Control"/>
    <s v="LEAST PRIVILEGE"/>
    <x v="5"/>
    <s v="PRIVILEGE LEVELS FOR CODE EXECUTION"/>
    <x v="8"/>
    <s v="AC-6-8"/>
    <m/>
    <s v="N"/>
    <m/>
    <s v="N"/>
    <s v=" "/>
    <x v="0"/>
    <s v="AC-6-8"/>
    <s v="P1"/>
    <x v="0"/>
  </r>
  <r>
    <x v="0"/>
    <s v=" Access Control"/>
    <s v="LEAST PRIVILEGE"/>
    <x v="5"/>
    <s v="AUDITING USE OF PRIVILEGED FUNCTIONS"/>
    <x v="9"/>
    <s v="AC-6-9"/>
    <s v="AU-2"/>
    <s v="N"/>
    <m/>
    <s v="Y"/>
    <s v="AC-6-9"/>
    <x v="0"/>
    <s v="AC-6-9"/>
    <s v="P1"/>
    <x v="0"/>
  </r>
  <r>
    <x v="0"/>
    <s v=" Access Control"/>
    <s v="LEAST PRIVILEGE"/>
    <x v="5"/>
    <s v="PROHIBIT NON-PRIVILEGED USERS FROM EXECUTING PRIVILEGED FUNCTIONS"/>
    <x v="10"/>
    <s v="AC-6-10"/>
    <m/>
    <s v="N"/>
    <m/>
    <s v="Y"/>
    <s v="AC-6-10"/>
    <x v="0"/>
    <s v="AC-6-10"/>
    <s v="P1"/>
    <x v="0"/>
  </r>
  <r>
    <x v="0"/>
    <s v=" Access Control"/>
    <s v="UNSUCCESSFUL LOGON ATTEMPTS"/>
    <x v="6"/>
    <s v=""/>
    <x v="0"/>
    <s v="AC-7-0"/>
    <s v="AC-2, AC-9, AC-14, IA-5"/>
    <s v="Y"/>
    <s v="AC-7-0"/>
    <s v="Y"/>
    <s v="AC-7-0"/>
    <x v="0"/>
    <s v="AC-7-0"/>
    <s v="P2"/>
    <x v="0"/>
  </r>
  <r>
    <x v="0"/>
    <s v=" Access Control"/>
    <s v="UNSUCCESSFUL LOGON ATTEMPTS"/>
    <x v="6"/>
    <s v="AUTOMATIC ACCOUNT LOCK"/>
    <x v="1"/>
    <s v="AC-7-1"/>
    <s v="Withdrawn"/>
    <s v="N"/>
    <m/>
    <s v="N"/>
    <s v=" "/>
    <x v="1"/>
    <s v=" "/>
    <s v="P2"/>
    <x v="0"/>
  </r>
  <r>
    <x v="0"/>
    <s v=" Access Control"/>
    <s v="UNSUCCESSFUL LOGON ATTEMPTS"/>
    <x v="6"/>
    <s v="PURGE / WIPE MOBILE DEVICE"/>
    <x v="2"/>
    <s v="AC-7-2"/>
    <s v="AC-19,MP-5,MP-6,SC-13"/>
    <s v="N"/>
    <m/>
    <s v="N"/>
    <s v=" "/>
    <x v="0"/>
    <s v="AC-7-2"/>
    <s v="P2"/>
    <x v="0"/>
  </r>
  <r>
    <x v="0"/>
    <s v=" Access Control"/>
    <s v="SYSTEM USE NOTIFICATION"/>
    <x v="7"/>
    <s v=""/>
    <x v="0"/>
    <s v="AC-8-0"/>
    <s v=" "/>
    <s v="Y"/>
    <s v="AC-8-0"/>
    <s v="Y"/>
    <s v="AC-8-0"/>
    <x v="0"/>
    <s v="AC-8-0"/>
    <s v="P1"/>
    <x v="0"/>
  </r>
  <r>
    <x v="0"/>
    <s v=" Access Control"/>
    <s v="CONCURRENT SESSION CONTROL"/>
    <x v="8"/>
    <s v=""/>
    <x v="0"/>
    <s v="AC-10-0"/>
    <s v=" "/>
    <s v="N"/>
    <m/>
    <s v="Y"/>
    <s v="AC-10-0"/>
    <x v="0"/>
    <s v="AC-10-0"/>
    <s v="P3"/>
    <x v="0"/>
  </r>
  <r>
    <x v="0"/>
    <s v=" Access Control"/>
    <s v="SESSION LOCK"/>
    <x v="9"/>
    <s v=""/>
    <x v="0"/>
    <s v="AC-11-0"/>
    <s v="AC-7"/>
    <s v="N"/>
    <m/>
    <s v="Y"/>
    <s v="AC-11-0"/>
    <x v="0"/>
    <s v="AC-11-0"/>
    <s v="P3"/>
    <x v="0"/>
  </r>
  <r>
    <x v="0"/>
    <s v=" Access Control"/>
    <s v="SESSION LOCK"/>
    <x v="9"/>
    <s v="PATTERN-HIDING DISPLAYS"/>
    <x v="1"/>
    <s v="AC-11-1"/>
    <s v=" "/>
    <s v="N"/>
    <m/>
    <s v="Y"/>
    <s v="AC-11-1"/>
    <x v="0"/>
    <s v="AC-11-1"/>
    <s v="P3"/>
    <x v="0"/>
  </r>
  <r>
    <x v="0"/>
    <s v=" Access Control"/>
    <s v="SESSION TERMINATION"/>
    <x v="10"/>
    <s v=""/>
    <x v="0"/>
    <s v="AC-12-0"/>
    <s v="SC-10, SC-23"/>
    <s v="N"/>
    <m/>
    <s v="Y"/>
    <s v="AC-12-0"/>
    <x v="0"/>
    <s v="AC-12-0"/>
    <s v="P2"/>
    <x v="0"/>
  </r>
  <r>
    <x v="0"/>
    <s v=" Access Control"/>
    <s v="SESSION TERMINATION"/>
    <x v="10"/>
    <s v="USER-INITIATED LOGOUTS / MESSAGE DISPLAYS"/>
    <x v="1"/>
    <s v="AC-12-1"/>
    <s v=" "/>
    <s v="N"/>
    <m/>
    <s v="N"/>
    <s v=" "/>
    <x v="0"/>
    <s v="AC-12-1"/>
    <s v="P2"/>
    <x v="0"/>
  </r>
  <r>
    <x v="0"/>
    <s v=" Access Control"/>
    <s v="PERMITTED ACTIONS WITHOUT IDENTIFICATION OR AUTHENTICATION"/>
    <x v="11"/>
    <s v=""/>
    <x v="0"/>
    <s v="AC-14-0"/>
    <s v="CP-2, IA-2"/>
    <s v="Y"/>
    <s v="AC-14-0"/>
    <s v="Y"/>
    <s v="AC-14-0"/>
    <x v="0"/>
    <s v="AC-14-0"/>
    <s v="P3"/>
    <x v="0"/>
  </r>
  <r>
    <x v="0"/>
    <s v=" Access Control"/>
    <s v="PERMITTED ACTIONS WITHOUT IDENTIFICATION OR AUTHENTICATION"/>
    <x v="11"/>
    <s v="NECESSARY USES"/>
    <x v="1"/>
    <s v="AC-14-1"/>
    <s v="Withdrawn"/>
    <s v="N"/>
    <m/>
    <s v="N"/>
    <s v=" "/>
    <x v="1"/>
    <s v=" "/>
    <s v="P3"/>
    <x v="0"/>
  </r>
  <r>
    <x v="0"/>
    <s v=" Access Control"/>
    <s v="REMOTE ACCESS"/>
    <x v="12"/>
    <s v=""/>
    <x v="0"/>
    <s v="AC-17-0"/>
    <s v="AC-2, AC-3, AC-18, AC-19, AC-20, CA-3, CA-7, CM-8, IA-2, IA-3, IA-8, MA-4, PE-17, PL-4, SC-10, SI-4"/>
    <s v="Y"/>
    <s v="AC-17-0"/>
    <s v="Y"/>
    <s v="AC-17-0"/>
    <x v="0"/>
    <s v="AC-17-0"/>
    <s v="P1"/>
    <x v="0"/>
  </r>
  <r>
    <x v="0"/>
    <s v=" Access Control"/>
    <s v="REMOTE ACCESS"/>
    <x v="12"/>
    <s v="AUTOMATED MONITORING / CONTROL"/>
    <x v="1"/>
    <s v="AC-17-1"/>
    <s v="AU-2,AU-12"/>
    <s v="N"/>
    <m/>
    <s v="Y"/>
    <s v="AC-17-1"/>
    <x v="0"/>
    <s v="AC-17-1"/>
    <s v="P1"/>
    <x v="0"/>
  </r>
  <r>
    <x v="0"/>
    <s v=" Access Control"/>
    <s v="REMOTE ACCESS"/>
    <x v="12"/>
    <s v="PROTECTION OF CONFIDENTIALITY / INTEGRITY USING ENCRYPTION"/>
    <x v="2"/>
    <s v="AC-17-2"/>
    <s v="SC-8,SC-12,SC-13"/>
    <s v="N"/>
    <m/>
    <s v="Y"/>
    <s v="AC-17-2"/>
    <x v="0"/>
    <s v="AC-17-2"/>
    <s v="P1"/>
    <x v="0"/>
  </r>
  <r>
    <x v="0"/>
    <s v=" Access Control"/>
    <s v="REMOTE ACCESS"/>
    <x v="12"/>
    <s v="MANAGED ACCESS CONTROL POINTS"/>
    <x v="3"/>
    <s v="AC-17-3"/>
    <s v="SC-7"/>
    <s v="N"/>
    <m/>
    <s v="Y"/>
    <s v="AC-17-3"/>
    <x v="0"/>
    <s v="AC-17-3"/>
    <s v="P1"/>
    <x v="0"/>
  </r>
  <r>
    <x v="0"/>
    <s v=" Access Control"/>
    <s v="REMOTE ACCESS"/>
    <x v="12"/>
    <s v="PRIVILEGED COMMANDS / ACCESS"/>
    <x v="4"/>
    <s v="AC-17-4"/>
    <s v="AC-6"/>
    <s v="N"/>
    <m/>
    <s v="Y"/>
    <s v="AC-17-4"/>
    <x v="0"/>
    <s v="AC-17-4"/>
    <s v="P1"/>
    <x v="0"/>
  </r>
  <r>
    <x v="0"/>
    <s v=" Access Control"/>
    <s v="REMOTE ACCESS"/>
    <x v="12"/>
    <s v="MONITORING FOR UNAUTHORIZED CONNECTIONS"/>
    <x v="5"/>
    <s v="AC-17-5"/>
    <s v="Withdrawn"/>
    <s v="N"/>
    <m/>
    <s v="N"/>
    <s v=" "/>
    <x v="1"/>
    <s v=" "/>
    <s v="P1"/>
    <x v="0"/>
  </r>
  <r>
    <x v="0"/>
    <s v=" Access Control"/>
    <s v="REMOTE ACCESS"/>
    <x v="12"/>
    <s v="PROTECTION OF INFORMATION"/>
    <x v="6"/>
    <s v="AC-17-6"/>
    <s v="AT-2,AT-3,PS-6"/>
    <s v="N"/>
    <m/>
    <s v="N"/>
    <s v=" "/>
    <x v="1"/>
    <s v=" "/>
    <s v="P1"/>
    <x v="0"/>
  </r>
  <r>
    <x v="0"/>
    <s v=" Access Control"/>
    <s v="REMOTE ACCESS"/>
    <x v="12"/>
    <s v="ADDITIONAL PROTECTION FOR SECURITY FUNCTION ACCESS"/>
    <x v="7"/>
    <s v="AC-17-7"/>
    <s v="Withdrawn"/>
    <s v="N"/>
    <m/>
    <s v="N"/>
    <s v=" "/>
    <x v="1"/>
    <s v=" "/>
    <s v="P1"/>
    <x v="0"/>
  </r>
  <r>
    <x v="0"/>
    <s v=" Access Control"/>
    <s v="REMOTE ACCESS"/>
    <x v="12"/>
    <s v="DISABLE NONSECURE NETWORK PROTOCOLS"/>
    <x v="8"/>
    <s v="AC-17-8"/>
    <s v="Withdrawn"/>
    <s v="N"/>
    <m/>
    <s v="N"/>
    <s v=" "/>
    <x v="1"/>
    <s v=" "/>
    <s v="P1"/>
    <x v="0"/>
  </r>
  <r>
    <x v="0"/>
    <s v=" Access Control"/>
    <s v="REMOTE ACCESS"/>
    <x v="12"/>
    <s v="DISCONNECT / DISABLE ACCESS"/>
    <x v="9"/>
    <s v="AC-17-9"/>
    <s v=" "/>
    <s v="N"/>
    <m/>
    <s v="Y"/>
    <s v="AC-17-9"/>
    <x v="0"/>
    <s v="AC-17-9"/>
    <s v="P1"/>
    <x v="0"/>
  </r>
  <r>
    <x v="0"/>
    <s v=" Access Control"/>
    <s v="WIRELESS ACCESS"/>
    <x v="13"/>
    <s v=""/>
    <x v="0"/>
    <s v="AC-18-0"/>
    <s v="AC-2, AC-3, AC-17, AC-19, CA-3, CA-7, CM-8, IA-2, IA-3, IA-8, PL-4, SI-4"/>
    <s v="Y"/>
    <s v="AC-18-0"/>
    <s v="Y"/>
    <s v="AC-18-0"/>
    <x v="0"/>
    <s v="AC-18-0"/>
    <s v="P1"/>
    <x v="0"/>
  </r>
  <r>
    <x v="0"/>
    <s v=" Access Control"/>
    <s v="WIRELESS ACCESS"/>
    <x v="13"/>
    <s v="AUTHENTICATION AND ENCRYPTION"/>
    <x v="1"/>
    <s v="AC-18-1"/>
    <s v="SC-8,SC-13"/>
    <s v="N"/>
    <m/>
    <s v="Y"/>
    <s v="AC-18-1"/>
    <x v="0"/>
    <s v="AC-18-1"/>
    <s v="P1"/>
    <x v="0"/>
  </r>
  <r>
    <x v="0"/>
    <s v=" Access Control"/>
    <s v="WIRELESS ACCESS"/>
    <x v="13"/>
    <s v="MONITORING UNAUTHORIZED CONNECTIONS"/>
    <x v="2"/>
    <s v="AC-18-2"/>
    <s v="Withdrawn"/>
    <s v="N"/>
    <m/>
    <s v="N"/>
    <s v=" "/>
    <x v="1"/>
    <s v=" "/>
    <s v="P1"/>
    <x v="0"/>
  </r>
  <r>
    <x v="0"/>
    <s v=" Access Control"/>
    <s v="WIRELESS ACCESS"/>
    <x v="13"/>
    <s v="DISABLE WIRELESS NETWORKING"/>
    <x v="3"/>
    <s v="AC-18-3"/>
    <s v="AC-19"/>
    <s v="N"/>
    <m/>
    <s v="N"/>
    <s v=" "/>
    <x v="0"/>
    <s v="AC-18-3"/>
    <s v="P1"/>
    <x v="0"/>
  </r>
  <r>
    <x v="0"/>
    <s v=" Access Control"/>
    <s v="WIRELESS ACCESS"/>
    <x v="13"/>
    <s v="RESTRICT CONFIGURATIONS BY USERS"/>
    <x v="4"/>
    <s v="AC-18-4"/>
    <s v="AC-3,SC-15"/>
    <s v="N"/>
    <m/>
    <s v="N"/>
    <s v=" "/>
    <x v="0"/>
    <s v="AC-18-4"/>
    <s v="P1"/>
    <x v="0"/>
  </r>
  <r>
    <x v="0"/>
    <s v=" Access Control"/>
    <s v="WIRELESS ACCESS"/>
    <x v="13"/>
    <s v="ANTENNAS / TRANSMISSION POWER LEVELS"/>
    <x v="5"/>
    <s v="AC-18-5"/>
    <s v="PE-19"/>
    <s v="N"/>
    <m/>
    <s v="N"/>
    <s v=" "/>
    <x v="0"/>
    <s v="AC-18-5"/>
    <s v="P1"/>
    <x v="0"/>
  </r>
  <r>
    <x v="0"/>
    <s v=" Access Control"/>
    <s v="ACCESS CONTROL FOR MOBILE DEVICES"/>
    <x v="14"/>
    <s v=""/>
    <x v="0"/>
    <s v="AC-19-0"/>
    <s v="AC-3, AC-7, AC-18, AC-20, CA-9, CM-2, IA-2, IA-3, MP-2, MP-4, MP-5, PL-4, SC-7, SC-43, SI-3, SI-4"/>
    <s v="Y"/>
    <s v="AC-19-0"/>
    <s v="Y"/>
    <s v="AC-19-0"/>
    <x v="0"/>
    <s v="AC-19-0"/>
    <s v="P1"/>
    <x v="0"/>
  </r>
  <r>
    <x v="0"/>
    <s v=" Access Control"/>
    <s v="ACCESS CONTROL FOR MOBILE DEVICES"/>
    <x v="14"/>
    <s v="USE OF WRITABLE / PORTABLE STORAGE DEVICES"/>
    <x v="1"/>
    <s v="AC-19-1"/>
    <s v="Withdrawn"/>
    <s v="N"/>
    <m/>
    <s v="N"/>
    <s v=" "/>
    <x v="1"/>
    <s v=" "/>
    <s v="P1"/>
    <x v="0"/>
  </r>
  <r>
    <x v="0"/>
    <s v=" Access Control"/>
    <s v="ACCESS CONTROL FOR MOBILE DEVICES"/>
    <x v="14"/>
    <s v="USE OF PERSONALLY OWNED PORTABLE STORAGE DEVICES"/>
    <x v="2"/>
    <s v="AC-19-2"/>
    <s v="Withdrawn"/>
    <s v="N"/>
    <m/>
    <s v="N"/>
    <s v=" "/>
    <x v="1"/>
    <s v=" "/>
    <s v="P1"/>
    <x v="0"/>
  </r>
  <r>
    <x v="0"/>
    <s v=" Access Control"/>
    <s v="ACCESS CONTROL FOR MOBILE DEVICES"/>
    <x v="14"/>
    <s v="USE OF PORTABLE STORAGE DEVICES WITH NO IDENTIFIABLE OWNER"/>
    <x v="3"/>
    <s v="AC-19-3"/>
    <s v="Withdrawn"/>
    <s v="N"/>
    <m/>
    <s v="N"/>
    <s v=" "/>
    <x v="1"/>
    <s v=" "/>
    <s v="P1"/>
    <x v="0"/>
  </r>
  <r>
    <x v="0"/>
    <s v=" Access Control"/>
    <s v="ACCESS CONTROL FOR MOBILE DEVICES"/>
    <x v="14"/>
    <s v="RESTRICTIONS FOR CLASSIFIED INFORMATION"/>
    <x v="4"/>
    <s v="AC-19-4"/>
    <s v="CA-6,IR-4"/>
    <s v="N"/>
    <m/>
    <s v="N"/>
    <s v=" "/>
    <x v="1"/>
    <s v=" "/>
    <s v="P1"/>
    <x v="0"/>
  </r>
  <r>
    <x v="0"/>
    <s v=" Access Control"/>
    <s v="ACCESS CONTROL FOR MOBILE DEVICES"/>
    <x v="14"/>
    <s v="FULL DEVICE / CONTAINER- BASED ENCRYPTION"/>
    <x v="5"/>
    <s v="AC-19-5"/>
    <s v="MP-5,SC-13,SC-28"/>
    <s v="N"/>
    <m/>
    <s v="Y"/>
    <s v="AC-19-5"/>
    <x v="0"/>
    <s v="AC-19-5"/>
    <s v="P1"/>
    <x v="0"/>
  </r>
  <r>
    <x v="0"/>
    <s v=" Access Control"/>
    <s v="USE OF EXTERNAL INFORMATION SYSTEMS"/>
    <x v="15"/>
    <s v=""/>
    <x v="0"/>
    <s v="AC-20-0"/>
    <s v="AC-3, AC-17, AC-19, CA-3, PL-4, SA-9"/>
    <s v="Y"/>
    <s v="AC-20-0"/>
    <s v="Y"/>
    <s v="AC-20-0"/>
    <x v="0"/>
    <s v="AC-20-0"/>
    <s v="P1"/>
    <x v="0"/>
  </r>
  <r>
    <x v="0"/>
    <s v=" Access Control"/>
    <s v="USE OF EXTERNAL INFORMATION SYSTEMS"/>
    <x v="15"/>
    <s v="LIMITS ON AUTHORIZED USE"/>
    <x v="1"/>
    <s v="AC-20-1"/>
    <s v="CA-2"/>
    <s v="N"/>
    <m/>
    <s v="Y"/>
    <s v="AC-20-1"/>
    <x v="0"/>
    <s v="AC-20-1"/>
    <s v="P1"/>
    <x v="0"/>
  </r>
  <r>
    <x v="0"/>
    <s v=" Access Control"/>
    <s v="USE OF EXTERNAL INFORMATION SYSTEMS"/>
    <x v="15"/>
    <s v="PORTABLE STORAGE DEVICES"/>
    <x v="2"/>
    <s v="AC-20-2"/>
    <s v=" "/>
    <s v="N"/>
    <m/>
    <s v="Y"/>
    <s v="AC-20-2"/>
    <x v="0"/>
    <s v="AC-20-2"/>
    <s v="P1"/>
    <x v="0"/>
  </r>
  <r>
    <x v="0"/>
    <s v=" Access Control"/>
    <s v="USE OF EXTERNAL INFORMATION SYSTEMS"/>
    <x v="15"/>
    <s v="NON- ORGANIZATIONALLY OWNED SYSTEMS / COMPONENTS / DEVICES"/>
    <x v="3"/>
    <s v="AC-20-3"/>
    <s v=" "/>
    <s v="N"/>
    <m/>
    <s v="N"/>
    <s v=" "/>
    <x v="1"/>
    <s v=" "/>
    <s v="P1"/>
    <x v="0"/>
  </r>
  <r>
    <x v="0"/>
    <s v=" Access Control"/>
    <s v="USE OF EXTERNAL INFORMATION SYSTEMS"/>
    <x v="15"/>
    <s v="NETWORK ACCESSIBLE STORAGE DEVICES"/>
    <x v="4"/>
    <s v="AC-20-4"/>
    <s v=" "/>
    <s v="N"/>
    <m/>
    <s v="N"/>
    <s v=" "/>
    <x v="1"/>
    <s v=" "/>
    <s v="P1"/>
    <x v="0"/>
  </r>
  <r>
    <x v="0"/>
    <s v=" Access Control"/>
    <s v="INFORMATION SHARING"/>
    <x v="16"/>
    <s v=""/>
    <x v="0"/>
    <s v="AC-21-0"/>
    <s v="AC-3"/>
    <s v="N"/>
    <m/>
    <s v="Y"/>
    <s v="AC-21-0"/>
    <x v="0"/>
    <s v="AC-21-0"/>
    <s v="P2"/>
    <x v="0"/>
  </r>
  <r>
    <x v="0"/>
    <s v=" Access Control"/>
    <s v="INFORMATION SHARING"/>
    <x v="16"/>
    <s v="AUTOMATED DECISION SUPPORT"/>
    <x v="1"/>
    <s v="AC-21-1"/>
    <s v=" "/>
    <s v="N"/>
    <m/>
    <s v="N"/>
    <s v=" "/>
    <x v="1"/>
    <s v=" "/>
    <s v="P2"/>
    <x v="0"/>
  </r>
  <r>
    <x v="0"/>
    <s v=" Access Control"/>
    <s v="INFORMATION SHARING"/>
    <x v="16"/>
    <s v="INFORMATION SEARCH AND RETRIEVAL"/>
    <x v="2"/>
    <s v="AC-21-2"/>
    <s v=" "/>
    <s v="N"/>
    <m/>
    <s v="N"/>
    <s v=" "/>
    <x v="1"/>
    <s v=" "/>
    <s v="P2"/>
    <x v="0"/>
  </r>
  <r>
    <x v="0"/>
    <s v=" Access Control"/>
    <s v="PUBLICLY ACCESSIBLE CONTENT"/>
    <x v="17"/>
    <s v=""/>
    <x v="0"/>
    <s v="AC-22-0"/>
    <s v="AC-3, AC-4, AT-2, AT-3, AU-13"/>
    <s v="Y"/>
    <s v="AC-22-0"/>
    <s v="Y"/>
    <s v="AC-22-0"/>
    <x v="0"/>
    <s v="AC-22-0"/>
    <s v="P3"/>
    <x v="0"/>
  </r>
  <r>
    <x v="1"/>
    <s v=" Awareness and Training"/>
    <s v="SECURITY AWARENESS AND TRAINING POLICY AND PROCEDURES"/>
    <x v="18"/>
    <s v=""/>
    <x v="0"/>
    <s v="AT-1-0"/>
    <s v="PM-9"/>
    <s v="Y"/>
    <s v="AT-1-0"/>
    <s v="Y"/>
    <s v="AT-1-0"/>
    <x v="0"/>
    <s v="AT-1-0"/>
    <s v="P1"/>
    <x v="0"/>
  </r>
  <r>
    <x v="1"/>
    <s v=" Awareness and Training"/>
    <s v="SECURITY AWARENESS TRAINING"/>
    <x v="19"/>
    <s v=""/>
    <x v="0"/>
    <s v="AT-2-0"/>
    <s v="AT-3, AT-4, PL-4"/>
    <s v="Y"/>
    <s v="AT-2-0"/>
    <s v="Y"/>
    <s v="AT-2-0"/>
    <x v="0"/>
    <s v="AT-2-0"/>
    <s v="P1"/>
    <x v="0"/>
  </r>
  <r>
    <x v="1"/>
    <s v=" Awareness and Training"/>
    <s v="SECURITY AWARENESS TRAINING"/>
    <x v="19"/>
    <s v="PRACTICAL EXERCISES"/>
    <x v="1"/>
    <s v="AT-2-1"/>
    <s v="CA-2,CA-7,CP-4,IR-13"/>
    <s v="N"/>
    <m/>
    <s v="N"/>
    <s v=" "/>
    <x v="1"/>
    <s v=" "/>
    <s v="P1"/>
    <x v="0"/>
  </r>
  <r>
    <x v="1"/>
    <s v=" Awareness and Training"/>
    <s v="SECURITY AWARENESS TRAINING"/>
    <x v="19"/>
    <s v="INSIDER THREAT"/>
    <x v="2"/>
    <s v="AT-2-2"/>
    <s v="PL-4,PM-12,PS-3,PS-6"/>
    <s v="N"/>
    <m/>
    <s v="Y"/>
    <s v="AT-2-2"/>
    <x v="0"/>
    <s v="AT-2-2"/>
    <s v="P1"/>
    <x v="0"/>
  </r>
  <r>
    <x v="1"/>
    <s v=" Awareness and Training"/>
    <s v="ROLE-BASED SECURITY TRAINING"/>
    <x v="20"/>
    <s v=""/>
    <x v="0"/>
    <s v="AT-3-0"/>
    <s v="AT-2, AT-4, PL-4, PS-7, SA-3, SA-12, SA-16"/>
    <s v="Y"/>
    <s v="AT-3-0"/>
    <s v="Y"/>
    <s v="AT-3-0"/>
    <x v="0"/>
    <s v="AT-3-0"/>
    <s v="P1"/>
    <x v="0"/>
  </r>
  <r>
    <x v="1"/>
    <s v=" Awareness and Training"/>
    <s v="ROLE-BASED SECURITY TRAINING"/>
    <x v="20"/>
    <s v="ENVIRONMENTAL CONTROLS"/>
    <x v="1"/>
    <s v="AT-3-1"/>
    <s v="PE-1,PE-13,PE-14,PE-15"/>
    <s v="N"/>
    <m/>
    <s v="N"/>
    <s v=" "/>
    <x v="1"/>
    <s v=" "/>
    <s v="P1"/>
    <x v="0"/>
  </r>
  <r>
    <x v="1"/>
    <s v=" Awareness and Training"/>
    <s v="ROLE-BASED SECURITY TRAINING"/>
    <x v="20"/>
    <s v="PHYSICAL SECURITY CONTROLS"/>
    <x v="2"/>
    <s v="AT-3-2"/>
    <s v="PE-2,PE-3,PE-4,PE-5"/>
    <s v="N"/>
    <m/>
    <s v="N"/>
    <s v=" "/>
    <x v="1"/>
    <s v=" "/>
    <s v="P1"/>
    <x v="0"/>
  </r>
  <r>
    <x v="1"/>
    <s v=" Awareness and Training"/>
    <s v="ROLE-BASED SECURITY TRAINING"/>
    <x v="20"/>
    <s v="PRACTICAL EXERCISES"/>
    <x v="3"/>
    <s v="AT-3-3"/>
    <s v=" "/>
    <s v="N"/>
    <m/>
    <s v="N"/>
    <s v=" "/>
    <x v="0"/>
    <s v="AT-3-3"/>
    <s v="P1"/>
    <x v="0"/>
  </r>
  <r>
    <x v="1"/>
    <s v=" Awareness and Training"/>
    <s v="ROLE-BASED SECURITY TRAINING"/>
    <x v="20"/>
    <s v="SUSPICIOUS COMMUNICATIONS AND ANOMALOUS SYSTEM BEHAVIOR"/>
    <x v="4"/>
    <s v="AT-3-4"/>
    <s v=" "/>
    <s v="N"/>
    <m/>
    <s v="N"/>
    <s v=" "/>
    <x v="0"/>
    <s v="AT-3-4"/>
    <s v="P1"/>
    <x v="0"/>
  </r>
  <r>
    <x v="1"/>
    <s v=" Awareness and Training"/>
    <s v="SECURITY TRAINING RECORDS"/>
    <x v="21"/>
    <s v=""/>
    <x v="0"/>
    <s v="AT-4-0"/>
    <s v="AT-2, AT-3, PM-14"/>
    <s v="Y"/>
    <s v="AT-4-0"/>
    <s v="Y"/>
    <s v="AT-4-0"/>
    <x v="0"/>
    <s v="AT-4-0"/>
    <s v="P3"/>
    <x v="0"/>
  </r>
  <r>
    <x v="2"/>
    <s v=" Audit and Accountability"/>
    <s v="AUDIT AND ACCOUNTABILITY POLICY AND PROCEDURES"/>
    <x v="22"/>
    <s v=""/>
    <x v="0"/>
    <s v="AU-1-0"/>
    <s v="PM-9"/>
    <s v="Y"/>
    <s v="AU-1-0"/>
    <s v="Y"/>
    <s v="AU-1-0"/>
    <x v="0"/>
    <s v="AU-1-0"/>
    <s v="P1"/>
    <x v="0"/>
  </r>
  <r>
    <x v="2"/>
    <s v=" Audit and Accountability"/>
    <s v="AUDIT EVENTS"/>
    <x v="23"/>
    <s v=""/>
    <x v="0"/>
    <s v="AU-2-0"/>
    <s v="AC-6, AC-17, AU-3, AU-12, MA-4, MP-2, MP-4, SI-4"/>
    <s v="Y"/>
    <s v="AU-2-0"/>
    <s v="Y"/>
    <s v="AU-2-0"/>
    <x v="0"/>
    <s v="AU-2-0"/>
    <s v="P1"/>
    <x v="0"/>
  </r>
  <r>
    <x v="2"/>
    <s v=" Audit and Accountability"/>
    <s v="AUDIT EVENTS"/>
    <x v="23"/>
    <s v="COMPILATION OF AUDIT RECORDS FROM MULTIPLE SOURCES"/>
    <x v="1"/>
    <s v="AU-2-1"/>
    <s v="Withdrawn"/>
    <s v="N"/>
    <m/>
    <s v="N"/>
    <s v=" "/>
    <x v="1"/>
    <s v=" "/>
    <s v="P1"/>
    <x v="0"/>
  </r>
  <r>
    <x v="2"/>
    <s v=" Audit and Accountability"/>
    <s v="AUDIT EVENTS"/>
    <x v="23"/>
    <s v="SELECTION OF AUDIT EVENTS BY COMPONENT"/>
    <x v="2"/>
    <s v="AU-2-2"/>
    <s v="Withdrawn"/>
    <s v="N"/>
    <m/>
    <s v="N"/>
    <s v=" "/>
    <x v="1"/>
    <s v=" "/>
    <s v="P1"/>
    <x v="0"/>
  </r>
  <r>
    <x v="2"/>
    <s v=" Audit and Accountability"/>
    <s v="AUDIT EVENTS"/>
    <x v="23"/>
    <s v="REVIEWS AND UPDATES"/>
    <x v="3"/>
    <s v="AU-2-3"/>
    <s v=" "/>
    <s v="N"/>
    <m/>
    <s v="Y"/>
    <s v="AU-2-3"/>
    <x v="0"/>
    <s v="AU-2-3"/>
    <s v="P1"/>
    <x v="0"/>
  </r>
  <r>
    <x v="2"/>
    <s v=" Audit and Accountability"/>
    <s v="AUDIT EVENTS"/>
    <x v="23"/>
    <s v="PRIVILEGED FUNCTIONS"/>
    <x v="4"/>
    <s v="AU-2-4"/>
    <s v="Withdrawn"/>
    <s v="N"/>
    <m/>
    <s v="N"/>
    <s v=" "/>
    <x v="1"/>
    <s v=" "/>
    <s v="P1"/>
    <x v="0"/>
  </r>
  <r>
    <x v="2"/>
    <s v=" Audit and Accountability"/>
    <s v="CONTENT OF AUDIT RECORDS"/>
    <x v="24"/>
    <s v=""/>
    <x v="0"/>
    <s v="AU-3-0"/>
    <s v="AU-2, AU-8, AU-12, SI-11"/>
    <s v="Y"/>
    <s v="AU-3-0"/>
    <s v="Y"/>
    <s v="AU-3-0"/>
    <x v="0"/>
    <s v="AU-3-0"/>
    <s v="P1"/>
    <x v="0"/>
  </r>
  <r>
    <x v="2"/>
    <s v=" Audit and Accountability"/>
    <s v="CONTENT OF AUDIT RECORDS"/>
    <x v="24"/>
    <s v="ADDITIONAL AUDIT INFORMATION"/>
    <x v="1"/>
    <s v="AU-3-1"/>
    <s v=" "/>
    <s v="N"/>
    <m/>
    <s v="Y"/>
    <s v="AU-3-1"/>
    <x v="0"/>
    <s v="AU-3-1"/>
    <s v="P1"/>
    <x v="0"/>
  </r>
  <r>
    <x v="2"/>
    <s v=" Audit and Accountability"/>
    <s v="CONTENT OF AUDIT RECORDS"/>
    <x v="24"/>
    <s v="CENTRALIZED MANAGEMENT OF PLANNED AUDIT RECORD CONTENT"/>
    <x v="2"/>
    <s v="AU-3-2"/>
    <s v="AU-6,AU-7"/>
    <s v="N"/>
    <m/>
    <s v="N"/>
    <s v=" "/>
    <x v="0"/>
    <s v="AU-3-2"/>
    <s v="P1"/>
    <x v="0"/>
  </r>
  <r>
    <x v="2"/>
    <s v=" Audit and Accountability"/>
    <s v="AUDIT STORAGE CAPACITY"/>
    <x v="25"/>
    <s v=""/>
    <x v="0"/>
    <s v="AU-4-0"/>
    <s v="AU-2, AU-5, AU-6, AU-7, AU-11, SI-4"/>
    <s v="Y"/>
    <s v="AU-4-0"/>
    <s v="Y"/>
    <s v="AU-4-0"/>
    <x v="0"/>
    <s v="AU-4-0"/>
    <s v="P1"/>
    <x v="0"/>
  </r>
  <r>
    <x v="2"/>
    <s v=" Audit and Accountability"/>
    <s v="AUDIT STORAGE CAPACITY"/>
    <x v="25"/>
    <s v="TRANSFER TO ALTERNATE STORAGE"/>
    <x v="1"/>
    <s v="AU-4-1"/>
    <s v=" "/>
    <s v="N"/>
    <m/>
    <s v="N"/>
    <s v=" "/>
    <x v="1"/>
    <s v=" "/>
    <s v="P1"/>
    <x v="0"/>
  </r>
  <r>
    <x v="2"/>
    <s v=" Audit and Accountability"/>
    <s v="RESPONSE TO AUDIT PROCESSING FAILURES"/>
    <x v="26"/>
    <s v=""/>
    <x v="0"/>
    <s v="AU-5-0"/>
    <s v="AU-4, SI-12"/>
    <s v="Y"/>
    <s v="AU-5-0"/>
    <s v="Y"/>
    <s v="AU-5-0"/>
    <x v="0"/>
    <s v="AU-5-0"/>
    <s v="P1"/>
    <x v="0"/>
  </r>
  <r>
    <x v="2"/>
    <s v=" Audit and Accountability"/>
    <s v="RESPONSE TO AUDIT PROCESSING FAILURES"/>
    <x v="26"/>
    <s v="AUDIT STORAGE CAPACITY"/>
    <x v="1"/>
    <s v="AU-5-1"/>
    <s v=" "/>
    <s v="N"/>
    <m/>
    <s v="N"/>
    <s v=" "/>
    <x v="0"/>
    <s v="AU-5-1"/>
    <s v="P1"/>
    <x v="0"/>
  </r>
  <r>
    <x v="2"/>
    <s v=" Audit and Accountability"/>
    <s v="RESPONSE TO AUDIT PROCESSING FAILURES"/>
    <x v="26"/>
    <s v="REAL-TIME ALERTS"/>
    <x v="2"/>
    <s v="AU-5-2"/>
    <s v=" "/>
    <s v="N"/>
    <m/>
    <s v="N"/>
    <s v=" "/>
    <x v="0"/>
    <s v="AU-5-2"/>
    <s v="P1"/>
    <x v="0"/>
  </r>
  <r>
    <x v="2"/>
    <s v=" Audit and Accountability"/>
    <s v="RESPONSE TO AUDIT PROCESSING FAILURES"/>
    <x v="26"/>
    <s v="CONFIGURABLE TRAFFIC VOLUME THRESHOLDS"/>
    <x v="3"/>
    <s v="AU-5-3"/>
    <s v=" "/>
    <s v="N"/>
    <m/>
    <s v="N"/>
    <s v=" "/>
    <x v="1"/>
    <s v=" "/>
    <s v="P1"/>
    <x v="0"/>
  </r>
  <r>
    <x v="2"/>
    <s v=" Audit and Accountability"/>
    <s v="RESPONSE TO AUDIT PROCESSING FAILURES"/>
    <x v="26"/>
    <s v="SHUTDOWN ON FAILURE"/>
    <x v="4"/>
    <s v="AU-5-4"/>
    <s v="AU-15"/>
    <s v="N"/>
    <m/>
    <s v="N"/>
    <s v=" "/>
    <x v="1"/>
    <s v=" "/>
    <s v="P1"/>
    <x v="0"/>
  </r>
  <r>
    <x v="2"/>
    <s v=" Audit and Accountability"/>
    <s v="AUDIT REVIEW, ANALYSIS, AND REPORTING"/>
    <x v="27"/>
    <s v=""/>
    <x v="0"/>
    <s v="AU-6-0"/>
    <s v="AC-2, AC-3, AC-6, AC-17, AT-3, AU-7, AU-16, CA-7, CM-5, CM-10, CM-11, IA-3, IA-5, IR-5, IR-6, MA-4, MP-4, PE-3, PE-6, PE-14, PE-16, RA-5, SC-7, SC-18, SC-19, SI-3, SI-4, SI-7"/>
    <s v="Y"/>
    <s v="AU-6-0"/>
    <s v="Y"/>
    <s v="AU-6-0"/>
    <x v="0"/>
    <s v="AU-6-0"/>
    <s v="P1"/>
    <x v="0"/>
  </r>
  <r>
    <x v="2"/>
    <s v=" Audit and Accountability"/>
    <s v="AUDIT REVIEW, ANALYSIS, AND REPORTING"/>
    <x v="27"/>
    <s v="PROCESS INTEGRATION"/>
    <x v="1"/>
    <s v="AU-6-1"/>
    <s v="AU-12,PM-7"/>
    <s v="N"/>
    <m/>
    <s v="Y"/>
    <s v="AU-6-1"/>
    <x v="0"/>
    <s v="AU-6-1"/>
    <s v="P1"/>
    <x v="0"/>
  </r>
  <r>
    <x v="2"/>
    <s v=" Audit and Accountability"/>
    <s v="AUDIT REVIEW, ANALYSIS, AND REPORTING"/>
    <x v="27"/>
    <s v="AUTOMATED SECURITY ALERTS"/>
    <x v="2"/>
    <s v="AU-6-2"/>
    <s v="Withdrawn"/>
    <s v="N"/>
    <m/>
    <s v="N"/>
    <s v=" "/>
    <x v="1"/>
    <s v=" "/>
    <s v="P1"/>
    <x v="0"/>
  </r>
  <r>
    <x v="2"/>
    <s v=" Audit and Accountability"/>
    <s v="AUDIT REVIEW, ANALYSIS, AND REPORTING"/>
    <x v="27"/>
    <s v="CORRELATE AUDIT REPOSITORIES"/>
    <x v="3"/>
    <s v="AU-6-3"/>
    <s v="AU-12,IR-4"/>
    <s v="N"/>
    <m/>
    <s v="Y"/>
    <s v="AU-6-3"/>
    <x v="0"/>
    <s v="AU-6-3"/>
    <s v="P1"/>
    <x v="0"/>
  </r>
  <r>
    <x v="2"/>
    <s v=" Audit and Accountability"/>
    <s v="AUDIT REVIEW, ANALYSIS, AND REPORTING"/>
    <x v="27"/>
    <s v="CENTRAL REVIEW AND ANALYSIS"/>
    <x v="4"/>
    <s v="AU-6-4"/>
    <s v="AU-2,AU-12"/>
    <s v="N"/>
    <m/>
    <s v="N"/>
    <s v=" "/>
    <x v="0"/>
    <s v="AU-6-4"/>
    <s v="P1"/>
    <x v="0"/>
  </r>
  <r>
    <x v="2"/>
    <s v=" Audit and Accountability"/>
    <s v="AUDIT REVIEW, ANALYSIS, AND REPORTING"/>
    <x v="27"/>
    <s v="INTEGRATION / SCANNING AND MONITORING CAPABILITIES"/>
    <x v="5"/>
    <s v="AU-6-5"/>
    <s v="AU-12,IR-4,RA-5"/>
    <s v="N"/>
    <m/>
    <s v="N"/>
    <s v=" "/>
    <x v="0"/>
    <s v="AU-6-5"/>
    <s v="P1"/>
    <x v="0"/>
  </r>
  <r>
    <x v="2"/>
    <s v=" Audit and Accountability"/>
    <s v="AUDIT REVIEW, ANALYSIS, AND REPORTING"/>
    <x v="27"/>
    <s v="CORRELATION WITH PHYSICAL MONITORING"/>
    <x v="6"/>
    <s v="AU-6-6"/>
    <s v=" "/>
    <s v="N"/>
    <m/>
    <s v="N"/>
    <s v=" "/>
    <x v="0"/>
    <s v="AU-6-6"/>
    <s v="P1"/>
    <x v="0"/>
  </r>
  <r>
    <x v="2"/>
    <s v=" Audit and Accountability"/>
    <s v="AUDIT REVIEW, ANALYSIS, AND REPORTING"/>
    <x v="27"/>
    <s v="PERMITTED ACTIONS"/>
    <x v="7"/>
    <s v="AU-6-7"/>
    <s v=" "/>
    <s v="N"/>
    <m/>
    <s v="N"/>
    <s v=" "/>
    <x v="0"/>
    <s v="AU-6-7"/>
    <s v="P1"/>
    <x v="0"/>
  </r>
  <r>
    <x v="2"/>
    <s v=" Audit and Accountability"/>
    <s v="AUDIT REVIEW, ANALYSIS, AND REPORTING"/>
    <x v="27"/>
    <s v="FULL TEXT ANALYSIS OF PRIVILEGED COMMANDS"/>
    <x v="8"/>
    <s v="AU-6-8"/>
    <s v="AU-3,AU-9,AU-11,AU-12"/>
    <s v="N"/>
    <m/>
    <s v="N"/>
    <s v=" "/>
    <x v="1"/>
    <s v=" "/>
    <s v="P1"/>
    <x v="0"/>
  </r>
  <r>
    <x v="2"/>
    <s v=" Audit and Accountability"/>
    <s v="AUDIT REVIEW, ANALYSIS, AND REPORTING"/>
    <x v="27"/>
    <s v="CORRELATION WITH INFORMATION FROM NONTECHNICAL SOURCES"/>
    <x v="9"/>
    <s v="AU-6-9"/>
    <s v="AT-2"/>
    <s v="N"/>
    <m/>
    <s v="N"/>
    <s v=" "/>
    <x v="1"/>
    <s v=" "/>
    <s v="P1"/>
    <x v="0"/>
  </r>
  <r>
    <x v="2"/>
    <s v=" Audit and Accountability"/>
    <s v="AUDIT REVIEW, ANALYSIS, AND REPORTING"/>
    <x v="27"/>
    <s v="AUDIT LEVEL ADJUSTMENT"/>
    <x v="10"/>
    <s v="AU-6-10"/>
    <s v=" "/>
    <s v="N"/>
    <m/>
    <s v="N"/>
    <s v=" "/>
    <x v="0"/>
    <s v="AU-6-10"/>
    <s v="P1"/>
    <x v="0"/>
  </r>
  <r>
    <x v="2"/>
    <s v=" Audit and Accountability"/>
    <s v="AUDIT REDUCTION AND REPORT GENERATION"/>
    <x v="28"/>
    <s v=""/>
    <x v="0"/>
    <s v="AU-7-0"/>
    <s v="AU-6"/>
    <s v="N"/>
    <m/>
    <s v="Y"/>
    <s v="AU-7-0"/>
    <x v="0"/>
    <s v="AU-7-0"/>
    <s v="P2"/>
    <x v="0"/>
  </r>
  <r>
    <x v="2"/>
    <s v=" Audit and Accountability"/>
    <s v="AUDIT REDUCTION AND REPORT GENERATION"/>
    <x v="28"/>
    <s v="AUTOMATIC PROCESSING"/>
    <x v="1"/>
    <s v="AU-7-1"/>
    <s v="AU-2,AU-12"/>
    <s v="N"/>
    <m/>
    <s v="Y"/>
    <s v="AU-7-1"/>
    <x v="0"/>
    <s v="AU-7-1"/>
    <s v="P2"/>
    <x v="0"/>
  </r>
  <r>
    <x v="2"/>
    <s v=" Audit and Accountability"/>
    <s v="AUDIT REDUCTION AND REPORT GENERATION"/>
    <x v="28"/>
    <s v="AUTOMATIC SORT AND SEARCH"/>
    <x v="2"/>
    <s v="AU-7-2"/>
    <s v=" "/>
    <s v="N"/>
    <m/>
    <s v="N"/>
    <s v=" "/>
    <x v="1"/>
    <s v=" "/>
    <s v="P2"/>
    <x v="0"/>
  </r>
  <r>
    <x v="2"/>
    <s v=" Audit and Accountability"/>
    <s v="TIME STAMPS"/>
    <x v="29"/>
    <s v=""/>
    <x v="0"/>
    <s v="AU-8-0"/>
    <s v="AU-3, AU-12"/>
    <s v="Y"/>
    <s v="AU-8-0"/>
    <s v="Y"/>
    <s v="AU-8-0"/>
    <x v="0"/>
    <s v="AU-8-0"/>
    <s v="P1"/>
    <x v="0"/>
  </r>
  <r>
    <x v="2"/>
    <s v=" Audit and Accountability"/>
    <s v="TIME STAMPS"/>
    <x v="29"/>
    <s v="SYNCHRONIZATION WITH AUTHORITATIVE TIME SOURCE"/>
    <x v="1"/>
    <s v="AU-8-1"/>
    <s v=" "/>
    <s v="N"/>
    <m/>
    <s v="Y"/>
    <s v="AU-8-1"/>
    <x v="0"/>
    <s v="AU-8-1"/>
    <s v="P1"/>
    <x v="0"/>
  </r>
  <r>
    <x v="2"/>
    <s v=" Audit and Accountability"/>
    <s v="TIME STAMPS"/>
    <x v="29"/>
    <s v="SECONDARY AUTHORITATIVE TIME SOURCE"/>
    <x v="2"/>
    <s v="AU-8-2"/>
    <s v=" "/>
    <s v="N"/>
    <m/>
    <s v="N"/>
    <s v=" "/>
    <x v="1"/>
    <s v=" "/>
    <s v="P1"/>
    <x v="0"/>
  </r>
  <r>
    <x v="2"/>
    <s v=" Audit and Accountability"/>
    <s v="PROTECTION OF AUDIT INFORMATION"/>
    <x v="30"/>
    <s v=""/>
    <x v="0"/>
    <s v="AU-9-0"/>
    <s v="AC-3, AC-6, MP-2, MP-4, PE-2, PE-3, PE-6"/>
    <s v="Y"/>
    <s v="AU-9-0"/>
    <s v="Y"/>
    <s v="AU-9-0"/>
    <x v="0"/>
    <s v="AU-9-0"/>
    <s v="P1"/>
    <x v="0"/>
  </r>
  <r>
    <x v="2"/>
    <s v=" Audit and Accountability"/>
    <s v="PROTECTION OF AUDIT INFORMATION"/>
    <x v="30"/>
    <s v="HARDWARE WRITE-ONCE MEDIA"/>
    <x v="1"/>
    <s v="AU-9-1"/>
    <s v="AU-4,AU-5"/>
    <s v="N"/>
    <m/>
    <s v="N"/>
    <s v=" "/>
    <x v="1"/>
    <s v=" "/>
    <s v="P1"/>
    <x v="0"/>
  </r>
  <r>
    <x v="2"/>
    <s v=" Audit and Accountability"/>
    <s v="PROTECTION OF AUDIT INFORMATION"/>
    <x v="30"/>
    <s v="AUDIT BACKUP ON SEPARATE PHYSICAL SYSTEMS / COMPONENTS"/>
    <x v="2"/>
    <s v="AU-9-2"/>
    <s v="AU-4,AU-5,AU-11"/>
    <s v="N"/>
    <m/>
    <s v="Y"/>
    <s v="AU-9-2"/>
    <x v="0"/>
    <s v="AU-9-2"/>
    <s v="P1"/>
    <x v="0"/>
  </r>
  <r>
    <x v="2"/>
    <s v=" Audit and Accountability"/>
    <s v="PROTECTION OF AUDIT INFORMATION"/>
    <x v="30"/>
    <s v="CRYPTOGRAPHIC PROTECTION"/>
    <x v="3"/>
    <s v="AU-9-3"/>
    <s v="AU-10,SC-12,SC-13"/>
    <s v="N"/>
    <m/>
    <s v="N"/>
    <s v=" "/>
    <x v="0"/>
    <s v="AU-9-3"/>
    <s v="P1"/>
    <x v="0"/>
  </r>
  <r>
    <x v="2"/>
    <s v=" Audit and Accountability"/>
    <s v="PROTECTION OF AUDIT INFORMATION"/>
    <x v="30"/>
    <s v="ACCESS BY SUBSET OF PRIVILEGED USERS"/>
    <x v="4"/>
    <s v="AU-9-4"/>
    <s v="AC-5"/>
    <s v="N"/>
    <m/>
    <s v="Y"/>
    <s v="AU-9-4"/>
    <x v="0"/>
    <s v="AU-9-4"/>
    <s v="P1"/>
    <x v="0"/>
  </r>
  <r>
    <x v="2"/>
    <s v=" Audit and Accountability"/>
    <s v="PROTECTION OF AUDIT INFORMATION"/>
    <x v="30"/>
    <s v="DUAL AUTHORIZATION"/>
    <x v="5"/>
    <s v="AU-9-5"/>
    <s v="AC-3,MP-2"/>
    <s v="N"/>
    <m/>
    <s v="N"/>
    <s v=" "/>
    <x v="1"/>
    <s v=" "/>
    <s v="P1"/>
    <x v="0"/>
  </r>
  <r>
    <x v="2"/>
    <s v=" Audit and Accountability"/>
    <s v="PROTECTION OF AUDIT INFORMATION"/>
    <x v="30"/>
    <s v="READ-ONLY ACCESS"/>
    <x v="6"/>
    <s v="AU-9-6"/>
    <s v=" "/>
    <s v="N"/>
    <m/>
    <s v="N"/>
    <s v=" "/>
    <x v="1"/>
    <s v=" "/>
    <s v="P1"/>
    <x v="0"/>
  </r>
  <r>
    <x v="2"/>
    <s v=" Audit and Accountability"/>
    <s v="NON-REPUDIATION"/>
    <x v="31"/>
    <s v=""/>
    <x v="0"/>
    <s v="AU-10-0"/>
    <s v="SC-12, SC-8, SC-13, SC-16, SC-17, SC-23"/>
    <s v="N"/>
    <m/>
    <s v="N"/>
    <s v=" "/>
    <x v="0"/>
    <s v="AU-10-0"/>
    <s v="P2"/>
    <x v="0"/>
  </r>
  <r>
    <x v="2"/>
    <s v=" Audit and Accountability"/>
    <s v="NON-REPUDIATION"/>
    <x v="31"/>
    <s v="ASSOCIATION OF IDENTITIES"/>
    <x v="1"/>
    <s v="AU-10-1"/>
    <s v="AC-4,AC-16"/>
    <s v="N"/>
    <m/>
    <s v="N"/>
    <s v=" "/>
    <x v="1"/>
    <s v=" "/>
    <s v="P2"/>
    <x v="0"/>
  </r>
  <r>
    <x v="2"/>
    <s v=" Audit and Accountability"/>
    <s v="NON-REPUDIATION"/>
    <x v="31"/>
    <s v="VALIDATE BINDING OF INFORMATION PRODUCER IDENTITY"/>
    <x v="2"/>
    <s v="AU-10-2"/>
    <s v="AC-3,AC-4,AC-16"/>
    <s v="N"/>
    <m/>
    <s v="N"/>
    <s v=" "/>
    <x v="1"/>
    <s v=" "/>
    <s v="P2"/>
    <x v="0"/>
  </r>
  <r>
    <x v="2"/>
    <s v=" Audit and Accountability"/>
    <s v="NON-REPUDIATION"/>
    <x v="31"/>
    <s v="CHAIN OF CUSTODY"/>
    <x v="3"/>
    <s v="AU-10-3"/>
    <s v="AC-4,AC-16"/>
    <s v="N"/>
    <m/>
    <s v="N"/>
    <s v=" "/>
    <x v="1"/>
    <s v=" "/>
    <s v="P2"/>
    <x v="0"/>
  </r>
  <r>
    <x v="2"/>
    <s v=" Audit and Accountability"/>
    <s v="NON-REPUDIATION"/>
    <x v="31"/>
    <s v="VALIDATE BINDING OF INFORMATION REVIEWER IDENTITY"/>
    <x v="4"/>
    <s v="AU-10-4"/>
    <s v="AC-4,AC-16"/>
    <s v="N"/>
    <m/>
    <s v="N"/>
    <s v=" "/>
    <x v="1"/>
    <s v=" "/>
    <s v="P2"/>
    <x v="0"/>
  </r>
  <r>
    <x v="2"/>
    <s v=" Audit and Accountability"/>
    <s v="NON-REPUDIATION"/>
    <x v="31"/>
    <s v="DIGITAL SIGNATURES"/>
    <x v="5"/>
    <s v="AU-10-5"/>
    <s v="Withdrawn"/>
    <s v="N"/>
    <m/>
    <s v="N"/>
    <s v=" "/>
    <x v="1"/>
    <s v=" "/>
    <s v="P2"/>
    <x v="0"/>
  </r>
  <r>
    <x v="2"/>
    <s v=" Audit and Accountability"/>
    <s v="AUDIT RECORD RETENTION"/>
    <x v="32"/>
    <s v=""/>
    <x v="0"/>
    <s v="AU-11-0"/>
    <s v="AU-4, AU-5, AU-9, MP-6"/>
    <s v="Y"/>
    <s v="AU-11-0"/>
    <s v="Y"/>
    <s v="AU-11-0"/>
    <x v="0"/>
    <s v="AU-11-0"/>
    <s v="P3"/>
    <x v="0"/>
  </r>
  <r>
    <x v="2"/>
    <s v=" Audit and Accountability"/>
    <s v="AUDIT RECORD RETENTION"/>
    <x v="32"/>
    <s v="LONG-TERM RETRIEVAL CAPABILITY"/>
    <x v="1"/>
    <s v="AU-11-1"/>
    <s v=" "/>
    <s v="N"/>
    <m/>
    <s v="N"/>
    <s v=" "/>
    <x v="1"/>
    <s v=" "/>
    <s v="P3"/>
    <x v="0"/>
  </r>
  <r>
    <x v="2"/>
    <s v=" Audit and Accountability"/>
    <s v="AUDIT GENERATION"/>
    <x v="33"/>
    <s v=""/>
    <x v="0"/>
    <s v="AU-12-0"/>
    <s v="AC-3, AU-2, AU-3, AU-6, AU-7"/>
    <s v="Y"/>
    <s v="AU-12-0"/>
    <s v="Y"/>
    <s v="AU-12-0"/>
    <x v="0"/>
    <s v="AU-12-0"/>
    <s v="P1"/>
    <x v="0"/>
  </r>
  <r>
    <x v="2"/>
    <s v=" Audit and Accountability"/>
    <s v="AUDIT GENERATION"/>
    <x v="33"/>
    <s v="SYSTEM-WIDE / TIME-CORRELATED AUDIT TRAIL"/>
    <x v="1"/>
    <s v="AU-12-1"/>
    <s v="AU-8,AU-12"/>
    <s v="N"/>
    <m/>
    <s v="N"/>
    <s v=" "/>
    <x v="0"/>
    <s v="AU-12-1"/>
    <s v="P1"/>
    <x v="0"/>
  </r>
  <r>
    <x v="2"/>
    <s v=" Audit and Accountability"/>
    <s v="AUDIT GENERATION"/>
    <x v="33"/>
    <s v="STANDARDIZED FORMATS"/>
    <x v="2"/>
    <s v="AU-12-2"/>
    <s v=" "/>
    <s v="N"/>
    <m/>
    <s v="N"/>
    <s v=" "/>
    <x v="1"/>
    <s v=" "/>
    <s v="P1"/>
    <x v="0"/>
  </r>
  <r>
    <x v="2"/>
    <s v=" Audit and Accountability"/>
    <s v="AUDIT GENERATION"/>
    <x v="33"/>
    <s v="CHANGES BY AUTHORIZED INDIVIDUALS"/>
    <x v="3"/>
    <s v="AU-12-3"/>
    <s v="AU-7"/>
    <s v="N"/>
    <m/>
    <s v="N"/>
    <s v=" "/>
    <x v="0"/>
    <s v="AU-12-3"/>
    <s v="P1"/>
    <x v="0"/>
  </r>
  <r>
    <x v="3"/>
    <s v=" Security Assessment and Authorization"/>
    <s v="SECURITY ASSESSMENT AND AUTHORIZATION POLICY AND PROCEDURES"/>
    <x v="34"/>
    <s v=""/>
    <x v="0"/>
    <s v="CA-1-0"/>
    <s v="PM-9"/>
    <s v="Y"/>
    <s v="CA-1-0"/>
    <s v="Y"/>
    <s v="CA-1-0"/>
    <x v="0"/>
    <s v="CA-1-0"/>
    <s v="P1"/>
    <x v="0"/>
  </r>
  <r>
    <x v="3"/>
    <s v=" Security Assessment and Authorization"/>
    <s v="SECURITY ASSESSMENTS"/>
    <x v="35"/>
    <s v=""/>
    <x v="0"/>
    <s v="CA-2-0"/>
    <s v="CA-5, CA-6, CA-7, PM-9, RA-5, SA-11, SA-12, SI-4"/>
    <s v="Y"/>
    <s v="CA-2-0"/>
    <s v="Y"/>
    <s v="CA-2-0"/>
    <x v="0"/>
    <s v="CA-2-0"/>
    <s v="P2"/>
    <x v="0"/>
  </r>
  <r>
    <x v="3"/>
    <s v=" Security Assessment and Authorization"/>
    <s v="SECURITY ASSESSMENTS"/>
    <x v="35"/>
    <s v="INDEPENDENT ASSESSORS"/>
    <x v="1"/>
    <s v="CA-2-1"/>
    <s v=" "/>
    <s v="N"/>
    <m/>
    <s v="Y"/>
    <s v="CA-2-1"/>
    <x v="0"/>
    <s v="CA-2-1"/>
    <s v="P2"/>
    <x v="0"/>
  </r>
  <r>
    <x v="3"/>
    <s v=" Security Assessment and Authorization"/>
    <s v="SECURITY ASSESSMENTS"/>
    <x v="35"/>
    <s v="SPECIALIZED ASSESSMENTS"/>
    <x v="2"/>
    <s v="CA-2-2"/>
    <s v="PE-3,SI-2"/>
    <s v="N"/>
    <m/>
    <s v="Y"/>
    <s v="CA-2-2"/>
    <x v="0"/>
    <s v="CA-2-2"/>
    <s v="P2"/>
    <x v="0"/>
  </r>
  <r>
    <x v="3"/>
    <s v=" Security Assessment and Authorization"/>
    <s v="SECURITY ASSESSMENTS"/>
    <x v="35"/>
    <s v="EXTERNAL ORGANIZATIONS"/>
    <x v="3"/>
    <s v="CA-2-3"/>
    <s v=" "/>
    <s v="N"/>
    <m/>
    <s v="Y"/>
    <s v="CA-2-3"/>
    <x v="0"/>
    <s v="CA-2-3"/>
    <s v="P2"/>
    <x v="0"/>
  </r>
  <r>
    <x v="3"/>
    <s v=" Security Assessment and Authorization"/>
    <s v="SYSTEM INTERCONNECTIONS"/>
    <x v="36"/>
    <s v=""/>
    <x v="0"/>
    <s v="CA-3-0"/>
    <s v="AC-3, AC-4, AC-20, AU-2, AU-12, AU-16, CA-7, IA-3, SA-9, SC-7, SI-4"/>
    <s v="Y"/>
    <s v="CA-3-0"/>
    <s v="Y"/>
    <s v="CA-3-0"/>
    <x v="0"/>
    <s v="CA-3-0"/>
    <s v="P1"/>
    <x v="0"/>
  </r>
  <r>
    <x v="3"/>
    <s v=" Security Assessment and Authorization"/>
    <s v="SYSTEM INTERCONNECTIONS"/>
    <x v="36"/>
    <s v="UNCLASSIFIED NATIONAL SECURITY SYSTEM CONNECTIONS"/>
    <x v="1"/>
    <s v="CA-3-1"/>
    <s v=" "/>
    <s v="N"/>
    <m/>
    <s v="N"/>
    <s v=" "/>
    <x v="1"/>
    <s v=" "/>
    <s v="P1"/>
    <x v="0"/>
  </r>
  <r>
    <x v="3"/>
    <s v=" Security Assessment and Authorization"/>
    <s v="SYSTEM INTERCONNECTIONS"/>
    <x v="36"/>
    <s v="CLASSIFIED NATIONAL SECURITY SYSTEM CONNECTIONS"/>
    <x v="2"/>
    <s v="CA-3-2"/>
    <s v=" "/>
    <s v="N"/>
    <m/>
    <s v="N"/>
    <s v=" "/>
    <x v="1"/>
    <s v=" "/>
    <s v="P1"/>
    <x v="0"/>
  </r>
  <r>
    <x v="3"/>
    <s v=" Security Assessment and Authorization"/>
    <s v="SYSTEM INTERCONNECTIONS"/>
    <x v="36"/>
    <s v="UNCLASSIFIED NON-NATIONAL SECURITY SYSTEM CONNECTIONS"/>
    <x v="3"/>
    <s v="CA-3-3"/>
    <s v=" "/>
    <s v="N"/>
    <m/>
    <s v="Y"/>
    <s v="CA-3-3"/>
    <x v="0"/>
    <s v="CA-3-3"/>
    <s v="P1"/>
    <x v="0"/>
  </r>
  <r>
    <x v="3"/>
    <s v=" Security Assessment and Authorization"/>
    <s v="SYSTEM INTERCONNECTIONS"/>
    <x v="36"/>
    <s v="CONNECTIONS TO PUBLIC NETWORKS"/>
    <x v="4"/>
    <s v="CA-3-4"/>
    <s v=" "/>
    <s v="N"/>
    <m/>
    <s v="N"/>
    <s v=" "/>
    <x v="1"/>
    <s v=" "/>
    <s v="P1"/>
    <x v="0"/>
  </r>
  <r>
    <x v="3"/>
    <s v=" Security Assessment and Authorization"/>
    <s v="SYSTEM INTERCONNECTIONS"/>
    <x v="36"/>
    <s v="RESTRICTIONS ON EXTERNAL SYSTEM CONNECTIONS"/>
    <x v="5"/>
    <s v="CA-3-5"/>
    <s v="CM-7"/>
    <s v="N"/>
    <m/>
    <s v="Y"/>
    <s v="CA-3-5"/>
    <x v="0"/>
    <s v="CA-3-5"/>
    <s v="P1"/>
    <x v="0"/>
  </r>
  <r>
    <x v="3"/>
    <s v=" Security Assessment and Authorization"/>
    <s v="PLAN OF ACTION AND MILESTONES"/>
    <x v="37"/>
    <s v=""/>
    <x v="0"/>
    <s v="CA-5-0"/>
    <s v="CA-2, CA-7, CM-4, PM-4"/>
    <s v="Y"/>
    <s v="CA-5-0"/>
    <s v="Y"/>
    <s v="CA-5-0"/>
    <x v="0"/>
    <s v="CA-5-0"/>
    <s v="P3"/>
    <x v="0"/>
  </r>
  <r>
    <x v="3"/>
    <s v=" Security Assessment and Authorization"/>
    <s v="PLAN OF ACTION AND MILESTONES"/>
    <x v="37"/>
    <s v="AUTOMATION SUPPORT FOR ACCURACY / CURRENCY"/>
    <x v="1"/>
    <s v="CA-5-1"/>
    <s v=" "/>
    <s v="N"/>
    <m/>
    <s v="N"/>
    <s v=" "/>
    <x v="1"/>
    <s v=" "/>
    <s v="P3"/>
    <x v="0"/>
  </r>
  <r>
    <x v="3"/>
    <s v=" Security Assessment and Authorization"/>
    <s v="SECURITY AUTHORIZATION"/>
    <x v="38"/>
    <s v=""/>
    <x v="0"/>
    <s v="CA-6-0"/>
    <s v="CA-2, CA-7, PM-9, PM-10"/>
    <s v="Y"/>
    <s v="CA-6-0"/>
    <s v="Y"/>
    <s v="CA-6-0"/>
    <x v="0"/>
    <s v="CA-6-0"/>
    <s v="P2"/>
    <x v="0"/>
  </r>
  <r>
    <x v="3"/>
    <s v=" Security Assessment and Authorization"/>
    <s v="CONTINUOUS MONITORING"/>
    <x v="39"/>
    <s v=""/>
    <x v="0"/>
    <s v="CA-7-0"/>
    <s v="CA-2, CA-5, CA-6, CM-3, CM-4, PM-6, PM-9, RA-5, SA-11, SA-12, SI-2, SI-4"/>
    <s v="Y"/>
    <s v="CA-7-0"/>
    <s v="Y"/>
    <s v="CA-7-0"/>
    <x v="0"/>
    <s v="CA-7-0"/>
    <s v="P2"/>
    <x v="0"/>
  </r>
  <r>
    <x v="3"/>
    <s v=" Security Assessment and Authorization"/>
    <s v="CONTINUOUS MONITORING"/>
    <x v="39"/>
    <s v="INDEPENDENT ASSESSMENT"/>
    <x v="1"/>
    <s v="CA-7-1"/>
    <s v=" "/>
    <s v="N"/>
    <m/>
    <s v="Y"/>
    <s v="CA-7-1"/>
    <x v="0"/>
    <s v="CA-7-1"/>
    <s v="P2"/>
    <x v="0"/>
  </r>
  <r>
    <x v="3"/>
    <s v=" Security Assessment and Authorization"/>
    <s v="CONTINUOUS MONITORING"/>
    <x v="39"/>
    <s v="TYPES OF ASSESSMENTS"/>
    <x v="2"/>
    <s v="CA-7-2"/>
    <s v="Withdrawn"/>
    <s v="N"/>
    <m/>
    <s v="N"/>
    <s v=" "/>
    <x v="1"/>
    <s v=" "/>
    <s v="P2"/>
    <x v="0"/>
  </r>
  <r>
    <x v="3"/>
    <s v=" Security Assessment and Authorization"/>
    <s v="CONTINUOUS MONITORING"/>
    <x v="39"/>
    <s v="TREND ANALYSES"/>
    <x v="3"/>
    <s v="CA-7-3"/>
    <s v=" "/>
    <s v="N"/>
    <m/>
    <s v="N"/>
    <s v=" "/>
    <x v="0"/>
    <s v="CA-7-3"/>
    <s v="P2"/>
    <x v="0"/>
  </r>
  <r>
    <x v="3"/>
    <s v=" Security Assessment and Authorization"/>
    <s v="PENETRATION TESTING"/>
    <x v="40"/>
    <s v=""/>
    <x v="0"/>
    <s v="CA-8-0"/>
    <s v="SA-12"/>
    <s v="N"/>
    <m/>
    <s v="Y"/>
    <s v="CA-8-0"/>
    <x v="0"/>
    <s v="CA-8-0"/>
    <s v="P2"/>
    <x v="0"/>
  </r>
  <r>
    <x v="3"/>
    <s v=" Security Assessment and Authorization"/>
    <s v="PENETRATION TESTING"/>
    <x v="40"/>
    <s v="INDEPENDENT PENETRATION AGENT OR TEAM"/>
    <x v="1"/>
    <s v="CA-8-1"/>
    <s v="CA-2"/>
    <s v="N"/>
    <m/>
    <s v="Y"/>
    <s v="CA-8-1"/>
    <x v="0"/>
    <s v="CA-8-1"/>
    <s v="P2"/>
    <x v="0"/>
  </r>
  <r>
    <x v="3"/>
    <s v=" Security Assessment and Authorization"/>
    <s v="PENETRATION TESTING"/>
    <x v="40"/>
    <s v="RED TEAM EXERCISES"/>
    <x v="2"/>
    <s v="CA-8-2"/>
    <s v=" "/>
    <s v="N"/>
    <m/>
    <s v="N"/>
    <s v=" "/>
    <x v="1"/>
    <s v=" "/>
    <s v="P2"/>
    <x v="0"/>
  </r>
  <r>
    <x v="3"/>
    <s v=" Security Assessment and Authorization"/>
    <s v="INTERNAL SYSTEM CONNECTIONS"/>
    <x v="41"/>
    <s v=""/>
    <x v="0"/>
    <s v="CA-9-0"/>
    <s v="AC-3, AC-4, AC-18, AC-19, AU-2, AU-12, CA-7, CM-2, IA-3, SC-7, SI-4"/>
    <s v="Y"/>
    <s v="CA-9-0"/>
    <s v="Y"/>
    <s v="CA-9-0"/>
    <x v="0"/>
    <s v="CA-9-0"/>
    <s v="P2"/>
    <x v="0"/>
  </r>
  <r>
    <x v="3"/>
    <s v=" Security Assessment and Authorization"/>
    <s v="INTERNAL SYSTEM CONNECTIONS"/>
    <x v="41"/>
    <s v="SECURITY COMPLIANCE CHECKS"/>
    <x v="1"/>
    <s v="CA-9-1"/>
    <s v="CM-6"/>
    <s v="N"/>
    <m/>
    <s v="N"/>
    <s v=" "/>
    <x v="1"/>
    <s v=" "/>
    <s v="P2"/>
    <x v="0"/>
  </r>
  <r>
    <x v="4"/>
    <s v=" Configuration Management"/>
    <s v="CONFIGURATION MANAGEMENT POLICY AND PROCEDURES"/>
    <x v="42"/>
    <s v=""/>
    <x v="0"/>
    <s v="CM-1-0"/>
    <s v="PM-9"/>
    <s v="Y"/>
    <s v="CM-1-0"/>
    <s v="Y"/>
    <s v="CM-1-0"/>
    <x v="0"/>
    <s v="CM-1-0"/>
    <s v="P1"/>
    <x v="0"/>
  </r>
  <r>
    <x v="4"/>
    <s v=" Configuration Management"/>
    <s v="BASELINE CONFIGURATION"/>
    <x v="43"/>
    <s v=""/>
    <x v="0"/>
    <s v="CM-2-0"/>
    <s v="CM-3, CM-6, CM-8, CM-9, SA-10, PM-5, PM-7"/>
    <s v="Y"/>
    <s v="CM-2-0"/>
    <s v="Y"/>
    <s v="CM-2-0"/>
    <x v="0"/>
    <s v="CM-2-0"/>
    <s v="P1"/>
    <x v="0"/>
  </r>
  <r>
    <x v="4"/>
    <s v=" Configuration Management"/>
    <s v="BASELINE CONFIGURATION"/>
    <x v="43"/>
    <s v="REVIEWS AND UPDATES"/>
    <x v="1"/>
    <s v="CM-2-1"/>
    <s v="CM-5"/>
    <s v="N"/>
    <m/>
    <s v="Y"/>
    <s v="CM-2-1"/>
    <x v="0"/>
    <s v="CM-2-1"/>
    <s v="P1"/>
    <x v="0"/>
  </r>
  <r>
    <x v="4"/>
    <s v=" Configuration Management"/>
    <s v="BASELINE CONFIGURATION"/>
    <x v="43"/>
    <s v="AUTOMATION SUPPORT FOR ACCURACY / CURRENCY"/>
    <x v="2"/>
    <s v="CM-2-2"/>
    <s v="CM-7,RA-5"/>
    <s v="N"/>
    <m/>
    <s v="Y"/>
    <s v="CM-2-2"/>
    <x v="0"/>
    <s v="CM-2-2"/>
    <s v="P1"/>
    <x v="0"/>
  </r>
  <r>
    <x v="4"/>
    <s v=" Configuration Management"/>
    <s v="BASELINE CONFIGURATION"/>
    <x v="43"/>
    <s v="RETENTION OF PREVIOUS CONFIGURATIONS"/>
    <x v="3"/>
    <s v="CM-2-3"/>
    <s v=" "/>
    <s v="N"/>
    <m/>
    <s v="Y"/>
    <s v="CM-2-3"/>
    <x v="0"/>
    <s v="CM-2-3"/>
    <s v="P1"/>
    <x v="0"/>
  </r>
  <r>
    <x v="4"/>
    <s v=" Configuration Management"/>
    <s v="BASELINE CONFIGURATION"/>
    <x v="43"/>
    <s v="UNAUTHORIZED SOFTWARE"/>
    <x v="4"/>
    <s v="CM-2-4"/>
    <s v="Withdrawn"/>
    <s v="N"/>
    <m/>
    <s v="N"/>
    <s v=" "/>
    <x v="1"/>
    <s v=" "/>
    <s v="P1"/>
    <x v="0"/>
  </r>
  <r>
    <x v="4"/>
    <s v=" Configuration Management"/>
    <s v="BASELINE CONFIGURATION"/>
    <x v="43"/>
    <s v="AUTHORIZED SOFTWARE"/>
    <x v="5"/>
    <s v="CM-2-5"/>
    <s v="Withdrawn"/>
    <s v="N"/>
    <m/>
    <s v="N"/>
    <s v=" "/>
    <x v="1"/>
    <s v=" "/>
    <s v="P1"/>
    <x v="0"/>
  </r>
  <r>
    <x v="4"/>
    <s v=" Configuration Management"/>
    <s v="BASELINE CONFIGURATION"/>
    <x v="43"/>
    <s v="DEVELOPMENT AND TEST ENVIRONMENTS"/>
    <x v="6"/>
    <s v="CM-2-6"/>
    <s v="CM-4,SC-3,SC-7"/>
    <s v="N"/>
    <m/>
    <s v="N"/>
    <s v=" "/>
    <x v="1"/>
    <s v=" "/>
    <s v="P1"/>
    <x v="0"/>
  </r>
  <r>
    <x v="4"/>
    <s v=" Configuration Management"/>
    <s v="BASELINE CONFIGURATION"/>
    <x v="43"/>
    <s v="CONFIGURE SYSTEMS, COMPONENTS, OR DEVICES FOR HIGH-RISK AREAS"/>
    <x v="7"/>
    <s v="CM-2-7"/>
    <s v=" "/>
    <s v="N"/>
    <m/>
    <s v="Y"/>
    <s v="CM-2-7"/>
    <x v="0"/>
    <s v="CM-2-7"/>
    <s v="P1"/>
    <x v="0"/>
  </r>
  <r>
    <x v="4"/>
    <s v=" Configuration Management"/>
    <s v="CONFIGURATION CHANGE CONTROL"/>
    <x v="44"/>
    <s v=""/>
    <x v="0"/>
    <s v="CM-3-0"/>
    <s v="CA-7, CM-2, CM-4, CM-5, CM-6, CM-9, SA-10, SI-2, SI-12"/>
    <s v="N"/>
    <m/>
    <s v="Y"/>
    <s v="CM-3-0"/>
    <x v="0"/>
    <s v="CM-3-0"/>
    <s v="P1"/>
    <x v="0"/>
  </r>
  <r>
    <x v="4"/>
    <s v=" Configuration Management"/>
    <s v="CONFIGURATION CHANGE CONTROL"/>
    <x v="44"/>
    <s v="AUTOMATED DOCUMENT / NOTIFICATION / PROHIBITION OF CHANGES"/>
    <x v="1"/>
    <s v="CM-3-1"/>
    <s v=" "/>
    <s v="N"/>
    <m/>
    <s v="N"/>
    <s v=" "/>
    <x v="0"/>
    <s v="CM-3-1"/>
    <s v="P1"/>
    <x v="0"/>
  </r>
  <r>
    <x v="4"/>
    <s v=" Configuration Management"/>
    <s v="CONFIGURATION CHANGE CONTROL"/>
    <x v="44"/>
    <s v="TEST / VALIDATE / DOCUMENT CHANGES"/>
    <x v="2"/>
    <s v="CM-3-2"/>
    <s v=" "/>
    <s v="N"/>
    <m/>
    <s v="N"/>
    <s v=" "/>
    <x v="0"/>
    <s v="CM-3-2"/>
    <s v="P1"/>
    <x v="0"/>
  </r>
  <r>
    <x v="4"/>
    <s v=" Configuration Management"/>
    <s v="CONFIGURATION CHANGE CONTROL"/>
    <x v="44"/>
    <s v="AUTOMATED CHANGE IMPLEMENTATION"/>
    <x v="3"/>
    <s v="CM-3-3"/>
    <s v=" "/>
    <s v="N"/>
    <m/>
    <s v="N"/>
    <s v=" "/>
    <x v="1"/>
    <s v=" "/>
    <s v="P1"/>
    <x v="0"/>
  </r>
  <r>
    <x v="4"/>
    <s v=" Configuration Management"/>
    <s v="CONFIGURATION CHANGE CONTROL"/>
    <x v="44"/>
    <s v="SECURITY REPRESENTATIVE"/>
    <x v="4"/>
    <s v="CM-3-4"/>
    <s v=" "/>
    <s v="N"/>
    <m/>
    <s v="N"/>
    <s v=" "/>
    <x v="0"/>
    <s v="CM-3-4"/>
    <s v="P1"/>
    <x v="0"/>
  </r>
  <r>
    <x v="4"/>
    <s v=" Configuration Management"/>
    <s v="CONFIGURATION CHANGE CONTROL"/>
    <x v="44"/>
    <s v="AUTOMATED SECURITY RESPONSE"/>
    <x v="5"/>
    <s v="CM-3-5"/>
    <s v=" "/>
    <s v="N"/>
    <m/>
    <s v="N"/>
    <s v=" "/>
    <x v="1"/>
    <s v=" "/>
    <s v="P1"/>
    <x v="0"/>
  </r>
  <r>
    <x v="4"/>
    <s v=" Configuration Management"/>
    <s v="CONFIGURATION CHANGE CONTROL"/>
    <x v="44"/>
    <s v="CRYPTOGRAPHY MANAGEMENT"/>
    <x v="6"/>
    <s v="CM-3-6"/>
    <s v="SC-13"/>
    <s v="N"/>
    <m/>
    <s v="N"/>
    <s v=" "/>
    <x v="0"/>
    <s v="CM-3-6"/>
    <s v="P1"/>
    <x v="0"/>
  </r>
  <r>
    <x v="4"/>
    <s v=" Configuration Management"/>
    <s v="SECURITY IMPACT ANALYSIS"/>
    <x v="45"/>
    <s v=""/>
    <x v="0"/>
    <s v="CM-4-0"/>
    <s v="CA-2, CA-7, CM-3, CM-9, SA-4, SA-5, SA-10, SI-2"/>
    <s v="Y"/>
    <s v="CM-4-0"/>
    <s v="Y"/>
    <s v="CM-4-0"/>
    <x v="0"/>
    <s v="CM-4-0"/>
    <s v="P2"/>
    <x v="0"/>
  </r>
  <r>
    <x v="4"/>
    <s v=" Configuration Management"/>
    <s v="SECURITY IMPACT ANALYSIS"/>
    <x v="45"/>
    <s v="SEPARATE TEST ENVIRONMENTS"/>
    <x v="1"/>
    <s v="CM-4-1"/>
    <s v="SA-11,SC-3,SC-7"/>
    <s v="N"/>
    <m/>
    <s v="N"/>
    <s v=" "/>
    <x v="0"/>
    <s v="CM-4-1"/>
    <s v="P2"/>
    <x v="0"/>
  </r>
  <r>
    <x v="4"/>
    <s v=" Configuration Management"/>
    <s v="SECURITY IMPACT ANALYSIS"/>
    <x v="45"/>
    <s v="VERIFICATION OF SECURITY FUNCTIONS"/>
    <x v="2"/>
    <s v="CM-4-2"/>
    <s v="SA-11"/>
    <s v="N"/>
    <m/>
    <s v="N"/>
    <s v=" "/>
    <x v="1"/>
    <s v=" "/>
    <s v="P2"/>
    <x v="0"/>
  </r>
  <r>
    <x v="4"/>
    <s v=" Configuration Management"/>
    <s v="ACCESS RESTRICTIONS FOR CHANGE"/>
    <x v="46"/>
    <s v=""/>
    <x v="0"/>
    <s v="CM-5-0"/>
    <s v="AC-3, AC-6, PE-3"/>
    <s v="N"/>
    <m/>
    <s v="Y"/>
    <s v="CM-5-0"/>
    <x v="0"/>
    <s v="CM-5-0"/>
    <s v="P1"/>
    <x v="0"/>
  </r>
  <r>
    <x v="4"/>
    <s v=" Configuration Management"/>
    <s v="ACCESS RESTRICTIONS FOR CHANGE"/>
    <x v="46"/>
    <s v="AUTOMATED ACCESS ENFORCEMENT / AUDITING"/>
    <x v="1"/>
    <s v="CM-5-1"/>
    <s v="AU-2,AU-12,AU-6,CM-3,CM-6"/>
    <s v="N"/>
    <m/>
    <s v="Y"/>
    <s v="CM-5-1"/>
    <x v="0"/>
    <s v="CM-5-1"/>
    <s v="P1"/>
    <x v="0"/>
  </r>
  <r>
    <x v="4"/>
    <s v=" Configuration Management"/>
    <s v="ACCESS RESTRICTIONS FOR CHANGE"/>
    <x v="46"/>
    <s v="REVIEW SYSTEM CHANGES"/>
    <x v="2"/>
    <s v="CM-5-2"/>
    <s v="AU-6,AU-7,CM-3,CM-5,PE-6,PE-8"/>
    <s v="N"/>
    <m/>
    <s v="N"/>
    <s v=" "/>
    <x v="0"/>
    <s v="CM-5-2"/>
    <s v="P1"/>
    <x v="0"/>
  </r>
  <r>
    <x v="4"/>
    <s v=" Configuration Management"/>
    <s v="ACCESS RESTRICTIONS FOR CHANGE"/>
    <x v="46"/>
    <s v="SIGNED COMPONENTS"/>
    <x v="3"/>
    <s v="CM-5-3"/>
    <s v="CM-7,SC-13,SI-7"/>
    <s v="N"/>
    <m/>
    <s v="Y"/>
    <s v="CM-5-3"/>
    <x v="0"/>
    <s v="CM-5-3"/>
    <s v="P1"/>
    <x v="0"/>
  </r>
  <r>
    <x v="4"/>
    <s v=" Configuration Management"/>
    <s v="ACCESS RESTRICTIONS FOR CHANGE"/>
    <x v="46"/>
    <s v="DUAL AUTHORIZATION"/>
    <x v="4"/>
    <s v="CM-5-4"/>
    <s v="AC-5,CM-3"/>
    <s v="N"/>
    <m/>
    <s v="N"/>
    <s v=" "/>
    <x v="1"/>
    <s v=" "/>
    <s v="P1"/>
    <x v="0"/>
  </r>
  <r>
    <x v="4"/>
    <s v=" Configuration Management"/>
    <s v="ACCESS RESTRICTIONS FOR CHANGE"/>
    <x v="46"/>
    <s v="LIMIT PRODUCTION / OPERATIONAL PRIVILEGES"/>
    <x v="5"/>
    <s v="CM-5-5"/>
    <s v="AC-2"/>
    <s v="N"/>
    <m/>
    <s v="Y"/>
    <s v="CM-5-5"/>
    <x v="0"/>
    <s v="CM-5-5"/>
    <s v="P1"/>
    <x v="0"/>
  </r>
  <r>
    <x v="4"/>
    <s v=" Configuration Management"/>
    <s v="ACCESS RESTRICTIONS FOR CHANGE"/>
    <x v="46"/>
    <s v="LIMIT LIBRARY PRIVILEGES"/>
    <x v="6"/>
    <s v="CM-5-6"/>
    <s v="AC-2"/>
    <s v="N"/>
    <m/>
    <s v="N"/>
    <s v=" "/>
    <x v="1"/>
    <s v=" "/>
    <s v="P1"/>
    <x v="0"/>
  </r>
  <r>
    <x v="4"/>
    <s v=" Configuration Management"/>
    <s v="ACCESS RESTRICTIONS FOR CHANGE"/>
    <x v="46"/>
    <s v="AUTOMATIC IMPLEMENTATION OF SECURITY SAFEGUARDS"/>
    <x v="7"/>
    <s v="CM-5-7"/>
    <s v="Withdrawn"/>
    <s v="N"/>
    <m/>
    <s v="N"/>
    <s v=" "/>
    <x v="1"/>
    <s v=" "/>
    <s v="P1"/>
    <x v="0"/>
  </r>
  <r>
    <x v="4"/>
    <s v=" Configuration Management"/>
    <s v="CONFIGURATION SETTINGS"/>
    <x v="47"/>
    <s v=""/>
    <x v="0"/>
    <s v="CM-6-0"/>
    <s v="AC-19, CM-2, CM-3, CM-7, SI-4"/>
    <s v="Y"/>
    <s v="CM-6-0"/>
    <s v="Y"/>
    <s v="CM-6-0"/>
    <x v="0"/>
    <s v="CM-6-0"/>
    <s v="P1"/>
    <x v="0"/>
  </r>
  <r>
    <x v="4"/>
    <s v=" Configuration Management"/>
    <s v="CONFIGURATION SETTINGS"/>
    <x v="47"/>
    <s v="AUTOMATED CENTRAL MANAGEMENT / APPLICATION / VERIFICATION"/>
    <x v="1"/>
    <s v="CM-6-1"/>
    <s v="CA-7,CM-4"/>
    <s v="N"/>
    <m/>
    <s v="Y"/>
    <s v="CM-6-1"/>
    <x v="0"/>
    <s v="CM-6-1"/>
    <s v="P1"/>
    <x v="0"/>
  </r>
  <r>
    <x v="4"/>
    <s v=" Configuration Management"/>
    <s v="CONFIGURATION SETTINGS"/>
    <x v="47"/>
    <s v="RESPOND TO UNAUTHORIZED CHANGES"/>
    <x v="2"/>
    <s v="CM-6-2"/>
    <s v="IR-4,SI-7"/>
    <s v="N"/>
    <m/>
    <s v="N"/>
    <s v=" "/>
    <x v="0"/>
    <s v="CM-6-2"/>
    <s v="P1"/>
    <x v="0"/>
  </r>
  <r>
    <x v="4"/>
    <s v=" Configuration Management"/>
    <s v="CONFIGURATION SETTINGS"/>
    <x v="47"/>
    <s v="UNAUTHORIZED CHANGE DETECTION"/>
    <x v="3"/>
    <s v="CM-6-3"/>
    <s v="Withdrawn"/>
    <s v="N"/>
    <m/>
    <s v="N"/>
    <s v=" "/>
    <x v="1"/>
    <s v=" "/>
    <s v="P1"/>
    <x v="0"/>
  </r>
  <r>
    <x v="4"/>
    <s v=" Configuration Management"/>
    <s v="CONFIGURATION SETTINGS"/>
    <x v="47"/>
    <s v="CONFORMANCE DEMONSTRATION"/>
    <x v="4"/>
    <s v="CM-6-4"/>
    <s v="Withdrawn"/>
    <s v="N"/>
    <m/>
    <s v="N"/>
    <s v=" "/>
    <x v="1"/>
    <s v=" "/>
    <s v="P1"/>
    <x v="0"/>
  </r>
  <r>
    <x v="4"/>
    <s v=" Configuration Management"/>
    <s v="LEAST FUNCTIONALITY"/>
    <x v="48"/>
    <s v=""/>
    <x v="0"/>
    <s v="CM-7-0"/>
    <s v="AC-6, CM-2, RA-5, SA-5, SC-7"/>
    <s v="Y"/>
    <s v="CM-7-0"/>
    <s v="Y"/>
    <s v="CM-7-0"/>
    <x v="0"/>
    <s v="CM-7-0"/>
    <s v="P1"/>
    <x v="0"/>
  </r>
  <r>
    <x v="4"/>
    <s v=" Configuration Management"/>
    <s v="LEAST FUNCTIONALITY"/>
    <x v="48"/>
    <s v="PERIODIC REVIEW"/>
    <x v="1"/>
    <s v="CM-7-1"/>
    <s v="AC-18,CM-7,IA-2"/>
    <s v="N"/>
    <m/>
    <s v="Y"/>
    <s v="CM-7-1"/>
    <x v="0"/>
    <s v="CM-7-1"/>
    <s v="P1"/>
    <x v="0"/>
  </r>
  <r>
    <x v="4"/>
    <s v=" Configuration Management"/>
    <s v="LEAST FUNCTIONALITY"/>
    <x v="48"/>
    <s v="PREVENT PROGRAM EXECUTION"/>
    <x v="2"/>
    <s v="CM-7-2"/>
    <s v="CM-8,PM-5"/>
    <s v="N"/>
    <m/>
    <s v="Y"/>
    <s v="CM-7-2"/>
    <x v="0"/>
    <s v="CM-7-2"/>
    <s v="P1"/>
    <x v="0"/>
  </r>
  <r>
    <x v="4"/>
    <s v=" Configuration Management"/>
    <s v="LEAST FUNCTIONALITY"/>
    <x v="48"/>
    <s v="REGISTRATION COMPLIANCE"/>
    <x v="3"/>
    <s v="CM-7-3"/>
    <s v=" "/>
    <s v="N"/>
    <m/>
    <s v="N"/>
    <s v=" "/>
    <x v="1"/>
    <s v=" "/>
    <s v="P1"/>
    <x v="0"/>
  </r>
  <r>
    <x v="4"/>
    <s v=" Configuration Management"/>
    <s v="LEAST FUNCTIONALITY"/>
    <x v="48"/>
    <s v="UNAUTHORIZED SOFTWARE / BLACKLISTING"/>
    <x v="4"/>
    <s v="CM-7-4"/>
    <s v="CM-6,CM-8,PM-5"/>
    <s v="N"/>
    <m/>
    <s v="N"/>
    <s v=" "/>
    <x v="1"/>
    <s v=" "/>
    <s v="P1"/>
    <x v="0"/>
  </r>
  <r>
    <x v="4"/>
    <s v=" Configuration Management"/>
    <s v="LEAST FUNCTIONALITY"/>
    <x v="48"/>
    <s v="AUTHORIZED SOFTWARE / WHITELISTING"/>
    <x v="5"/>
    <s v="CM-7-5"/>
    <s v="CM-2,CM-6,CM-8,PM-5,SA-10,SC-34,SI-7"/>
    <s v="N"/>
    <m/>
    <s v="Y"/>
    <s v="CM-7-5"/>
    <x v="0"/>
    <s v="CM-7-5"/>
    <s v="P1"/>
    <x v="0"/>
  </r>
  <r>
    <x v="4"/>
    <s v=" Configuration Management"/>
    <s v="INFORMATION SYSTEM COMPONENT INVENTORY"/>
    <x v="49"/>
    <s v=""/>
    <x v="0"/>
    <s v="CM-8-0"/>
    <s v="CM-2, CM-6, PM-5"/>
    <s v="Y"/>
    <s v="CM-8-0"/>
    <s v="Y"/>
    <s v="CM-8-0"/>
    <x v="0"/>
    <s v="CM-8-0"/>
    <s v="P1"/>
    <x v="0"/>
  </r>
  <r>
    <x v="4"/>
    <s v=" Configuration Management"/>
    <s v="INFORMATION SYSTEM COMPONENT INVENTORY"/>
    <x v="49"/>
    <s v="UPDATES DURING INSTALLATIONS / REMOVALS"/>
    <x v="1"/>
    <s v="CM-8-1"/>
    <s v=" "/>
    <s v="N"/>
    <m/>
    <s v="Y"/>
    <s v="CM-8-1"/>
    <x v="0"/>
    <s v="CM-8-1"/>
    <s v="P1"/>
    <x v="0"/>
  </r>
  <r>
    <x v="4"/>
    <s v=" Configuration Management"/>
    <s v="INFORMATION SYSTEM COMPONENT INVENTORY"/>
    <x v="49"/>
    <s v="AUTOMATED MAINTENANCE"/>
    <x v="2"/>
    <s v="CM-8-2"/>
    <s v="SI-7"/>
    <s v="N"/>
    <m/>
    <s v="N"/>
    <s v=" "/>
    <x v="0"/>
    <s v="CM-8-2"/>
    <s v="P1"/>
    <x v="0"/>
  </r>
  <r>
    <x v="4"/>
    <s v=" Configuration Management"/>
    <s v="INFORMATION SYSTEM COMPONENT INVENTORY"/>
    <x v="49"/>
    <s v="AUTOMATED UNAUTHORIZED COMPONENT DETECTION"/>
    <x v="3"/>
    <s v="CM-8-3"/>
    <s v="AC-17,AC-18,AC-19,CA-7,SI-3,SI-4,SI-7,RA-5"/>
    <s v="N"/>
    <m/>
    <s v="Y"/>
    <s v="CM-8-3"/>
    <x v="0"/>
    <s v="CM-8-3"/>
    <s v="P1"/>
    <x v="0"/>
  </r>
  <r>
    <x v="4"/>
    <s v=" Configuration Management"/>
    <s v="INFORMATION SYSTEM COMPONENT INVENTORY"/>
    <x v="49"/>
    <s v="ACCOUNTABILITY INFORMATION"/>
    <x v="4"/>
    <s v="CM-8-4"/>
    <s v=" "/>
    <s v="N"/>
    <m/>
    <s v="N"/>
    <s v=" "/>
    <x v="0"/>
    <s v="CM-8-4"/>
    <s v="P1"/>
    <x v="0"/>
  </r>
  <r>
    <x v="4"/>
    <s v=" Configuration Management"/>
    <s v="INFORMATION SYSTEM COMPONENT INVENTORY"/>
    <x v="49"/>
    <s v="NO DUPLICATE ACCOUNTING OF COMPONENTS"/>
    <x v="5"/>
    <s v="CM-8-5"/>
    <s v=" "/>
    <s v="N"/>
    <m/>
    <s v="Y"/>
    <s v="CM-8-5"/>
    <x v="0"/>
    <s v="CM-8-5"/>
    <s v="P1"/>
    <x v="0"/>
  </r>
  <r>
    <x v="4"/>
    <s v=" Configuration Management"/>
    <s v="INFORMATION SYSTEM COMPONENT INVENTORY"/>
    <x v="49"/>
    <s v="ASSESSED CONFIGURATIONS / APPROVED DEVIATIONS"/>
    <x v="6"/>
    <s v="CM-8-6"/>
    <s v="CM-2,CM-6"/>
    <s v="N"/>
    <m/>
    <s v="N"/>
    <s v=" "/>
    <x v="1"/>
    <s v=" "/>
    <s v="P1"/>
    <x v="0"/>
  </r>
  <r>
    <x v="4"/>
    <s v=" Configuration Management"/>
    <s v="INFORMATION SYSTEM COMPONENT INVENTORY"/>
    <x v="49"/>
    <s v="CENTRALIZED REPOSITORY"/>
    <x v="7"/>
    <s v="CM-8-7"/>
    <s v=" "/>
    <s v="N"/>
    <m/>
    <s v="N"/>
    <s v=" "/>
    <x v="1"/>
    <s v=" "/>
    <s v="P1"/>
    <x v="0"/>
  </r>
  <r>
    <x v="4"/>
    <s v=" Configuration Management"/>
    <s v="INFORMATION SYSTEM COMPONENT INVENTORY"/>
    <x v="49"/>
    <s v="AUTOMATED LOCATION TRACKING"/>
    <x v="8"/>
    <s v="CM-8-8"/>
    <s v=" "/>
    <s v="N"/>
    <m/>
    <s v="N"/>
    <s v=" "/>
    <x v="1"/>
    <s v=" "/>
    <s v="P1"/>
    <x v="0"/>
  </r>
  <r>
    <x v="4"/>
    <s v=" Configuration Management"/>
    <s v="INFORMATION SYSTEM COMPONENT INVENTORY"/>
    <x v="49"/>
    <s v="ASSIGNMENT OF COMPONENTS TO SYSTEMS"/>
    <x v="9"/>
    <s v="CM-8-9"/>
    <s v="SA-4"/>
    <s v="N"/>
    <m/>
    <s v="N"/>
    <s v=" "/>
    <x v="1"/>
    <s v=" "/>
    <s v="P1"/>
    <x v="0"/>
  </r>
  <r>
    <x v="4"/>
    <s v=" Configuration Management"/>
    <s v="CONFIGURATION MANAGEMENT PLAN"/>
    <x v="50"/>
    <s v=""/>
    <x v="0"/>
    <s v="CM-9-0"/>
    <s v="CM-2, CM-3, CM-4, CM-5, CM-8, SA-10"/>
    <s v="N"/>
    <m/>
    <s v="Y"/>
    <s v="CM-9-0"/>
    <x v="0"/>
    <s v="CM-9-0"/>
    <s v="P1"/>
    <x v="0"/>
  </r>
  <r>
    <x v="4"/>
    <s v=" Configuration Management"/>
    <s v="CONFIGURATION MANAGEMENT PLAN"/>
    <x v="50"/>
    <s v="ASSIGNMENT OF RESPONSIBILITY"/>
    <x v="1"/>
    <s v="CM-9-1"/>
    <s v=" "/>
    <s v="N"/>
    <m/>
    <s v="N"/>
    <s v=" "/>
    <x v="1"/>
    <s v=" "/>
    <s v="P1"/>
    <x v="0"/>
  </r>
  <r>
    <x v="4"/>
    <s v=" Configuration Management"/>
    <s v="SOFTWARE USAGE RESTRICTIONS"/>
    <x v="51"/>
    <s v=""/>
    <x v="0"/>
    <s v="CM-10-0"/>
    <s v="AC-17, CM-8, SC-7"/>
    <s v="Y"/>
    <s v="CM-10-0"/>
    <s v="Y"/>
    <s v="CM-10-0"/>
    <x v="0"/>
    <s v="CM-10-0"/>
    <s v="P2"/>
    <x v="0"/>
  </r>
  <r>
    <x v="4"/>
    <s v=" Configuration Management"/>
    <s v="SOFTWARE USAGE RESTRICTIONS"/>
    <x v="51"/>
    <s v="OPEN SOURCE SOFTWARE"/>
    <x v="1"/>
    <s v="CM-10-1"/>
    <s v=" "/>
    <s v="N"/>
    <m/>
    <s v="Y"/>
    <s v="CM-10-1"/>
    <x v="0"/>
    <s v="CM-10-1"/>
    <s v="P2"/>
    <x v="0"/>
  </r>
  <r>
    <x v="4"/>
    <s v=" Configuration Management"/>
    <s v="USER-INSTALLED SOFTWARE"/>
    <x v="52"/>
    <s v=""/>
    <x v="0"/>
    <s v="CM-11-0"/>
    <s v="AC-3, CM-2, CM-3, CM-5, CM-6, CM-7, PL-4"/>
    <s v="Y"/>
    <s v="CM-11-0"/>
    <s v="Y"/>
    <s v="CM-11-0"/>
    <x v="0"/>
    <s v="CM-11-0"/>
    <s v="P1"/>
    <x v="0"/>
  </r>
  <r>
    <x v="4"/>
    <s v=" Configuration Management"/>
    <s v="USER-INSTALLED SOFTWARE"/>
    <x v="52"/>
    <s v="ALERTS FOR UNAUTHORIZED INSTALLATIONS"/>
    <x v="1"/>
    <s v="CM-11-1"/>
    <s v="CA-7,SI-4"/>
    <s v="N"/>
    <m/>
    <s v="N"/>
    <s v=" "/>
    <x v="0"/>
    <s v="CM-11-1"/>
    <s v="P1"/>
    <x v="0"/>
  </r>
  <r>
    <x v="4"/>
    <s v=" Configuration Management"/>
    <s v="USER-INSTALLED SOFTWARE"/>
    <x v="52"/>
    <s v="PROHIBIT INSTALLATION WITHOUT PRIVILEGED STATUS"/>
    <x v="2"/>
    <s v="CM-11-2"/>
    <s v="AC-6"/>
    <s v="N"/>
    <m/>
    <s v="N"/>
    <s v=" "/>
    <x v="1"/>
    <s v=" "/>
    <s v="P1"/>
    <x v="0"/>
  </r>
  <r>
    <x v="5"/>
    <s v=" Contingency Planning"/>
    <s v="CONTINGENCY PLANNING POLICY AND PROCEDURES"/>
    <x v="53"/>
    <s v=""/>
    <x v="0"/>
    <s v="CP-1-0"/>
    <s v="PM-9"/>
    <s v="Y"/>
    <s v="CP-1-0"/>
    <s v="Y"/>
    <s v="CP-1-0"/>
    <x v="0"/>
    <s v="CP-1-0"/>
    <s v="P1"/>
    <x v="0"/>
  </r>
  <r>
    <x v="5"/>
    <s v=" Contingency Planning"/>
    <s v="CONTINGENCY PLAN"/>
    <x v="54"/>
    <s v=""/>
    <x v="0"/>
    <s v="CP-2-0"/>
    <s v="AC-14, CP-6, CP-7, CP-8, CP-9, CP-10, IR-4, IR-8, MP-2, MP-4, MP-5, PM-8, PM-11"/>
    <s v="Y"/>
    <s v="CP-2-0"/>
    <s v="Y"/>
    <s v="CP-2-0"/>
    <x v="0"/>
    <s v="CP-2-0"/>
    <s v="P1"/>
    <x v="0"/>
  </r>
  <r>
    <x v="5"/>
    <s v=" Contingency Planning"/>
    <s v="CONTINGENCY PLAN"/>
    <x v="54"/>
    <s v="COORDINATE WITH RELATED PLANS"/>
    <x v="1"/>
    <s v="CP-2-1"/>
    <s v=" "/>
    <s v="N"/>
    <m/>
    <s v="Y"/>
    <s v="CP-2-1"/>
    <x v="0"/>
    <s v="CP-2-1"/>
    <s v="P1"/>
    <x v="0"/>
  </r>
  <r>
    <x v="5"/>
    <s v=" Contingency Planning"/>
    <s v="CONTINGENCY PLAN"/>
    <x v="54"/>
    <s v="CAPACITY PLANNING"/>
    <x v="2"/>
    <s v="CP-2-2"/>
    <s v=" "/>
    <s v="N"/>
    <m/>
    <s v="Y"/>
    <s v="CP-2-2"/>
    <x v="0"/>
    <s v="CP-2-2"/>
    <s v="P1"/>
    <x v="0"/>
  </r>
  <r>
    <x v="5"/>
    <s v=" Contingency Planning"/>
    <s v="CONTINGENCY PLAN"/>
    <x v="54"/>
    <s v="RESUME ESSENTIAL MISSIONS / BUSINESS FUNCTIONS"/>
    <x v="3"/>
    <s v="CP-2-3"/>
    <s v="PE-12"/>
    <s v="N"/>
    <m/>
    <s v="Y"/>
    <s v="CP-2-3"/>
    <x v="0"/>
    <s v="CP-2-3"/>
    <s v="P1"/>
    <x v="0"/>
  </r>
  <r>
    <x v="5"/>
    <s v=" Contingency Planning"/>
    <s v="CONTINGENCY PLAN"/>
    <x v="54"/>
    <s v="RESUME ALL MISSIONS / BUSINESS FUNCTIONS"/>
    <x v="4"/>
    <s v="CP-2-4"/>
    <s v="PE-12"/>
    <s v="N"/>
    <m/>
    <s v="N"/>
    <s v=" "/>
    <x v="0"/>
    <s v="CP-2-4"/>
    <s v="P1"/>
    <x v="0"/>
  </r>
  <r>
    <x v="5"/>
    <s v=" Contingency Planning"/>
    <s v="CONTINGENCY PLAN"/>
    <x v="54"/>
    <s v="CONTINUE ESSENTIAL MISSIONS / BUSINESS FUNCTIONS"/>
    <x v="5"/>
    <s v="CP-2-5"/>
    <s v="PE-12"/>
    <s v="N"/>
    <m/>
    <s v="N"/>
    <s v=" "/>
    <x v="0"/>
    <s v="CP-2-5"/>
    <s v="P1"/>
    <x v="0"/>
  </r>
  <r>
    <x v="5"/>
    <s v=" Contingency Planning"/>
    <s v="CONTINGENCY PLAN"/>
    <x v="54"/>
    <s v="ALTERNATE PROCESSING / STORAGE SITE"/>
    <x v="6"/>
    <s v="CP-2-6"/>
    <s v="PE-12"/>
    <s v="N"/>
    <m/>
    <s v="N"/>
    <s v=" "/>
    <x v="1"/>
    <s v=" "/>
    <s v="P1"/>
    <x v="0"/>
  </r>
  <r>
    <x v="5"/>
    <s v=" Contingency Planning"/>
    <s v="CONTINGENCY PLAN"/>
    <x v="54"/>
    <s v="COORDINATE WITH EXTERNAL SERVICE PROVIDERS"/>
    <x v="7"/>
    <s v="CP-2-7"/>
    <s v="SA-9"/>
    <s v="N"/>
    <m/>
    <s v="N"/>
    <s v=" "/>
    <x v="1"/>
    <s v=" "/>
    <s v="P1"/>
    <x v="0"/>
  </r>
  <r>
    <x v="5"/>
    <s v=" Contingency Planning"/>
    <s v="CONTINGENCY PLAN"/>
    <x v="54"/>
    <s v="IDENTIFY CRITICAL ASSETS"/>
    <x v="8"/>
    <s v="CP-2-8"/>
    <s v="SA-14,SA-15"/>
    <s v="N"/>
    <m/>
    <s v="Y"/>
    <s v="CP-2-8"/>
    <x v="0"/>
    <s v="CP-2-8"/>
    <s v="P1"/>
    <x v="0"/>
  </r>
  <r>
    <x v="5"/>
    <s v=" Contingency Planning"/>
    <s v="CONTINGENCY TRAINING"/>
    <x v="55"/>
    <s v=""/>
    <x v="0"/>
    <s v="CP-3-0"/>
    <s v="AT-2, AT-3, CP-2, IR-2"/>
    <s v="Y"/>
    <s v="CP-3-0"/>
    <s v="Y"/>
    <s v="CP-3-0"/>
    <x v="0"/>
    <s v="CP-3-0"/>
    <s v="P2"/>
    <x v="0"/>
  </r>
  <r>
    <x v="5"/>
    <s v=" Contingency Planning"/>
    <s v="CONTINGENCY TRAINING"/>
    <x v="55"/>
    <s v="SIMULATED EVENTS"/>
    <x v="1"/>
    <s v="CP-3-1"/>
    <s v=" "/>
    <s v="N"/>
    <m/>
    <s v="N"/>
    <s v=" "/>
    <x v="0"/>
    <s v="CP-3-1"/>
    <s v="P2"/>
    <x v="0"/>
  </r>
  <r>
    <x v="5"/>
    <s v=" Contingency Planning"/>
    <s v="CONTINGENCY TRAINING"/>
    <x v="55"/>
    <s v="AUTOMATED TRAINING ENVIRONMENTS"/>
    <x v="2"/>
    <s v="CP-3-2"/>
    <s v=" "/>
    <s v="N"/>
    <m/>
    <s v="N"/>
    <s v=" "/>
    <x v="1"/>
    <s v=" "/>
    <s v="P2"/>
    <x v="0"/>
  </r>
  <r>
    <x v="5"/>
    <s v=" Contingency Planning"/>
    <s v="CONTINGENCY PLAN TESTING"/>
    <x v="56"/>
    <s v=""/>
    <x v="0"/>
    <s v="CP-4-0"/>
    <s v="CP-2, CP-3, IR-3"/>
    <s v="Y"/>
    <s v="CP-4-0"/>
    <s v="Y"/>
    <s v="CP-4-0"/>
    <x v="0"/>
    <s v="CP-4-0"/>
    <s v="P2"/>
    <x v="0"/>
  </r>
  <r>
    <x v="5"/>
    <s v=" Contingency Planning"/>
    <s v="CONTINGENCY PLAN TESTING"/>
    <x v="56"/>
    <s v="COORDINATE WITH RELATED PLANS"/>
    <x v="1"/>
    <s v="CP-4-1"/>
    <s v="IR-8,PM-8"/>
    <s v="N"/>
    <m/>
    <s v="Y"/>
    <s v="CP-4-1"/>
    <x v="0"/>
    <s v="CP-4-1"/>
    <s v="P2"/>
    <x v="0"/>
  </r>
  <r>
    <x v="5"/>
    <s v=" Contingency Planning"/>
    <s v="CONTINGENCY PLAN TESTING"/>
    <x v="56"/>
    <s v="ALTERNATE PROCESSING SITE"/>
    <x v="2"/>
    <s v="CP-4-2"/>
    <s v="CP-7"/>
    <s v="N"/>
    <m/>
    <s v="N"/>
    <s v=" "/>
    <x v="0"/>
    <s v="CP-4-2"/>
    <s v="P2"/>
    <x v="0"/>
  </r>
  <r>
    <x v="5"/>
    <s v=" Contingency Planning"/>
    <s v="CONTINGENCY PLAN TESTING"/>
    <x v="56"/>
    <s v="AUTOMATED TESTING"/>
    <x v="3"/>
    <s v="CP-4-3"/>
    <s v=" "/>
    <s v="N"/>
    <m/>
    <s v="N"/>
    <s v=" "/>
    <x v="1"/>
    <s v=" "/>
    <s v="P2"/>
    <x v="0"/>
  </r>
  <r>
    <x v="5"/>
    <s v=" Contingency Planning"/>
    <s v="CONTINGENCY PLAN TESTING"/>
    <x v="56"/>
    <s v="FULL RECOVERY / RECONSTITUTION"/>
    <x v="4"/>
    <s v="CP-4-4"/>
    <s v="CP-10,SC-24"/>
    <s v="N"/>
    <m/>
    <s v="N"/>
    <s v=" "/>
    <x v="1"/>
    <s v=" "/>
    <s v="P2"/>
    <x v="0"/>
  </r>
  <r>
    <x v="5"/>
    <s v=" Contingency Planning"/>
    <s v="ALTERNATE STORAGE SITE"/>
    <x v="57"/>
    <s v=""/>
    <x v="0"/>
    <s v="CP-6-0"/>
    <s v="CP-2, CP-7, CP-9, CP-10, MP-4"/>
    <s v="N"/>
    <m/>
    <s v="Y"/>
    <s v="CP-6-0"/>
    <x v="0"/>
    <s v="CP-6-0"/>
    <s v="P1"/>
    <x v="0"/>
  </r>
  <r>
    <x v="5"/>
    <s v=" Contingency Planning"/>
    <s v="ALTERNATE STORAGE SITE"/>
    <x v="57"/>
    <s v="SEPARATION FROM PRIMARY SITE"/>
    <x v="1"/>
    <s v="CP-6-1"/>
    <s v="RA-3"/>
    <s v="N"/>
    <m/>
    <s v="Y"/>
    <s v="CP-6-1"/>
    <x v="0"/>
    <s v="CP-6-1"/>
    <s v="P1"/>
    <x v="0"/>
  </r>
  <r>
    <x v="5"/>
    <s v=" Contingency Planning"/>
    <s v="ALTERNATE STORAGE SITE"/>
    <x v="57"/>
    <s v="RECOVERY TIME / POINT OBJECTIVES"/>
    <x v="2"/>
    <s v="CP-6-2"/>
    <s v=" "/>
    <s v="N"/>
    <m/>
    <s v="N"/>
    <s v=" "/>
    <x v="0"/>
    <s v="CP-6-2"/>
    <s v="P1"/>
    <x v="0"/>
  </r>
  <r>
    <x v="5"/>
    <s v=" Contingency Planning"/>
    <s v="ALTERNATE STORAGE SITE"/>
    <x v="57"/>
    <s v="ACCESSIBILITY"/>
    <x v="3"/>
    <s v="CP-6-3"/>
    <s v="RA-3"/>
    <s v="N"/>
    <m/>
    <s v="Y"/>
    <s v="CP-6-3"/>
    <x v="0"/>
    <s v="CP-6-3"/>
    <s v="P1"/>
    <x v="0"/>
  </r>
  <r>
    <x v="5"/>
    <s v=" Contingency Planning"/>
    <s v="ALTERNATE PROCESSING SITE"/>
    <x v="58"/>
    <s v=""/>
    <x v="0"/>
    <s v="CP-7-0"/>
    <s v="CP-2, CP-6, CP-8, CP-9, CP-10, MA-6"/>
    <s v="N"/>
    <m/>
    <s v="Y"/>
    <s v="CP-7-0"/>
    <x v="0"/>
    <s v="CP-7-0"/>
    <s v="P1"/>
    <x v="0"/>
  </r>
  <r>
    <x v="5"/>
    <s v=" Contingency Planning"/>
    <s v="ALTERNATE PROCESSING SITE"/>
    <x v="58"/>
    <s v="SEPARATION FROM PRIMARY SITE"/>
    <x v="1"/>
    <s v="CP-7-1"/>
    <s v="RA-3"/>
    <s v="N"/>
    <m/>
    <s v="Y"/>
    <s v="CP-7-1"/>
    <x v="0"/>
    <s v="CP-7-1"/>
    <s v="P1"/>
    <x v="0"/>
  </r>
  <r>
    <x v="5"/>
    <s v=" Contingency Planning"/>
    <s v="ALTERNATE PROCESSING SITE"/>
    <x v="58"/>
    <s v="ACCESSIBILITY"/>
    <x v="2"/>
    <s v="CP-7-2"/>
    <s v="RA-3"/>
    <s v="N"/>
    <m/>
    <s v="Y"/>
    <s v="CP-7-2"/>
    <x v="0"/>
    <s v="CP-7-2"/>
    <s v="P1"/>
    <x v="0"/>
  </r>
  <r>
    <x v="5"/>
    <s v=" Contingency Planning"/>
    <s v="ALTERNATE PROCESSING SITE"/>
    <x v="58"/>
    <s v="PRIORITY OF SERVICE"/>
    <x v="3"/>
    <s v="CP-7-3"/>
    <s v=" "/>
    <s v="N"/>
    <m/>
    <s v="Y"/>
    <s v="CP-7-3"/>
    <x v="0"/>
    <s v="CP-7-3"/>
    <s v="P1"/>
    <x v="0"/>
  </r>
  <r>
    <x v="5"/>
    <s v=" Contingency Planning"/>
    <s v="ALTERNATE PROCESSING SITE"/>
    <x v="58"/>
    <s v="PREPARATION FOR USE"/>
    <x v="4"/>
    <s v="CP-7-4"/>
    <s v="CM-2, CM-6"/>
    <s v="N"/>
    <m/>
    <s v="N"/>
    <s v=" "/>
    <x v="0"/>
    <s v="CP-7-4"/>
    <s v="P1"/>
    <x v="0"/>
  </r>
  <r>
    <x v="5"/>
    <s v=" Contingency Planning"/>
    <s v="ALTERNATE PROCESSING SITE"/>
    <x v="58"/>
    <s v="EQUIVALENT INFORMATION SECURITY SAFEGUARDS"/>
    <x v="5"/>
    <s v="CP-7-5"/>
    <s v="Withdrawn"/>
    <s v="N"/>
    <m/>
    <s v="N"/>
    <s v=" "/>
    <x v="1"/>
    <s v=" "/>
    <s v="P1"/>
    <x v="0"/>
  </r>
  <r>
    <x v="5"/>
    <s v=" Contingency Planning"/>
    <s v="ALTERNATE PROCESSING SITE"/>
    <x v="58"/>
    <s v="INABILITY TO RETURN TO PRIMARY SITE"/>
    <x v="6"/>
    <s v="CP-7-6"/>
    <s v=" "/>
    <s v="N"/>
    <m/>
    <s v="N"/>
    <s v=" "/>
    <x v="1"/>
    <s v=" "/>
    <s v="P1"/>
    <x v="0"/>
  </r>
  <r>
    <x v="5"/>
    <s v=" Contingency Planning"/>
    <s v="TELECOMMUNICATIONS SERVICES"/>
    <x v="59"/>
    <s v=""/>
    <x v="0"/>
    <s v="CP-8-0"/>
    <s v="CP-2, CP-6, CP-7"/>
    <s v="N"/>
    <m/>
    <s v="Y"/>
    <s v="CP-8-0"/>
    <x v="0"/>
    <s v="CP-8-0"/>
    <s v="P1"/>
    <x v="0"/>
  </r>
  <r>
    <x v="5"/>
    <s v=" Contingency Planning"/>
    <s v="TELECOMMUNICATIONS SERVICES"/>
    <x v="59"/>
    <s v="PRIORITY OF SERVICE PROVISIONS"/>
    <x v="1"/>
    <s v="CP-8-1"/>
    <s v=" "/>
    <s v="N"/>
    <m/>
    <s v="Y"/>
    <s v="CP-8-1"/>
    <x v="0"/>
    <s v="CP-8-1"/>
    <s v="P1"/>
    <x v="0"/>
  </r>
  <r>
    <x v="5"/>
    <s v=" Contingency Planning"/>
    <s v="TELECOMMUNICATIONS SERVICES"/>
    <x v="59"/>
    <s v="SINGLE POINTS OF FAILURE"/>
    <x v="2"/>
    <s v="CP-8-2"/>
    <s v=" "/>
    <s v="N"/>
    <m/>
    <s v="Y"/>
    <s v="CP-8-2"/>
    <x v="0"/>
    <s v="CP-8-2"/>
    <s v="P1"/>
    <x v="0"/>
  </r>
  <r>
    <x v="5"/>
    <s v=" Contingency Planning"/>
    <s v="TELECOMMUNICATIONS SERVICES"/>
    <x v="59"/>
    <s v="SEPARATION OF PRIMARY / ALTERNATE PROVIDERS"/>
    <x v="3"/>
    <s v="CP-8-3"/>
    <s v=" "/>
    <s v="N"/>
    <m/>
    <s v="N"/>
    <s v=" "/>
    <x v="0"/>
    <s v="CP-8-3"/>
    <s v="P1"/>
    <x v="0"/>
  </r>
  <r>
    <x v="5"/>
    <s v=" Contingency Planning"/>
    <s v="TELECOMMUNICATIONS SERVICES"/>
    <x v="59"/>
    <s v="PROVIDER CONTINGENCY PLAN"/>
    <x v="4"/>
    <s v="CP-8-4"/>
    <s v=" "/>
    <s v="N"/>
    <m/>
    <s v="N"/>
    <s v=" "/>
    <x v="0"/>
    <s v="CP-8-4"/>
    <s v="P1"/>
    <x v="0"/>
  </r>
  <r>
    <x v="5"/>
    <s v=" Contingency Planning"/>
    <s v="TELECOMMUNICATIONS SERVICES"/>
    <x v="59"/>
    <s v="ALTERNATE TELECOMMUNICATION SERVICE TESTING"/>
    <x v="5"/>
    <s v="CP-8-5"/>
    <s v=" "/>
    <s v="N"/>
    <m/>
    <s v="N"/>
    <s v=" "/>
    <x v="1"/>
    <s v=" "/>
    <s v="P1"/>
    <x v="0"/>
  </r>
  <r>
    <x v="5"/>
    <s v=" Contingency Planning"/>
    <s v="INFORMATION SYSTEM BACKUP"/>
    <x v="60"/>
    <s v=""/>
    <x v="0"/>
    <s v="CP-9-0"/>
    <s v="CP-2, CP-6, MP-4, MP-5, SC-13"/>
    <s v="Y"/>
    <s v="CP-9-0"/>
    <s v="Y"/>
    <s v="CP-9-0"/>
    <x v="0"/>
    <s v="CP-9-0"/>
    <s v="P1"/>
    <x v="0"/>
  </r>
  <r>
    <x v="5"/>
    <s v=" Contingency Planning"/>
    <s v="INFORMATION SYSTEM BACKUP"/>
    <x v="60"/>
    <s v="TESTING FOR RELIABILITY / INTEGRITY"/>
    <x v="1"/>
    <s v="CP-9-1"/>
    <s v="CP-4"/>
    <s v="N"/>
    <m/>
    <s v="Y"/>
    <s v="CP-9-1"/>
    <x v="0"/>
    <s v="CP-9-1"/>
    <s v="P1"/>
    <x v="0"/>
  </r>
  <r>
    <x v="5"/>
    <s v=" Contingency Planning"/>
    <s v="INFORMATION SYSTEM BACKUP"/>
    <x v="60"/>
    <s v="TEST RESTORATION USING SAMPLING"/>
    <x v="2"/>
    <s v="CP-9-2"/>
    <s v="CP-4"/>
    <s v="N"/>
    <m/>
    <s v="N"/>
    <s v=" "/>
    <x v="0"/>
    <s v="CP-9-2"/>
    <s v="P1"/>
    <x v="0"/>
  </r>
  <r>
    <x v="5"/>
    <s v=" Contingency Planning"/>
    <s v="INFORMATION SYSTEM BACKUP"/>
    <x v="60"/>
    <s v="SEPARATE STORAGE FOR CRITICAL INFORMATION"/>
    <x v="3"/>
    <s v="CP-9-3"/>
    <s v="CM-2,CM-8"/>
    <s v="N"/>
    <m/>
    <s v="Y"/>
    <s v="CP-9-3"/>
    <x v="0"/>
    <s v="CP-9-3"/>
    <s v="P1"/>
    <x v="0"/>
  </r>
  <r>
    <x v="5"/>
    <s v=" Contingency Planning"/>
    <s v="INFORMATION SYSTEM BACKUP"/>
    <x v="60"/>
    <s v="PROTECTION FROM UNAUTHORIZED MODIFICATION"/>
    <x v="4"/>
    <s v="CP-9-4"/>
    <s v="Withdrawn"/>
    <s v="N"/>
    <m/>
    <s v="N"/>
    <s v=" "/>
    <x v="1"/>
    <s v=" "/>
    <s v="P1"/>
    <x v="0"/>
  </r>
  <r>
    <x v="5"/>
    <s v=" Contingency Planning"/>
    <s v="INFORMATION SYSTEM BACKUP"/>
    <x v="60"/>
    <s v="TRANSFER TO ALTERNATE STORAGE SITE"/>
    <x v="5"/>
    <s v="CP-9-5"/>
    <s v=" "/>
    <s v="N"/>
    <m/>
    <s v="N"/>
    <s v=" "/>
    <x v="0"/>
    <s v="CP-9-5"/>
    <s v="P1"/>
    <x v="0"/>
  </r>
  <r>
    <x v="5"/>
    <s v=" Contingency Planning"/>
    <s v="INFORMATION SYSTEM BACKUP"/>
    <x v="60"/>
    <s v="REDUNDANT SECONDARY SYSTEM"/>
    <x v="6"/>
    <s v="CP-9-6"/>
    <s v="CP-7,CP-10"/>
    <s v="N"/>
    <m/>
    <s v="N"/>
    <s v=" "/>
    <x v="1"/>
    <s v=" "/>
    <s v="P1"/>
    <x v="0"/>
  </r>
  <r>
    <x v="5"/>
    <s v=" Contingency Planning"/>
    <s v="INFORMATION SYSTEM BACKUP"/>
    <x v="60"/>
    <s v="DUAL AUTHORIZATION"/>
    <x v="7"/>
    <s v="CP-9-7"/>
    <s v="AC-3,MP-2"/>
    <s v="N"/>
    <m/>
    <s v="N"/>
    <s v=" "/>
    <x v="1"/>
    <s v=" "/>
    <s v="P1"/>
    <x v="0"/>
  </r>
  <r>
    <x v="5"/>
    <s v=" Contingency Planning"/>
    <s v="INFORMATION SYSTEM RECOVERY AND RECONSTITUTION"/>
    <x v="61"/>
    <s v=""/>
    <x v="0"/>
    <s v="CP-10-0"/>
    <s v="CA-2, CA-6, CA-7, CP-2, CP-6, CP-7, CP-9, SC-24"/>
    <s v="Y"/>
    <s v="CP-10-0"/>
    <s v="Y"/>
    <s v="CP-10-0"/>
    <x v="0"/>
    <s v="CP-10-0"/>
    <s v="P1"/>
    <x v="0"/>
  </r>
  <r>
    <x v="5"/>
    <s v=" Contingency Planning"/>
    <s v="INFORMATION SYSTEM RECOVERY AND RECONSTITUTION"/>
    <x v="61"/>
    <s v="CONTINGENCY PLAN TESTING"/>
    <x v="1"/>
    <s v="CP-10-1"/>
    <s v="Withdrawn"/>
    <s v="N"/>
    <m/>
    <s v="N"/>
    <s v=" "/>
    <x v="1"/>
    <s v=" "/>
    <s v="P1"/>
    <x v="0"/>
  </r>
  <r>
    <x v="5"/>
    <s v=" Contingency Planning"/>
    <s v="INFORMATION SYSTEM RECOVERY AND RECONSTITUTION"/>
    <x v="61"/>
    <s v="TRANSACTION RECOVERY"/>
    <x v="2"/>
    <s v="CP-10-2"/>
    <s v=" "/>
    <s v="N"/>
    <m/>
    <s v="Y"/>
    <s v="CP-10-2"/>
    <x v="0"/>
    <s v="CP-10-2"/>
    <s v="P1"/>
    <x v="0"/>
  </r>
  <r>
    <x v="5"/>
    <s v=" Contingency Planning"/>
    <s v="INFORMATION SYSTEM RECOVERY AND RECONSTITUTION"/>
    <x v="61"/>
    <s v="COMPENSATING SECURITY CONTROLS"/>
    <x v="3"/>
    <s v="CP-10-3"/>
    <s v="Withdrawn"/>
    <s v="N"/>
    <m/>
    <s v="N"/>
    <s v=" "/>
    <x v="1"/>
    <s v=" "/>
    <s v="P1"/>
    <x v="0"/>
  </r>
  <r>
    <x v="5"/>
    <s v=" Contingency Planning"/>
    <s v="INFORMATION SYSTEM RECOVERY AND RECONSTITUTION"/>
    <x v="61"/>
    <s v="RESTORE WITHIN TIME PERIOD"/>
    <x v="4"/>
    <s v="CP-10-4"/>
    <s v="CM-2"/>
    <s v="N"/>
    <m/>
    <s v="N"/>
    <s v=" "/>
    <x v="0"/>
    <s v="CP-10-4"/>
    <s v="P1"/>
    <x v="0"/>
  </r>
  <r>
    <x v="5"/>
    <s v=" Contingency Planning"/>
    <s v="INFORMATION SYSTEM RECOVERY AND RECONSTITUTION"/>
    <x v="61"/>
    <s v="FAILOVER CAPABILITY"/>
    <x v="5"/>
    <s v="CP-10-5"/>
    <s v="Withdrawn"/>
    <s v="N"/>
    <m/>
    <s v="N"/>
    <s v=" "/>
    <x v="1"/>
    <s v=" "/>
    <s v="P1"/>
    <x v="0"/>
  </r>
  <r>
    <x v="5"/>
    <s v=" Contingency Planning"/>
    <s v="INFORMATION SYSTEM RECOVERY AND RECONSTITUTION"/>
    <x v="61"/>
    <s v="COMPONENT PROTECTION"/>
    <x v="6"/>
    <s v="CP-10-6"/>
    <s v="AC-3,AC-6,PE-3"/>
    <s v="N"/>
    <m/>
    <s v="N"/>
    <s v=" "/>
    <x v="1"/>
    <s v=" "/>
    <s v="P1"/>
    <x v="0"/>
  </r>
  <r>
    <x v="6"/>
    <s v=" Identification and Authentication"/>
    <s v="IDENTIFICATION AND AUTHENTICATION POLICY AND PROCEDURES"/>
    <x v="62"/>
    <s v=""/>
    <x v="0"/>
    <s v="IA-1-0"/>
    <s v="PM-9"/>
    <s v="Y"/>
    <s v="IA-1-0"/>
    <s v="Y"/>
    <s v="IA-1-0"/>
    <x v="0"/>
    <s v="IA-1-0"/>
    <s v="P1"/>
    <x v="0"/>
  </r>
  <r>
    <x v="6"/>
    <s v=" Identification and Authentication"/>
    <s v="IDENTIFICATION AND AUTHENTICATION (ORGANIZATIONAL USERS)"/>
    <x v="63"/>
    <s v=""/>
    <x v="0"/>
    <s v="IA-2-0"/>
    <s v="AC-2, AC-3, AC-14, AC-17, AC-18, IA-4, IA-5, IA-8"/>
    <s v="Y"/>
    <s v="IA-2-0"/>
    <s v="Y"/>
    <s v="IA-2-0"/>
    <x v="0"/>
    <s v="IA-2-0"/>
    <s v="P1"/>
    <x v="0"/>
  </r>
  <r>
    <x v="6"/>
    <s v=" Identification and Authentication"/>
    <s v="IDENTIFICATION AND AUTHENTICATION (ORGANIZATIONAL USERS)"/>
    <x v="63"/>
    <s v="NETWORK ACCESS TO PRIVILEGED ACCOUNTS"/>
    <x v="1"/>
    <s v="IA-2-1"/>
    <s v="AC-6"/>
    <s v="Y"/>
    <s v="IA-2-1"/>
    <s v="Y"/>
    <s v="IA-2-1"/>
    <x v="0"/>
    <s v="IA-2-1"/>
    <s v="P1"/>
    <x v="0"/>
  </r>
  <r>
    <x v="6"/>
    <s v=" Identification and Authentication"/>
    <s v="IDENTIFICATION AND AUTHENTICATION (ORGANIZATIONAL USERS)"/>
    <x v="63"/>
    <s v="NETWORK ACCESS TO NON-PRIVILEGED ACCOUNTS"/>
    <x v="2"/>
    <s v="IA-2-2"/>
    <s v=" "/>
    <s v="N"/>
    <m/>
    <s v="Y"/>
    <s v="IA-2-2"/>
    <x v="0"/>
    <s v="IA-2-2"/>
    <s v="P1"/>
    <x v="0"/>
  </r>
  <r>
    <x v="6"/>
    <s v=" Identification and Authentication"/>
    <s v="IDENTIFICATION AND AUTHENTICATION (ORGANIZATIONAL USERS)"/>
    <x v="63"/>
    <s v="LOCAL ACCESS TO PRIVILEGED ACCOUNTS"/>
    <x v="3"/>
    <s v="IA-2-3"/>
    <s v="AC-6"/>
    <s v="N"/>
    <m/>
    <s v="Y"/>
    <s v="IA-2-3"/>
    <x v="0"/>
    <s v="IA-2-3"/>
    <s v="P1"/>
    <x v="0"/>
  </r>
  <r>
    <x v="6"/>
    <s v=" Identification and Authentication"/>
    <s v="IDENTIFICATION AND AUTHENTICATION (ORGANIZATIONAL USERS)"/>
    <x v="63"/>
    <s v="LOCAL ACCESS TO NON-PRIVILEGED ACCOUNTS"/>
    <x v="4"/>
    <s v="IA-2-4"/>
    <s v=" "/>
    <s v="N"/>
    <m/>
    <s v="N"/>
    <s v=" "/>
    <x v="0"/>
    <s v="IA-2-4"/>
    <s v="P1"/>
    <x v="0"/>
  </r>
  <r>
    <x v="6"/>
    <s v=" Identification and Authentication"/>
    <s v="IDENTIFICATION AND AUTHENTICATION (ORGANIZATIONAL USERS)"/>
    <x v="63"/>
    <s v="GROUP AUTHENTICATION"/>
    <x v="5"/>
    <s v="IA-2-5"/>
    <s v=" "/>
    <s v="N"/>
    <m/>
    <s v="Y"/>
    <s v="IA-2-5"/>
    <x v="0"/>
    <s v="IA-2-5"/>
    <s v="P1"/>
    <x v="0"/>
  </r>
  <r>
    <x v="6"/>
    <s v=" Identification and Authentication"/>
    <s v="IDENTIFICATION AND AUTHENTICATION (ORGANIZATIONAL USERS)"/>
    <x v="63"/>
    <s v="NETWORK ACCESS TO PRIVILEGED ACCOUNTS - SEPARATE DEVICE"/>
    <x v="6"/>
    <s v="IA-2-6"/>
    <s v="AC-6"/>
    <s v="N"/>
    <m/>
    <s v="N"/>
    <s v=" "/>
    <x v="1"/>
    <s v=" "/>
    <s v="P1"/>
    <x v="0"/>
  </r>
  <r>
    <x v="6"/>
    <s v=" Identification and Authentication"/>
    <s v="IDENTIFICATION AND AUTHENTICATION (ORGANIZATIONAL USERS)"/>
    <x v="63"/>
    <s v="NETWORK ACCESS TO NON-PRIVILEGED ACCOUNTS - SEPARATE"/>
    <x v="7"/>
    <s v="IA-2-7"/>
    <s v=" "/>
    <s v="N"/>
    <m/>
    <s v="N"/>
    <s v=" "/>
    <x v="1"/>
    <s v=" "/>
    <s v="P1"/>
    <x v="0"/>
  </r>
  <r>
    <x v="6"/>
    <s v=" Identification and Authentication"/>
    <s v="IDENTIFICATION AND AUTHENTICATION (ORGANIZATIONAL USERS)"/>
    <x v="63"/>
    <s v="NETWORK ACCESS TO PRIVILEGED ACCOUNTS - REPLAY RESISTANT"/>
    <x v="8"/>
    <s v="IA-2-8"/>
    <s v=" "/>
    <s v="N"/>
    <m/>
    <s v="Y"/>
    <s v="IA-2-8"/>
    <x v="0"/>
    <s v="IA-2-8"/>
    <s v="P1"/>
    <x v="0"/>
  </r>
  <r>
    <x v="6"/>
    <s v=" Identification and Authentication"/>
    <s v="IDENTIFICATION AND AUTHENTICATION (ORGANIZATIONAL USERS)"/>
    <x v="63"/>
    <s v="NETWORK ACCESS TO NON-PRIVILEGED ACCOUNTS - REPLAY RESISTANT"/>
    <x v="9"/>
    <s v="IA-2-9"/>
    <s v=" "/>
    <s v="N"/>
    <m/>
    <s v="N"/>
    <s v=" "/>
    <x v="0"/>
    <s v="IA-2-9"/>
    <s v="P1"/>
    <x v="0"/>
  </r>
  <r>
    <x v="6"/>
    <s v=" Identification and Authentication"/>
    <s v="IDENTIFICATION AND AUTHENTICATION (ORGANIZATIONAL USERS)"/>
    <x v="63"/>
    <s v="SINGLE SIGN-ON"/>
    <x v="10"/>
    <s v="IA-2-10"/>
    <s v=" "/>
    <s v="N"/>
    <m/>
    <s v="N"/>
    <s v=" "/>
    <x v="1"/>
    <s v=" "/>
    <s v="P1"/>
    <x v="0"/>
  </r>
  <r>
    <x v="6"/>
    <s v=" Identification and Authentication"/>
    <s v="IDENTIFICATION AND AUTHENTICATION (ORGANIZATIONAL USERS)"/>
    <x v="63"/>
    <s v="REMOTE ACCESS - SEPARATE DEVICE"/>
    <x v="11"/>
    <s v="IA-2-11"/>
    <s v="AC-6"/>
    <s v="N"/>
    <m/>
    <s v="Y"/>
    <s v="IA-2-11"/>
    <x v="0"/>
    <s v="IA-2-11"/>
    <s v="P1"/>
    <x v="0"/>
  </r>
  <r>
    <x v="6"/>
    <s v=" Identification and Authentication"/>
    <s v="IDENTIFICATION AND AUTHENTICATION (ORGANIZATIONAL USERS)"/>
    <x v="63"/>
    <s v="ACCEPTANCE OF PIV CREDENTIALS"/>
    <x v="12"/>
    <s v="IA-2-12"/>
    <s v="AU-2,PE-3,SA-4"/>
    <s v="Y"/>
    <s v="IA-2-12"/>
    <s v="Y"/>
    <s v="IA-2-12"/>
    <x v="0"/>
    <s v="IA-2-12"/>
    <s v="P1"/>
    <x v="0"/>
  </r>
  <r>
    <x v="6"/>
    <s v=" Identification and Authentication"/>
    <s v="IDENTIFICATION AND AUTHENTICATION (ORGANIZATIONAL USERS)"/>
    <x v="63"/>
    <s v="OUT-OF-BAND AUTHENTICATION"/>
    <x v="13"/>
    <s v="IA-2-13"/>
    <s v="IA-10,IA-11,SC-37"/>
    <s v="N"/>
    <m/>
    <s v="N"/>
    <s v=" "/>
    <x v="1"/>
    <s v=" "/>
    <s v="P1"/>
    <x v="0"/>
  </r>
  <r>
    <x v="6"/>
    <s v=" Identification and Authentication"/>
    <s v="DEVICE IDENTIFICATION AND AUTHENTICATION"/>
    <x v="64"/>
    <s v=""/>
    <x v="0"/>
    <s v="IA-3-0"/>
    <s v="AC-17, AC-18, AC-19, CA-3, IA-4, IA-5"/>
    <s v="N"/>
    <m/>
    <s v="Y"/>
    <s v="IA-3-0"/>
    <x v="0"/>
    <s v="IA-3-0"/>
    <s v="P1"/>
    <x v="0"/>
  </r>
  <r>
    <x v="6"/>
    <s v=" Identification and Authentication"/>
    <s v="DEVICE IDENTIFICATION AND AUTHENTICATION"/>
    <x v="64"/>
    <s v="CRYPTOGRAPHIC BIDIRECTIONAL AUTHENTICATION"/>
    <x v="1"/>
    <s v="IA-3-1"/>
    <s v="SC-8,SC-12,SC-13"/>
    <s v="N"/>
    <m/>
    <s v="N"/>
    <s v=" "/>
    <x v="1"/>
    <s v=" "/>
    <s v="P1"/>
    <x v="0"/>
  </r>
  <r>
    <x v="6"/>
    <s v=" Identification and Authentication"/>
    <s v="DEVICE IDENTIFICATION AND AUTHENTICATION"/>
    <x v="64"/>
    <s v="CRYPTOGRAPHIC BIDIRECTIONAL NETWORK AUTHENTICATION"/>
    <x v="2"/>
    <s v="IA-3-2"/>
    <s v="Withdrawn"/>
    <s v="N"/>
    <m/>
    <s v="N"/>
    <s v=" "/>
    <x v="1"/>
    <s v=" "/>
    <s v="P1"/>
    <x v="0"/>
  </r>
  <r>
    <x v="6"/>
    <s v=" Identification and Authentication"/>
    <s v="DEVICE IDENTIFICATION AND AUTHENTICATION"/>
    <x v="64"/>
    <s v="DYNAMIC ADDRESS ALLOCATION"/>
    <x v="3"/>
    <s v="IA-3-3"/>
    <s v="AU-2,AU-3,AU-6,AU-12"/>
    <s v="N"/>
    <m/>
    <s v="N"/>
    <s v=" "/>
    <x v="1"/>
    <s v=" "/>
    <s v="P1"/>
    <x v="0"/>
  </r>
  <r>
    <x v="6"/>
    <s v=" Identification and Authentication"/>
    <s v="DEVICE IDENTIFICATION AND AUTHENTICATION"/>
    <x v="64"/>
    <s v="DEVICE ATTESTATION"/>
    <x v="4"/>
    <s v="IA-3-4"/>
    <s v=" "/>
    <s v="N"/>
    <m/>
    <s v="N"/>
    <s v=" "/>
    <x v="1"/>
    <s v=" "/>
    <s v="P1"/>
    <x v="0"/>
  </r>
  <r>
    <x v="6"/>
    <s v=" Identification and Authentication"/>
    <s v="IDENTIFIER MANAGEMENT"/>
    <x v="65"/>
    <s v=""/>
    <x v="0"/>
    <s v="IA-4-0"/>
    <s v="AC-2, IA-2, IA-3, IA-5, IA-8, SC-37"/>
    <s v="Y"/>
    <s v="IA-4-0"/>
    <s v="Y"/>
    <s v="IA-4-0"/>
    <x v="0"/>
    <s v="IA-4-0"/>
    <s v="P1"/>
    <x v="0"/>
  </r>
  <r>
    <x v="6"/>
    <s v=" Identification and Authentication"/>
    <s v="IDENTIFIER MANAGEMENT"/>
    <x v="65"/>
    <s v="PROHIBIT ACCOUNT IDENTIFIERS AS PUBLIC IDENTIFIERS"/>
    <x v="1"/>
    <s v="IA-4-1"/>
    <s v="AT-2"/>
    <s v="N"/>
    <m/>
    <s v="N"/>
    <s v=" "/>
    <x v="1"/>
    <s v=" "/>
    <s v="P1"/>
    <x v="0"/>
  </r>
  <r>
    <x v="6"/>
    <s v=" Identification and Authentication"/>
    <s v="IDENTIFIER MANAGEMENT"/>
    <x v="65"/>
    <s v="SUPERVISOR AUTHORIZATION"/>
    <x v="2"/>
    <s v="IA-4-2"/>
    <s v=" "/>
    <s v="N"/>
    <m/>
    <s v="N"/>
    <s v=" "/>
    <x v="1"/>
    <s v=" "/>
    <s v="P1"/>
    <x v="0"/>
  </r>
  <r>
    <x v="6"/>
    <s v=" Identification and Authentication"/>
    <s v="IDENTIFIER MANAGEMENT"/>
    <x v="65"/>
    <s v="MULTIPLE FORMS OF CERTIFICATION"/>
    <x v="3"/>
    <s v="IA-4-3"/>
    <s v=" "/>
    <s v="N"/>
    <m/>
    <s v="N"/>
    <s v=" "/>
    <x v="1"/>
    <s v=" "/>
    <s v="P1"/>
    <x v="0"/>
  </r>
  <r>
    <x v="6"/>
    <s v=" Identification and Authentication"/>
    <s v="IDENTIFIER MANAGEMENT"/>
    <x v="65"/>
    <s v="IDENTIFY USER STATUS"/>
    <x v="4"/>
    <s v="IA-4-4"/>
    <s v="AT-2"/>
    <s v="N"/>
    <m/>
    <s v="Y"/>
    <s v="IA-4-4"/>
    <x v="0"/>
    <s v="IA-4-4"/>
    <s v="P1"/>
    <x v="0"/>
  </r>
  <r>
    <x v="6"/>
    <s v=" Identification and Authentication"/>
    <s v="IDENTIFIER MANAGEMENT"/>
    <x v="65"/>
    <s v="DYNAMIC MANAGEMENT"/>
    <x v="5"/>
    <s v="IA-4-5"/>
    <s v="AC-16"/>
    <s v="N"/>
    <m/>
    <s v="N"/>
    <s v=" "/>
    <x v="1"/>
    <s v=" "/>
    <s v="P1"/>
    <x v="0"/>
  </r>
  <r>
    <x v="6"/>
    <s v=" Identification and Authentication"/>
    <s v="IDENTIFIER MANAGEMENT"/>
    <x v="65"/>
    <s v="CROSS-ORGANIZATION MANAGEMENT"/>
    <x v="6"/>
    <s v="IA-4-6"/>
    <s v=" "/>
    <s v="N"/>
    <m/>
    <s v="N"/>
    <s v=" "/>
    <x v="1"/>
    <s v=" "/>
    <s v="P1"/>
    <x v="0"/>
  </r>
  <r>
    <x v="6"/>
    <s v=" Identification and Authentication"/>
    <s v="IDENTIFIER MANAGEMENT"/>
    <x v="65"/>
    <s v="IN-PERSON REGISTRATION"/>
    <x v="7"/>
    <s v="IA-4-7"/>
    <s v=" "/>
    <s v="N"/>
    <m/>
    <s v="N"/>
    <s v=" "/>
    <x v="1"/>
    <s v=" "/>
    <s v="P1"/>
    <x v="0"/>
  </r>
  <r>
    <x v="6"/>
    <s v=" Identification and Authentication"/>
    <s v="AUTHENTICATOR MANAGEMENT"/>
    <x v="66"/>
    <s v=""/>
    <x v="0"/>
    <s v="IA-5-0"/>
    <s v="AC-2, AC-3, AC-6, CM-6, IA-2, IA-4, IA-8, PL-4, PS-5, PS-6, SC-12, SC-13, SC-17, SC-28"/>
    <s v="Y"/>
    <s v="IA-5-0"/>
    <s v="Y"/>
    <s v="IA-5-0"/>
    <x v="0"/>
    <s v="IA-5-0"/>
    <s v="P1"/>
    <x v="0"/>
  </r>
  <r>
    <x v="6"/>
    <s v=" Identification and Authentication"/>
    <s v="AUTHENTICATOR MANAGEMENT"/>
    <x v="66"/>
    <s v="PASSWORD-BASED AUTHENTICATION"/>
    <x v="1"/>
    <s v="IA-5-1"/>
    <s v="IA-6"/>
    <s v="Y"/>
    <s v="IA-5-1"/>
    <s v="Y"/>
    <s v="IA-5-1"/>
    <x v="0"/>
    <s v="IA-5-1"/>
    <s v="P1"/>
    <x v="0"/>
  </r>
  <r>
    <x v="6"/>
    <s v=" Identification and Authentication"/>
    <s v="AUTHENTICATOR MANAGEMENT"/>
    <x v="66"/>
    <s v="PKI-BASED AUTHENTICATION"/>
    <x v="2"/>
    <s v="IA-5-2"/>
    <s v="IA-6"/>
    <s v="N"/>
    <m/>
    <s v="Y"/>
    <s v="IA-5-2"/>
    <x v="0"/>
    <s v="IA-5-2"/>
    <s v="P1"/>
    <x v="0"/>
  </r>
  <r>
    <x v="6"/>
    <s v=" Identification and Authentication"/>
    <s v="AUTHENTICATOR MANAGEMENT"/>
    <x v="66"/>
    <s v="IN-PERSON OR TRUSTED THIRD- PARTY REGISTRATION"/>
    <x v="3"/>
    <s v="IA-5-3"/>
    <s v=" "/>
    <s v="N"/>
    <m/>
    <s v="Y"/>
    <s v="IA-5-3"/>
    <x v="0"/>
    <s v="IA-5-3"/>
    <s v="P1"/>
    <x v="0"/>
  </r>
  <r>
    <x v="6"/>
    <s v=" Identification and Authentication"/>
    <s v="AUTHENTICATOR MANAGEMENT"/>
    <x v="66"/>
    <s v="AUTOMATED SUPPORT FOR PASSWORD STRENGTH DETERMINATION"/>
    <x v="4"/>
    <s v="IA-5-4"/>
    <s v="CA-2,CA-7,RA-5"/>
    <s v="N"/>
    <m/>
    <s v="Y"/>
    <s v="IA-5-4"/>
    <x v="0"/>
    <s v="IA-5-4"/>
    <s v="P1"/>
    <x v="0"/>
  </r>
  <r>
    <x v="6"/>
    <s v=" Identification and Authentication"/>
    <s v="AUTHENTICATOR MANAGEMENT"/>
    <x v="66"/>
    <s v="CHANGE AUTHENTICATORS PRIOR TO DELIVERY"/>
    <x v="5"/>
    <s v="IA-5-5"/>
    <s v=" "/>
    <s v="N"/>
    <m/>
    <s v="N"/>
    <s v=" "/>
    <x v="1"/>
    <s v=" "/>
    <s v="P1"/>
    <x v="0"/>
  </r>
  <r>
    <x v="6"/>
    <s v=" Identification and Authentication"/>
    <s v="AUTHENTICATOR MANAGEMENT"/>
    <x v="66"/>
    <s v="PROTECTION OF AUTHENTICATORS"/>
    <x v="6"/>
    <s v="IA-5-6"/>
    <s v=" "/>
    <s v="N"/>
    <m/>
    <s v="Y"/>
    <s v="IA-5-6"/>
    <x v="0"/>
    <s v="IA-5-6"/>
    <s v="P1"/>
    <x v="0"/>
  </r>
  <r>
    <x v="6"/>
    <s v=" Identification and Authentication"/>
    <s v="AUTHENTICATOR MANAGEMENT"/>
    <x v="66"/>
    <s v="NO EMBEDDED UNENCRYPTED STATIC AUTHENTICATORS"/>
    <x v="7"/>
    <s v="IA-5-7"/>
    <s v=" "/>
    <s v="N"/>
    <m/>
    <s v="Y"/>
    <s v="IA-5-7"/>
    <x v="0"/>
    <s v="IA-5-7"/>
    <s v="P1"/>
    <x v="0"/>
  </r>
  <r>
    <x v="6"/>
    <s v=" Identification and Authentication"/>
    <s v="AUTHENTICATOR MANAGEMENT"/>
    <x v="66"/>
    <s v="MULTIPLE INFORMATION SYSTEM ACCOUNTS"/>
    <x v="8"/>
    <s v="IA-5-8"/>
    <s v=" "/>
    <s v="N"/>
    <m/>
    <s v="N"/>
    <s v=" "/>
    <x v="0"/>
    <s v="IA-5-8"/>
    <s v="P1"/>
    <x v="0"/>
  </r>
  <r>
    <x v="6"/>
    <s v=" Identification and Authentication"/>
    <s v="AUTHENTICATOR MANAGEMENT"/>
    <x v="66"/>
    <s v="CROSS-ORGANIZATION CREDENTIAL MANAGEMENT"/>
    <x v="9"/>
    <s v="IA-5-9"/>
    <s v=" "/>
    <s v="N"/>
    <m/>
    <s v="N"/>
    <s v=" "/>
    <x v="1"/>
    <s v=" "/>
    <s v="P1"/>
    <x v="0"/>
  </r>
  <r>
    <x v="6"/>
    <s v=" Identification and Authentication"/>
    <s v="AUTHENTICATOR MANAGEMENT"/>
    <x v="66"/>
    <s v="DYNAMIC CREDENTIAL ASSOCIATION"/>
    <x v="10"/>
    <s v="IA-5-10"/>
    <s v=" "/>
    <s v="N"/>
    <m/>
    <s v="N"/>
    <s v=" "/>
    <x v="1"/>
    <s v=" "/>
    <s v="P1"/>
    <x v="0"/>
  </r>
  <r>
    <x v="6"/>
    <s v=" Identification and Authentication"/>
    <s v="AUTHENTICATOR MANAGEMENT"/>
    <x v="66"/>
    <s v="HARDWARE TOKEN-BASED AUTHENTICATION"/>
    <x v="11"/>
    <s v="IA-5-11"/>
    <s v=" "/>
    <s v="Y"/>
    <s v="IA-5-11"/>
    <s v="Y"/>
    <s v="IA-5-11"/>
    <x v="0"/>
    <s v="IA-5-11"/>
    <s v="P1"/>
    <x v="0"/>
  </r>
  <r>
    <x v="6"/>
    <s v=" Identification and Authentication"/>
    <s v="AUTHENTICATOR MANAGEMENT"/>
    <x v="66"/>
    <s v="BIOMETRIC-BASED AUTHENTICATION"/>
    <x v="12"/>
    <s v="IA-5-12"/>
    <s v=" "/>
    <s v="N"/>
    <m/>
    <s v="N"/>
    <s v=" "/>
    <x v="1"/>
    <s v=" "/>
    <s v="P1"/>
    <x v="0"/>
  </r>
  <r>
    <x v="6"/>
    <s v=" Identification and Authentication"/>
    <s v="AUTHENTICATOR MANAGEMENT"/>
    <x v="66"/>
    <s v="EXPIRATION OF CACHED AUTHENTICATORS"/>
    <x v="13"/>
    <s v="IA-5-13"/>
    <s v=" "/>
    <s v="N"/>
    <m/>
    <s v="N"/>
    <s v=" "/>
    <x v="0"/>
    <s v="IA-5-13"/>
    <s v="P1"/>
    <x v="0"/>
  </r>
  <r>
    <x v="6"/>
    <s v=" Identification and Authentication"/>
    <s v="AUTHENTICATOR MANAGEMENT"/>
    <x v="66"/>
    <s v="MANAGING CONTENT OF PKI TRUST STORES"/>
    <x v="14"/>
    <s v="IA-5-14"/>
    <s v=" "/>
    <s v="N"/>
    <m/>
    <s v="N"/>
    <s v=" "/>
    <x v="1"/>
    <s v=" "/>
    <s v="P1"/>
    <x v="0"/>
  </r>
  <r>
    <x v="6"/>
    <s v=" Identification and Authentication"/>
    <s v="AUTHENTICATOR MANAGEMENT"/>
    <x v="66"/>
    <s v="FICAM-APPROVED PRODUCTS AND SERVICES"/>
    <x v="15"/>
    <s v="IA-5-15"/>
    <s v=" "/>
    <s v="N"/>
    <m/>
    <s v="N"/>
    <s v=" "/>
    <x v="1"/>
    <s v=" "/>
    <s v="P1"/>
    <x v="0"/>
  </r>
  <r>
    <x v="6"/>
    <s v=" Identification and Authentication"/>
    <s v="AUTHENTICATOR FEEDBACK"/>
    <x v="67"/>
    <s v=""/>
    <x v="0"/>
    <s v="IA-6-0"/>
    <s v="PE-18"/>
    <s v="Y"/>
    <s v="IA-6-0"/>
    <s v="Y"/>
    <s v="IA-6-0"/>
    <x v="0"/>
    <s v="IA-6-0"/>
    <s v="P2"/>
    <x v="0"/>
  </r>
  <r>
    <x v="6"/>
    <s v=" Identification and Authentication"/>
    <s v="CRYPTOGRAPHIC MODULE AUTHENTICATION"/>
    <x v="68"/>
    <s v=""/>
    <x v="0"/>
    <s v="IA-7-0"/>
    <s v="SC-12, SC-13"/>
    <s v="Y"/>
    <s v="IA-7-0"/>
    <s v="Y"/>
    <s v="IA-7-0"/>
    <x v="0"/>
    <s v="IA-7-0"/>
    <s v="P1"/>
    <x v="0"/>
  </r>
  <r>
    <x v="6"/>
    <s v=" Identification and Authentication"/>
    <s v="IDENTIFICATION AND AUTHENTICATION (NON-ORGANIZATIONAL USERS)"/>
    <x v="69"/>
    <s v=""/>
    <x v="0"/>
    <s v="IA-8-0"/>
    <s v="AC-2, AC-14, AC-17, AC-18, IA-2, IA-4, IA-5, MA-4, RA-3, SA-12, SC-8"/>
    <s v="Y"/>
    <s v="IA-8-0"/>
    <s v="Y"/>
    <s v="IA-8-0"/>
    <x v="0"/>
    <s v="IA-8-0"/>
    <s v="P1"/>
    <x v="0"/>
  </r>
  <r>
    <x v="6"/>
    <s v=" Identification and Authentication"/>
    <s v="IDENTIFICATION AND AUTHENTICATION (NON-ORGANIZATIONAL USERS)"/>
    <x v="69"/>
    <s v="USERS) | ACCEPTANCE OF PIV CREDENTIALS FROM OTHER AGENCIES"/>
    <x v="1"/>
    <s v="IA-8-1"/>
    <s v="AU-2,PE-3,SA-4"/>
    <s v="Y"/>
    <s v="IA-8-1"/>
    <s v="Y"/>
    <s v="IA-8-1"/>
    <x v="0"/>
    <s v="IA-8-1"/>
    <s v="P1"/>
    <x v="0"/>
  </r>
  <r>
    <x v="6"/>
    <s v=" Identification and Authentication"/>
    <s v="IDENTIFICATION AND AUTHENTICATION (NON-ORGANIZATIONAL USERS)"/>
    <x v="69"/>
    <s v="USERS) | ACCEPTANCE OF THIRD-PARTY CREDENTIALS"/>
    <x v="2"/>
    <s v="IA-8-2"/>
    <s v="AU-2"/>
    <s v="Y"/>
    <s v="IA-8-2"/>
    <s v="Y"/>
    <s v="IA-8-2"/>
    <x v="0"/>
    <s v="IA-8-2"/>
    <s v="P1"/>
    <x v="0"/>
  </r>
  <r>
    <x v="6"/>
    <s v=" Identification and Authentication"/>
    <s v="IDENTIFICATION AND AUTHENTICATION (NON-ORGANIZATIONAL USERS)"/>
    <x v="69"/>
    <s v="USERS) | USE OF FICAM-APPROVED PRODUCTS"/>
    <x v="3"/>
    <s v="IA-8-3"/>
    <s v="SA-4"/>
    <s v="Y"/>
    <s v="IA-8-3"/>
    <s v="Y"/>
    <s v="IA-8-3"/>
    <x v="0"/>
    <s v="IA-8-3"/>
    <s v="P1"/>
    <x v="0"/>
  </r>
  <r>
    <x v="6"/>
    <s v=" Identification and Authentication"/>
    <s v="IDENTIFICATION AND AUTHENTICATION (NON-ORGANIZATIONAL USERS)"/>
    <x v="69"/>
    <s v="USERS) | USE OF FICAM-ISSUED PROFILES"/>
    <x v="4"/>
    <s v="IA-8-4"/>
    <s v="SA-4"/>
    <s v="Y"/>
    <s v="IA-8-4"/>
    <s v="Y"/>
    <s v="IA-8-4"/>
    <x v="0"/>
    <s v="IA-8-4"/>
    <s v="P1"/>
    <x v="0"/>
  </r>
  <r>
    <x v="6"/>
    <s v=" Identification and Authentication"/>
    <s v="IDENTIFICATION AND AUTHENTICATION (NON-ORGANIZATIONAL USERS)"/>
    <x v="69"/>
    <s v="USERS) | ACCEPTANCE OF PIV-I CREDENTIALS"/>
    <x v="5"/>
    <s v="IA-8-5"/>
    <s v="AU-2"/>
    <s v="N"/>
    <m/>
    <s v="N"/>
    <s v=" "/>
    <x v="1"/>
    <s v=" "/>
    <s v="P1"/>
    <x v="0"/>
  </r>
  <r>
    <x v="7"/>
    <s v=" Incident Response"/>
    <s v="INCIDENT RESPONSE POLICY AND PROCEDURES"/>
    <x v="70"/>
    <s v=""/>
    <x v="0"/>
    <s v="IR-1-0"/>
    <s v="PM-9"/>
    <s v="Y"/>
    <s v="IR-1-0"/>
    <s v="Y"/>
    <s v="IR-1-0"/>
    <x v="0"/>
    <s v="IR-1-0"/>
    <s v="P1"/>
    <x v="0"/>
  </r>
  <r>
    <x v="7"/>
    <s v=" Incident Response"/>
    <s v="INCIDENT RESPONSE TRAINING"/>
    <x v="71"/>
    <s v=""/>
    <x v="0"/>
    <s v="IR-2-0"/>
    <s v="AT-3, CP-3, IR-8"/>
    <s v="Y"/>
    <s v="IR-2-0"/>
    <s v="Y"/>
    <s v="IR-2-0"/>
    <x v="0"/>
    <s v="IR-2-0"/>
    <s v="P2"/>
    <x v="0"/>
  </r>
  <r>
    <x v="7"/>
    <s v=" Incident Response"/>
    <s v="INCIDENT RESPONSE TRAINING"/>
    <x v="71"/>
    <s v="SIMULATED EVENTS"/>
    <x v="1"/>
    <s v="IR-2-1"/>
    <s v=" "/>
    <s v="N"/>
    <m/>
    <s v="N"/>
    <s v=" "/>
    <x v="0"/>
    <s v="IR-2-1"/>
    <s v="P2"/>
    <x v="0"/>
  </r>
  <r>
    <x v="7"/>
    <s v=" Incident Response"/>
    <s v="INCIDENT RESPONSE TRAINING"/>
    <x v="71"/>
    <s v="AUTOMATED TRAINING ENVIRONMENTS"/>
    <x v="2"/>
    <s v="IR-2-2"/>
    <s v=" "/>
    <s v="N"/>
    <m/>
    <s v="N"/>
    <s v=" "/>
    <x v="0"/>
    <s v="IR-2-2"/>
    <s v="P2"/>
    <x v="0"/>
  </r>
  <r>
    <x v="7"/>
    <s v=" Incident Response"/>
    <s v="INCIDENT RESPONSE TESTING"/>
    <x v="72"/>
    <s v=""/>
    <x v="0"/>
    <s v="IR-3-0"/>
    <s v="CP-4, IR-8"/>
    <s v="N"/>
    <m/>
    <s v="Y"/>
    <s v="IR-3-0"/>
    <x v="0"/>
    <s v="IR-3-0"/>
    <s v="P2"/>
    <x v="0"/>
  </r>
  <r>
    <x v="7"/>
    <s v=" Incident Response"/>
    <s v="INCIDENT RESPONSE TESTING"/>
    <x v="72"/>
    <s v="AUTOMATED TESTING"/>
    <x v="1"/>
    <s v="IR-3-1"/>
    <s v="AT-2"/>
    <s v="N"/>
    <m/>
    <s v="N"/>
    <s v=" "/>
    <x v="1"/>
    <s v=" "/>
    <s v="P2"/>
    <x v="0"/>
  </r>
  <r>
    <x v="7"/>
    <s v=" Incident Response"/>
    <s v="INCIDENT RESPONSE TESTING"/>
    <x v="72"/>
    <s v="COORDINATION WITH RELATED PLANS"/>
    <x v="2"/>
    <s v="IR-3-2"/>
    <s v=" "/>
    <s v="N"/>
    <m/>
    <s v="Y"/>
    <s v="IR-3-2"/>
    <x v="0"/>
    <s v="IR-3-2"/>
    <s v="P2"/>
    <x v="0"/>
  </r>
  <r>
    <x v="7"/>
    <s v=" Incident Response"/>
    <s v="INCIDENT HANDLING"/>
    <x v="73"/>
    <s v=""/>
    <x v="0"/>
    <s v="IR-4-0"/>
    <s v="AU-6, CM-6, CP-2, CP-4, IR-2, IR-3, IR-8, PE-6, SC-5, SC-7, SI-3, SI-4, SI-7"/>
    <s v="Y"/>
    <s v="IR-4-0"/>
    <s v="Y"/>
    <s v="IR-4-0"/>
    <x v="0"/>
    <s v="IR-4-0"/>
    <s v="P1"/>
    <x v="0"/>
  </r>
  <r>
    <x v="7"/>
    <s v=" Incident Response"/>
    <s v="INCIDENT HANDLING"/>
    <x v="73"/>
    <s v="AUTOMATED INCIDENT HANDLING PROCESSES"/>
    <x v="1"/>
    <s v="IR-4-1"/>
    <s v=" "/>
    <s v="N"/>
    <m/>
    <s v="Y"/>
    <s v="IR-4-1"/>
    <x v="0"/>
    <s v="IR-4-1"/>
    <s v="P1"/>
    <x v="0"/>
  </r>
  <r>
    <x v="7"/>
    <s v=" Incident Response"/>
    <s v="INCIDENT HANDLING"/>
    <x v="73"/>
    <s v="DYNAMIC RECONFIGURATION"/>
    <x v="2"/>
    <s v="IR-4-2"/>
    <s v="AC-2,AC-4,AC-16,CM-2,CM-3,CM-4"/>
    <s v="N"/>
    <m/>
    <s v="N"/>
    <s v=" "/>
    <x v="0"/>
    <s v="IR-4-2"/>
    <s v="P1"/>
    <x v="0"/>
  </r>
  <r>
    <x v="7"/>
    <s v=" Incident Response"/>
    <s v="INCIDENT HANDLING"/>
    <x v="73"/>
    <s v="CONTINUITY OF OPERATIONS"/>
    <x v="3"/>
    <s v="IR-4-3"/>
    <s v=" "/>
    <s v="N"/>
    <m/>
    <s v="N"/>
    <s v=" "/>
    <x v="0"/>
    <s v="IR-4-3"/>
    <s v="P1"/>
    <x v="0"/>
  </r>
  <r>
    <x v="7"/>
    <s v=" Incident Response"/>
    <s v="INCIDENT HANDLING"/>
    <x v="73"/>
    <s v="INFORMATION CORRELATION"/>
    <x v="4"/>
    <s v="IR-4-4"/>
    <s v=" "/>
    <s v="N"/>
    <m/>
    <s v="N"/>
    <s v=" "/>
    <x v="0"/>
    <s v="IR-4-4"/>
    <s v="P1"/>
    <x v="0"/>
  </r>
  <r>
    <x v="7"/>
    <s v=" Incident Response"/>
    <s v="INCIDENT HANDLING"/>
    <x v="73"/>
    <s v="AUTOMATIC DISABLING OF INFORMATION SYSTEM"/>
    <x v="5"/>
    <s v="IR-4-5"/>
    <s v=" "/>
    <s v="N"/>
    <m/>
    <s v="N"/>
    <s v=" "/>
    <x v="1"/>
    <s v=" "/>
    <s v="P1"/>
    <x v="0"/>
  </r>
  <r>
    <x v="7"/>
    <s v=" Incident Response"/>
    <s v="INCIDENT HANDLING"/>
    <x v="73"/>
    <s v="INSIDER THREATS - SPECIFIC CAPABILITIES"/>
    <x v="6"/>
    <s v="IR-4-6"/>
    <s v=" "/>
    <s v="N"/>
    <m/>
    <s v="N"/>
    <s v=" "/>
    <x v="0"/>
    <s v="IR-4-6"/>
    <s v="P1"/>
    <x v="0"/>
  </r>
  <r>
    <x v="7"/>
    <s v=" Incident Response"/>
    <s v="INCIDENT HANDLING"/>
    <x v="73"/>
    <s v="INSIDER THREATS - INTRA-ORGANIZATION COORDINATION"/>
    <x v="7"/>
    <s v="IR-4-7"/>
    <s v=" "/>
    <s v="N"/>
    <m/>
    <s v="N"/>
    <s v=" "/>
    <x v="1"/>
    <s v=" "/>
    <s v="P1"/>
    <x v="0"/>
  </r>
  <r>
    <x v="7"/>
    <s v=" Incident Response"/>
    <s v="INCIDENT HANDLING"/>
    <x v="73"/>
    <s v="CORRELATION WITH EXTERNAL ORGANIZATIONS"/>
    <x v="8"/>
    <s v="IR-4-8"/>
    <s v=" "/>
    <s v="N"/>
    <m/>
    <s v="N"/>
    <s v=" "/>
    <x v="0"/>
    <s v="IR-4-8"/>
    <s v="P1"/>
    <x v="0"/>
  </r>
  <r>
    <x v="7"/>
    <s v=" Incident Response"/>
    <s v="INCIDENT HANDLING"/>
    <x v="73"/>
    <s v="DYNAMIC RESPONSE CAPABILITY"/>
    <x v="9"/>
    <s v="IR-4-9"/>
    <s v="CP-10"/>
    <s v="N"/>
    <m/>
    <s v="N"/>
    <s v=" "/>
    <x v="1"/>
    <s v=" "/>
    <s v="P1"/>
    <x v="0"/>
  </r>
  <r>
    <x v="7"/>
    <s v=" Incident Response"/>
    <s v="INCIDENT HANDLING"/>
    <x v="73"/>
    <s v="SUPPLY CHAIN COORDINATION"/>
    <x v="10"/>
    <s v="IR-4-10"/>
    <s v=" "/>
    <s v="N"/>
    <m/>
    <s v="N"/>
    <s v=" "/>
    <x v="1"/>
    <s v=" "/>
    <s v="P1"/>
    <x v="0"/>
  </r>
  <r>
    <x v="7"/>
    <s v=" Incident Response"/>
    <s v="INCIDENT MONITORING"/>
    <x v="74"/>
    <s v=""/>
    <x v="0"/>
    <s v="IR-5-0"/>
    <s v="AU-6, IR-8, PE-6, SC-5, SC-7, SI-3, SI-4, SI-7"/>
    <s v="Y"/>
    <s v="IR-5-0"/>
    <s v="Y"/>
    <s v="IR-5-0"/>
    <x v="0"/>
    <s v="IR-5-0"/>
    <s v="P1"/>
    <x v="0"/>
  </r>
  <r>
    <x v="7"/>
    <s v=" Incident Response"/>
    <s v="INCIDENT MONITORING"/>
    <x v="74"/>
    <s v="AUTOMATED TRACKING / DATA COLLECTION / ANALYSIS"/>
    <x v="1"/>
    <s v="IR-5-1"/>
    <s v="AU-7,IR-4"/>
    <s v="N"/>
    <m/>
    <s v="N"/>
    <s v=" "/>
    <x v="0"/>
    <s v="IR-5-1"/>
    <s v="P1"/>
    <x v="0"/>
  </r>
  <r>
    <x v="7"/>
    <s v=" Incident Response"/>
    <s v="INCIDENT REPORTING"/>
    <x v="75"/>
    <s v=""/>
    <x v="0"/>
    <s v="IR-6-0"/>
    <s v="IR-4, IR-5, IR-8"/>
    <s v="Y"/>
    <s v="IR-6-0"/>
    <s v="Y"/>
    <s v="IR-6-0"/>
    <x v="0"/>
    <s v="IR-6-0"/>
    <s v="P1"/>
    <x v="0"/>
  </r>
  <r>
    <x v="7"/>
    <s v=" Incident Response"/>
    <s v="INCIDENT REPORTING"/>
    <x v="75"/>
    <s v="AUTOMATED REPORTING"/>
    <x v="1"/>
    <s v="IR-6-1"/>
    <s v="IR-7"/>
    <s v="N"/>
    <m/>
    <s v="Y"/>
    <s v="IR-6-1"/>
    <x v="0"/>
    <s v="IR-6-1"/>
    <s v="P1"/>
    <x v="0"/>
  </r>
  <r>
    <x v="7"/>
    <s v=" Incident Response"/>
    <s v="INCIDENT REPORTING"/>
    <x v="75"/>
    <s v="VULNERABILITIES RELATED TO INCIDENTS"/>
    <x v="2"/>
    <s v="IR-6-2"/>
    <s v=" "/>
    <s v="N"/>
    <m/>
    <s v="N"/>
    <s v=" "/>
    <x v="1"/>
    <s v=" "/>
    <s v="P1"/>
    <x v="0"/>
  </r>
  <r>
    <x v="7"/>
    <s v=" Incident Response"/>
    <s v="INCIDENT REPORTING"/>
    <x v="75"/>
    <s v="COORDINATION WITH SUPPLY CHAIN"/>
    <x v="3"/>
    <s v="IR-6-3"/>
    <s v=" "/>
    <s v="N"/>
    <m/>
    <s v="N"/>
    <s v=" "/>
    <x v="1"/>
    <s v=" "/>
    <s v="P1"/>
    <x v="0"/>
  </r>
  <r>
    <x v="7"/>
    <s v=" Incident Response"/>
    <s v="INCIDENT RESPONSE ASSISTANCE"/>
    <x v="76"/>
    <s v=""/>
    <x v="0"/>
    <s v="IR-7-0"/>
    <s v="AT-2, IR-4, IR-6, IR-8, SA-9"/>
    <s v="Y"/>
    <s v="IR-7-0"/>
    <s v="Y"/>
    <s v="IR-7-0"/>
    <x v="0"/>
    <s v="IR-7-0"/>
    <s v="P2"/>
    <x v="0"/>
  </r>
  <r>
    <x v="7"/>
    <s v=" Incident Response"/>
    <s v="INCIDENT RESPONSE ASSISTANCE"/>
    <x v="76"/>
    <s v="AUTOMATION SUPPORT FOR AVAILABILITY OF INFORMATION / SUPPORT"/>
    <x v="1"/>
    <s v="IR-7-1"/>
    <s v=" "/>
    <s v="N"/>
    <m/>
    <s v="Y"/>
    <s v="IR-7-1"/>
    <x v="0"/>
    <s v="IR-7-1"/>
    <s v="P2"/>
    <x v="0"/>
  </r>
  <r>
    <x v="7"/>
    <s v=" Incident Response"/>
    <s v="INCIDENT RESPONSE ASSISTANCE"/>
    <x v="76"/>
    <s v="COORDINATION WITH EXTERNAL PROVIDERS"/>
    <x v="2"/>
    <s v="IR-7-2"/>
    <s v=" "/>
    <s v="N"/>
    <m/>
    <s v="Y"/>
    <s v="IR-7-2"/>
    <x v="0"/>
    <s v="IR-7-2"/>
    <s v="P2"/>
    <x v="0"/>
  </r>
  <r>
    <x v="7"/>
    <s v=" Incident Response"/>
    <s v="INCIDENT RESPONSE PLAN"/>
    <x v="77"/>
    <s v=""/>
    <x v="0"/>
    <s v="IR-8-0"/>
    <s v="MP-2, MP-4, MP-5"/>
    <s v="Y"/>
    <s v="IR-8-0"/>
    <s v="Y"/>
    <s v="IR-8-0"/>
    <x v="0"/>
    <s v="IR-8-0"/>
    <s v="P1"/>
    <x v="0"/>
  </r>
  <r>
    <x v="8"/>
    <s v=" Maintenance"/>
    <s v="SYSTEM MAINTENANCE POLICY AND PROCEDURES"/>
    <x v="78"/>
    <s v=""/>
    <x v="0"/>
    <s v="MA-1-0"/>
    <s v="PM-9"/>
    <s v="Y"/>
    <s v="MA-1-0"/>
    <s v="Y"/>
    <s v="MA-1-0"/>
    <x v="0"/>
    <s v="MA-1-0"/>
    <s v="P1"/>
    <x v="0"/>
  </r>
  <r>
    <x v="8"/>
    <s v=" Maintenance"/>
    <s v="CONTROLLED MAINTENANCE"/>
    <x v="79"/>
    <s v=""/>
    <x v="0"/>
    <s v="MA-2-0"/>
    <s v="CM-3, CM-4, MA-4, MP-6, PE-16, SA-12, SI-2"/>
    <s v="Y"/>
    <s v="MA-2-0"/>
    <s v="Y"/>
    <s v="MA-2-0"/>
    <x v="0"/>
    <s v="MA-2-0"/>
    <s v="P2"/>
    <x v="0"/>
  </r>
  <r>
    <x v="8"/>
    <s v=" Maintenance"/>
    <s v="CONTROLLED MAINTENANCE"/>
    <x v="79"/>
    <s v="RECORD CONTENT"/>
    <x v="1"/>
    <s v="MA-2-1"/>
    <s v="Withdrawn"/>
    <s v="N"/>
    <m/>
    <s v="N"/>
    <s v=" "/>
    <x v="1"/>
    <s v=" "/>
    <s v="P2"/>
    <x v="0"/>
  </r>
  <r>
    <x v="8"/>
    <s v=" Maintenance"/>
    <s v="CONTROLLED MAINTENANCE"/>
    <x v="79"/>
    <s v="AUTOMATED MAINTENANCE ACTIVITIES"/>
    <x v="2"/>
    <s v="MA-2-2"/>
    <s v="CA-7,MA-3"/>
    <s v="N"/>
    <m/>
    <s v="N"/>
    <s v=" "/>
    <x v="0"/>
    <s v="MA-2-2"/>
    <s v="P2"/>
    <x v="0"/>
  </r>
  <r>
    <x v="8"/>
    <s v=" Maintenance"/>
    <s v="MAINTENANCE TOOLS"/>
    <x v="80"/>
    <s v=""/>
    <x v="0"/>
    <s v="MA-3-0"/>
    <s v="MA-2, MA-5, MP-6"/>
    <s v="N"/>
    <m/>
    <s v="Y"/>
    <s v="MA-3-0"/>
    <x v="0"/>
    <s v="MA-3-0"/>
    <s v="P3"/>
    <x v="0"/>
  </r>
  <r>
    <x v="8"/>
    <s v=" Maintenance"/>
    <s v="MAINTENANCE TOOLS"/>
    <x v="80"/>
    <s v="INSPECT TOOLS"/>
    <x v="1"/>
    <s v="MA-3-1"/>
    <s v="SI-7"/>
    <s v="N"/>
    <m/>
    <s v="Y"/>
    <s v="MA-3-1"/>
    <x v="0"/>
    <s v="MA-3-1"/>
    <s v="P3"/>
    <x v="0"/>
  </r>
  <r>
    <x v="8"/>
    <s v=" Maintenance"/>
    <s v="MAINTENANCE TOOLS"/>
    <x v="80"/>
    <s v="INSPECT MEDIA"/>
    <x v="2"/>
    <s v="MA-3-2"/>
    <s v="SI-3"/>
    <s v="N"/>
    <m/>
    <s v="Y"/>
    <s v="MA-3-2"/>
    <x v="0"/>
    <s v="MA-3-2"/>
    <s v="P3"/>
    <x v="0"/>
  </r>
  <r>
    <x v="8"/>
    <s v=" Maintenance"/>
    <s v="MAINTENANCE TOOLS"/>
    <x v="80"/>
    <s v="PREVENT UNAUTHORIZED REMOVAL"/>
    <x v="3"/>
    <s v="MA-3-3"/>
    <s v=" "/>
    <s v="N"/>
    <m/>
    <s v="Y"/>
    <s v="MA-3-3"/>
    <x v="0"/>
    <s v="MA-3-3"/>
    <s v="P3"/>
    <x v="0"/>
  </r>
  <r>
    <x v="8"/>
    <s v=" Maintenance"/>
    <s v="MAINTENANCE TOOLS"/>
    <x v="80"/>
    <s v="RESTRICTED TOOL USE"/>
    <x v="4"/>
    <s v="MA-3-4"/>
    <s v="AC-2,AC-3,AC-5,AC-6"/>
    <s v="N"/>
    <m/>
    <s v="N"/>
    <s v=" "/>
    <x v="1"/>
    <s v=" "/>
    <s v="P3"/>
    <x v="0"/>
  </r>
  <r>
    <x v="8"/>
    <s v=" Maintenance"/>
    <s v="NONLOCAL MAINTENANCE"/>
    <x v="81"/>
    <s v=""/>
    <x v="0"/>
    <s v="MA-4-0"/>
    <s v="AC-2, AC-3, AC-6, AC-17, AU-2, AU-3, IA-2, IA-4, IA-5, IA-8, MA-2, MA-5, MP-6, PL-2, SC-7, SC-10, SC-17"/>
    <s v="Y"/>
    <s v="MA-4-0"/>
    <s v="Y"/>
    <s v="MA-4-0"/>
    <x v="0"/>
    <s v="MA-4-0"/>
    <s v="P2"/>
    <x v="0"/>
  </r>
  <r>
    <x v="8"/>
    <s v=" Maintenance"/>
    <s v="NONLOCAL MAINTENANCE"/>
    <x v="81"/>
    <s v="AUDITING AND REVIEW"/>
    <x v="1"/>
    <s v="MA-4-1"/>
    <s v="AU-2,AU-6,AU-12"/>
    <s v="N"/>
    <m/>
    <s v="N"/>
    <s v=" "/>
    <x v="1"/>
    <s v=" "/>
    <s v="P2"/>
    <x v="0"/>
  </r>
  <r>
    <x v="8"/>
    <s v=" Maintenance"/>
    <s v="NONLOCAL MAINTENANCE"/>
    <x v="81"/>
    <s v="DOCUMENT NONLOCAL MAINTENANCE"/>
    <x v="2"/>
    <s v="MA-4-2"/>
    <s v=" "/>
    <s v="N"/>
    <m/>
    <s v="Y"/>
    <s v="MA-4-2"/>
    <x v="0"/>
    <s v="MA-4-2"/>
    <s v="P2"/>
    <x v="0"/>
  </r>
  <r>
    <x v="8"/>
    <s v=" Maintenance"/>
    <s v="NONLOCAL MAINTENANCE"/>
    <x v="81"/>
    <s v="COMPARABLE SECURITY / SANITIZATION"/>
    <x v="3"/>
    <s v="MA-4-3"/>
    <s v="MA-3,SA-12,SI-3,SI-7"/>
    <s v="N"/>
    <m/>
    <s v="N"/>
    <s v=" "/>
    <x v="0"/>
    <s v="MA-4-3"/>
    <s v="P2"/>
    <x v="0"/>
  </r>
  <r>
    <x v="8"/>
    <s v=" Maintenance"/>
    <s v="NONLOCAL MAINTENANCE"/>
    <x v="81"/>
    <s v="AUTHENTICATION / SEPARATION OF MAINTENANCE SESSIONS"/>
    <x v="4"/>
    <s v="MA-4-4"/>
    <s v="SC-13"/>
    <s v="N"/>
    <m/>
    <s v="N"/>
    <s v=" "/>
    <x v="1"/>
    <s v=" "/>
    <s v="P2"/>
    <x v="0"/>
  </r>
  <r>
    <x v="8"/>
    <s v=" Maintenance"/>
    <s v="NONLOCAL MAINTENANCE"/>
    <x v="81"/>
    <s v="APPROVALS AND NOTIFICATIONS"/>
    <x v="5"/>
    <s v="MA-4-5"/>
    <s v=" "/>
    <s v="N"/>
    <m/>
    <s v="N"/>
    <s v=" "/>
    <x v="1"/>
    <s v=" "/>
    <s v="P2"/>
    <x v="0"/>
  </r>
  <r>
    <x v="8"/>
    <s v=" Maintenance"/>
    <s v="NONLOCAL MAINTENANCE"/>
    <x v="81"/>
    <s v="CRYPTOGRAPHIC PROTECTION"/>
    <x v="6"/>
    <s v="MA-4-6"/>
    <s v="SC-8,SC-13"/>
    <s v="N"/>
    <m/>
    <s v="N"/>
    <s v=" "/>
    <x v="0"/>
    <s v="MA-4-6"/>
    <s v="P2"/>
    <x v="0"/>
  </r>
  <r>
    <x v="8"/>
    <s v=" Maintenance"/>
    <s v="NONLOCAL MAINTENANCE"/>
    <x v="81"/>
    <s v="REMOTE DISCONNECT VERIFICATION"/>
    <x v="7"/>
    <s v="MA-4-7"/>
    <s v="SC-13"/>
    <s v="N"/>
    <m/>
    <s v="N"/>
    <s v=" "/>
    <x v="1"/>
    <s v=" "/>
    <s v="P2"/>
    <x v="0"/>
  </r>
  <r>
    <x v="8"/>
    <s v=" Maintenance"/>
    <s v="MAINTENANCE PERSONNEL"/>
    <x v="82"/>
    <s v=""/>
    <x v="0"/>
    <s v="MA-5-0"/>
    <s v="AC-2, IA-8, MP-2, PE-2, PE-3, PE-4, RA-3"/>
    <s v="Y"/>
    <s v="MA-5-0"/>
    <s v="Y"/>
    <s v="MA-5-0"/>
    <x v="0"/>
    <s v="MA-5-0"/>
    <s v="P2"/>
    <x v="0"/>
  </r>
  <r>
    <x v="8"/>
    <s v=" Maintenance"/>
    <s v="MAINTENANCE PERSONNEL"/>
    <x v="82"/>
    <s v="INDIVIDUALS WITHOUT APPROPRIATE ACCESS"/>
    <x v="1"/>
    <s v="MA-5-1"/>
    <s v="MP-6,PL-2"/>
    <s v="N"/>
    <m/>
    <s v="Y"/>
    <s v="MA-5-1"/>
    <x v="0"/>
    <s v="MA-5-1"/>
    <s v="P2"/>
    <x v="0"/>
  </r>
  <r>
    <x v="8"/>
    <s v=" Maintenance"/>
    <s v="MAINTENANCE PERSONNEL"/>
    <x v="82"/>
    <s v="SECURITY CLEARANCES FOR CLASSIFIED SYSTEMS"/>
    <x v="2"/>
    <s v="MA-5-2"/>
    <s v="PS-3"/>
    <s v="N"/>
    <m/>
    <s v="N"/>
    <s v=" "/>
    <x v="1"/>
    <s v=" "/>
    <s v="P2"/>
    <x v="0"/>
  </r>
  <r>
    <x v="8"/>
    <s v=" Maintenance"/>
    <s v="MAINTENANCE PERSONNEL"/>
    <x v="82"/>
    <s v="CITIZENSHIP REQUIREMENTS FOR CLASSIFIED SYSTEMS"/>
    <x v="3"/>
    <s v="MA-5-3"/>
    <s v="PS-3"/>
    <s v="N"/>
    <m/>
    <s v="N"/>
    <s v=" "/>
    <x v="1"/>
    <s v=" "/>
    <s v="P2"/>
    <x v="0"/>
  </r>
  <r>
    <x v="8"/>
    <s v=" Maintenance"/>
    <s v="MAINTENANCE PERSONNEL"/>
    <x v="82"/>
    <s v="FOREIGN NATIONALS"/>
    <x v="4"/>
    <s v="MA-5-4"/>
    <s v="PS-3"/>
    <s v="N"/>
    <m/>
    <s v="N"/>
    <s v=" "/>
    <x v="1"/>
    <s v=" "/>
    <s v="P2"/>
    <x v="0"/>
  </r>
  <r>
    <x v="8"/>
    <s v=" Maintenance"/>
    <s v="MAINTENANCE PERSONNEL"/>
    <x v="82"/>
    <s v="NON-SYSTEM-RELATED MAINTENANCE"/>
    <x v="5"/>
    <s v="MA-5-5"/>
    <s v=" "/>
    <s v="N"/>
    <m/>
    <s v="N"/>
    <s v=" "/>
    <x v="1"/>
    <s v=" "/>
    <s v="P2"/>
    <x v="0"/>
  </r>
  <r>
    <x v="8"/>
    <s v=" Maintenance"/>
    <s v="TIMELY MAINTENANCE"/>
    <x v="83"/>
    <s v=""/>
    <x v="0"/>
    <s v="MA-6-0"/>
    <s v="CM-8, CP-2, CP-7, SA-14, SA-15"/>
    <s v="N"/>
    <m/>
    <s v="Y"/>
    <s v="MA-6-0"/>
    <x v="0"/>
    <s v="MA-6-0"/>
    <s v="P2"/>
    <x v="0"/>
  </r>
  <r>
    <x v="8"/>
    <s v=" Maintenance"/>
    <s v="TIMELY MAINTENANCE"/>
    <x v="83"/>
    <s v="PREVENTIVE MAINTENANCE"/>
    <x v="1"/>
    <s v="MA-6-1"/>
    <s v=" "/>
    <s v="N"/>
    <m/>
    <s v="N"/>
    <s v=" "/>
    <x v="1"/>
    <s v=" "/>
    <s v="P2"/>
    <x v="0"/>
  </r>
  <r>
    <x v="8"/>
    <s v=" Maintenance"/>
    <s v="TIMELY MAINTENANCE"/>
    <x v="83"/>
    <s v="PREDICTIVE MAINTENANCE"/>
    <x v="2"/>
    <s v="MA-6-2"/>
    <s v=" "/>
    <s v="N"/>
    <m/>
    <s v="N"/>
    <s v=" "/>
    <x v="1"/>
    <s v=" "/>
    <s v="P2"/>
    <x v="0"/>
  </r>
  <r>
    <x v="8"/>
    <s v=" Maintenance"/>
    <s v="TIMELY MAINTENANCE"/>
    <x v="83"/>
    <s v="AUTOMATED SUPPORT FOR PREDICTIVE MAINTENANCE"/>
    <x v="3"/>
    <s v="MA-6-3"/>
    <s v=" "/>
    <s v="N"/>
    <m/>
    <s v="N"/>
    <s v=" "/>
    <x v="1"/>
    <s v=" "/>
    <s v="P2"/>
    <x v="0"/>
  </r>
  <r>
    <x v="9"/>
    <s v=" Media Protection"/>
    <s v="MEDIA PROTECTION POLICY AND PROCEDURES"/>
    <x v="84"/>
    <s v=""/>
    <x v="0"/>
    <s v="MP-1-0"/>
    <s v="PM-9"/>
    <s v="Y"/>
    <s v="MP-1-0"/>
    <s v="Y"/>
    <s v="MP-1-0"/>
    <x v="0"/>
    <s v="MP-1-0"/>
    <s v="P1"/>
    <x v="0"/>
  </r>
  <r>
    <x v="9"/>
    <s v=" Media Protection"/>
    <s v="MEDIA ACCESS"/>
    <x v="85"/>
    <s v=""/>
    <x v="0"/>
    <s v="MP-2-0"/>
    <s v="AC-3, IA-2, MP-4, PE-2, PE-3, PL-2"/>
    <s v="Y"/>
    <s v="MP-2-0"/>
    <s v="Y"/>
    <s v="MP-2-0"/>
    <x v="0"/>
    <s v="MP-2-0"/>
    <s v="P1"/>
    <x v="0"/>
  </r>
  <r>
    <x v="9"/>
    <s v=" Media Protection"/>
    <s v="MEDIA ACCESS"/>
    <x v="85"/>
    <s v="AUTOMATED RESTRICTED ACCESS"/>
    <x v="1"/>
    <s v="MP-2-1"/>
    <s v="Withdrawn"/>
    <s v="N"/>
    <m/>
    <s v="N"/>
    <s v=" "/>
    <x v="1"/>
    <s v=" "/>
    <s v="P1"/>
    <x v="0"/>
  </r>
  <r>
    <x v="9"/>
    <s v=" Media Protection"/>
    <s v="MEDIA ACCESS"/>
    <x v="85"/>
    <s v="CRYPTOGRAPHIC PROTECTION"/>
    <x v="2"/>
    <s v="MP-2-2"/>
    <s v="Withdrawn"/>
    <s v="N"/>
    <m/>
    <s v="N"/>
    <s v=" "/>
    <x v="1"/>
    <s v=" "/>
    <s v="P1"/>
    <x v="0"/>
  </r>
  <r>
    <x v="9"/>
    <s v=" Media Protection"/>
    <s v="MEDIA MARKING"/>
    <x v="86"/>
    <s v=""/>
    <x v="0"/>
    <s v="MP-3-0"/>
    <s v="AC-16, PL-2, RA-3"/>
    <s v="N"/>
    <m/>
    <s v="Y"/>
    <s v="MP-3-0"/>
    <x v="0"/>
    <s v="MP-3-0"/>
    <s v="P2"/>
    <x v="0"/>
  </r>
  <r>
    <x v="9"/>
    <s v=" Media Protection"/>
    <s v="MEDIA STORAGE"/>
    <x v="87"/>
    <s v=""/>
    <x v="0"/>
    <s v="MP-4-0"/>
    <s v="CP-6, CP-9, MP-2, MP-7, PE-3"/>
    <s v="N"/>
    <m/>
    <s v="Y"/>
    <s v="MP-4-0"/>
    <x v="0"/>
    <s v="MP-4-0"/>
    <s v="P1"/>
    <x v="0"/>
  </r>
  <r>
    <x v="9"/>
    <s v=" Media Protection"/>
    <s v="MEDIA STORAGE"/>
    <x v="87"/>
    <s v="CRYPTOGRAPHIC PROTECTION"/>
    <x v="1"/>
    <s v="MP-4-1"/>
    <s v="Withdrawn"/>
    <s v="N"/>
    <m/>
    <s v="N"/>
    <s v=" "/>
    <x v="1"/>
    <s v=" "/>
    <s v="P1"/>
    <x v="0"/>
  </r>
  <r>
    <x v="9"/>
    <s v=" Media Protection"/>
    <s v="MEDIA STORAGE"/>
    <x v="87"/>
    <s v="AUTOMATED RESTRICTED ACCESS"/>
    <x v="2"/>
    <s v="MP-4-2"/>
    <s v="AU-2,AU-9,AU-6,AU-12"/>
    <s v="N"/>
    <m/>
    <s v="N"/>
    <s v=" "/>
    <x v="1"/>
    <s v=" "/>
    <s v="P1"/>
    <x v="0"/>
  </r>
  <r>
    <x v="9"/>
    <s v=" Media Protection"/>
    <s v="MEDIA TRANSPORT"/>
    <x v="88"/>
    <s v=""/>
    <x v="0"/>
    <s v="MP-5-0"/>
    <s v="AC-19, CP-9, MP-3, MP-4, RA-3, SC-8, SC-13, SC-28"/>
    <s v="N"/>
    <m/>
    <s v="Y"/>
    <s v="MP-5-0"/>
    <x v="0"/>
    <s v="MP-5-0"/>
    <s v="P1"/>
    <x v="0"/>
  </r>
  <r>
    <x v="9"/>
    <s v=" Media Protection"/>
    <s v="MEDIA TRANSPORT"/>
    <x v="88"/>
    <s v="PROTECTION OUTSIDE OF CONTROLLED AREAS"/>
    <x v="1"/>
    <s v="MP-5-1"/>
    <s v="Withdrawn"/>
    <s v="N"/>
    <m/>
    <s v="N"/>
    <s v=" "/>
    <x v="1"/>
    <s v=" "/>
    <s v="P1"/>
    <x v="0"/>
  </r>
  <r>
    <x v="9"/>
    <s v=" Media Protection"/>
    <s v="MEDIA TRANSPORT"/>
    <x v="88"/>
    <s v="DOCUMENTATION OF ACTIVITIES"/>
    <x v="2"/>
    <s v="MP-5-2"/>
    <s v="Withdrawn"/>
    <s v="N"/>
    <m/>
    <s v="N"/>
    <s v=" "/>
    <x v="1"/>
    <s v=" "/>
    <s v="P1"/>
    <x v="0"/>
  </r>
  <r>
    <x v="9"/>
    <s v=" Media Protection"/>
    <s v="MEDIA TRANSPORT"/>
    <x v="88"/>
    <s v="CUSTODIANS"/>
    <x v="3"/>
    <s v="MP-5-3"/>
    <s v=" "/>
    <s v="N"/>
    <m/>
    <s v="N"/>
    <s v=" "/>
    <x v="1"/>
    <s v=" "/>
    <s v="P1"/>
    <x v="0"/>
  </r>
  <r>
    <x v="9"/>
    <s v=" Media Protection"/>
    <s v="MEDIA TRANSPORT"/>
    <x v="88"/>
    <s v="CRYPTOGRAPHIC PROTECTION"/>
    <x v="4"/>
    <s v="MP-5-4"/>
    <s v="MP-2"/>
    <s v="N"/>
    <m/>
    <s v="Y"/>
    <s v="MP-5-4"/>
    <x v="0"/>
    <s v="MP-5-4"/>
    <s v="P1"/>
    <x v="0"/>
  </r>
  <r>
    <x v="9"/>
    <s v=" Media Protection"/>
    <s v="MEDIA SANITIZATION"/>
    <x v="89"/>
    <s v=""/>
    <x v="0"/>
    <s v="MP-6-0"/>
    <s v="MA-2, MA-4, RA-3, SC-4"/>
    <s v="Y"/>
    <s v="MP-6-0"/>
    <s v="Y"/>
    <s v="MP-6-0"/>
    <x v="0"/>
    <s v="MP-6-0"/>
    <s v="P1"/>
    <x v="0"/>
  </r>
  <r>
    <x v="9"/>
    <s v=" Media Protection"/>
    <s v="MEDIA SANITIZATION"/>
    <x v="89"/>
    <s v="REVIEW / APPROVE / TRACK / DOCUMENT / VERIFY"/>
    <x v="1"/>
    <s v="MP-6-1"/>
    <s v="SI-12"/>
    <s v="N"/>
    <m/>
    <s v="N"/>
    <s v=" "/>
    <x v="0"/>
    <s v="MP-6-1"/>
    <s v="P1"/>
    <x v="0"/>
  </r>
  <r>
    <x v="9"/>
    <s v=" Media Protection"/>
    <s v="MEDIA SANITIZATION"/>
    <x v="89"/>
    <s v="EQUIPMENT TESTING"/>
    <x v="2"/>
    <s v="MP-6-2"/>
    <s v=" "/>
    <s v="N"/>
    <m/>
    <s v="Y"/>
    <s v="MP-6-2"/>
    <x v="0"/>
    <s v="MP-6-2"/>
    <s v="P1"/>
    <x v="0"/>
  </r>
  <r>
    <x v="9"/>
    <s v=" Media Protection"/>
    <s v="MEDIA SANITIZATION"/>
    <x v="89"/>
    <s v="NONDESTRUCTIVE TECHNIQUES"/>
    <x v="3"/>
    <s v="MP-6-3"/>
    <s v="SI-3"/>
    <s v="N"/>
    <m/>
    <s v="N"/>
    <s v=" "/>
    <x v="0"/>
    <s v="MP-6-3"/>
    <s v="P1"/>
    <x v="0"/>
  </r>
  <r>
    <x v="9"/>
    <s v=" Media Protection"/>
    <s v="MEDIA SANITIZATION"/>
    <x v="89"/>
    <s v="CONTROLLED UNCLASSIFIED INFORMATION"/>
    <x v="4"/>
    <s v="MP-6-4"/>
    <s v="Withdrawn"/>
    <s v="N"/>
    <m/>
    <s v="N"/>
    <s v=" "/>
    <x v="1"/>
    <s v=" "/>
    <s v="P1"/>
    <x v="0"/>
  </r>
  <r>
    <x v="9"/>
    <s v=" Media Protection"/>
    <s v="MEDIA SANITIZATION"/>
    <x v="89"/>
    <s v="CLASSIFIED INFORMATION"/>
    <x v="5"/>
    <s v="MP-6-5"/>
    <s v="Withdrawn"/>
    <s v="N"/>
    <m/>
    <s v="N"/>
    <s v=" "/>
    <x v="1"/>
    <s v=" "/>
    <s v="P1"/>
    <x v="0"/>
  </r>
  <r>
    <x v="9"/>
    <s v=" Media Protection"/>
    <s v="MEDIA SANITIZATION"/>
    <x v="89"/>
    <s v="MEDIA DESTRUCTION"/>
    <x v="6"/>
    <s v="MP-6-6"/>
    <s v="Withdrawn"/>
    <s v="N"/>
    <m/>
    <s v="N"/>
    <s v=" "/>
    <x v="1"/>
    <s v=" "/>
    <s v="P1"/>
    <x v="0"/>
  </r>
  <r>
    <x v="9"/>
    <s v=" Media Protection"/>
    <s v="MEDIA SANITIZATION"/>
    <x v="89"/>
    <s v="DUAL AUTHORIZATION"/>
    <x v="7"/>
    <s v="MP-6-7"/>
    <s v="AC-3,MP-2"/>
    <s v="N"/>
    <m/>
    <s v="N"/>
    <s v=" "/>
    <x v="1"/>
    <s v=" "/>
    <s v="P1"/>
    <x v="0"/>
  </r>
  <r>
    <x v="9"/>
    <s v=" Media Protection"/>
    <s v="MEDIA SANITIZATION"/>
    <x v="89"/>
    <s v="REMOTE PURGING / WIPING OF INFORMATION"/>
    <x v="8"/>
    <s v="MP-6-8"/>
    <s v=" "/>
    <s v="N"/>
    <m/>
    <s v="N"/>
    <s v=" "/>
    <x v="1"/>
    <s v=" "/>
    <s v="P1"/>
    <x v="0"/>
  </r>
  <r>
    <x v="9"/>
    <s v=" Media Protection"/>
    <s v="MEDIA USE"/>
    <x v="90"/>
    <s v=""/>
    <x v="0"/>
    <s v="MP-7-0"/>
    <s v="AC-19, PL-4"/>
    <s v="Y"/>
    <s v="MP-7-0"/>
    <s v="Y"/>
    <s v="MP-7-0"/>
    <x v="0"/>
    <s v="MP-7-0"/>
    <s v="P1"/>
    <x v="0"/>
  </r>
  <r>
    <x v="9"/>
    <s v=" Media Protection"/>
    <s v="MEDIA USE"/>
    <x v="90"/>
    <s v="PROHIBIT USE WITHOUT OWNER"/>
    <x v="1"/>
    <s v="MP-7-1"/>
    <s v="PL-4"/>
    <s v="N"/>
    <m/>
    <s v="Y"/>
    <s v="MP-7-1"/>
    <x v="0"/>
    <s v="MP-7-1"/>
    <s v="P1"/>
    <x v="0"/>
  </r>
  <r>
    <x v="9"/>
    <s v=" Media Protection"/>
    <s v="MEDIA USE"/>
    <x v="90"/>
    <s v="PROHIBIT USE OF SANITIZATION-RESISTANT MEDIA"/>
    <x v="2"/>
    <s v="MP-7-2"/>
    <s v="MP-6"/>
    <s v="N"/>
    <m/>
    <s v="N"/>
    <s v=" "/>
    <x v="1"/>
    <s v=" "/>
    <s v="P1"/>
    <x v="0"/>
  </r>
  <r>
    <x v="10"/>
    <s v=" Physical and Environmental Protection"/>
    <s v="PHYSICAL AND ENVIRONMENTAL PROTECTION POLICY AND PROCEDURES"/>
    <x v="91"/>
    <s v=""/>
    <x v="0"/>
    <s v="PE-1-0"/>
    <s v="PM-9"/>
    <s v="Y"/>
    <s v="PE-1-0"/>
    <s v="Y"/>
    <s v="PE-1-0"/>
    <x v="0"/>
    <s v="PE-1-0"/>
    <s v="P1"/>
    <x v="0"/>
  </r>
  <r>
    <x v="10"/>
    <s v=" Physical and Environmental Protection"/>
    <s v="PHYSICAL ACCESS AUTHORIZATIONS"/>
    <x v="92"/>
    <s v=""/>
    <x v="0"/>
    <s v="PE-2-0"/>
    <s v="PE-3, PE-4, PS-3"/>
    <s v="Y"/>
    <s v="PE-2-0"/>
    <s v="Y"/>
    <s v="PE-2-0"/>
    <x v="0"/>
    <s v="PE-2-0"/>
    <s v="P1"/>
    <x v="0"/>
  </r>
  <r>
    <x v="10"/>
    <s v=" Physical and Environmental Protection"/>
    <s v="PHYSICAL ACCESS AUTHORIZATIONS"/>
    <x v="92"/>
    <s v="ACCESS BY POSITION / ROLE"/>
    <x v="1"/>
    <s v="PE-2-1"/>
    <s v="AC-2,AC-3,AC-6"/>
    <s v="N"/>
    <m/>
    <s v="N"/>
    <s v=" "/>
    <x v="1"/>
    <s v=" "/>
    <s v="P1"/>
    <x v="0"/>
  </r>
  <r>
    <x v="10"/>
    <s v=" Physical and Environmental Protection"/>
    <s v="PHYSICAL ACCESS AUTHORIZATIONS"/>
    <x v="92"/>
    <s v="TWO FORMS OF IDENTIFICATION"/>
    <x v="2"/>
    <s v="PE-2-2"/>
    <s v="IA-2,IA-4,IA-5"/>
    <s v="N"/>
    <m/>
    <s v="N"/>
    <s v=" "/>
    <x v="1"/>
    <s v=" "/>
    <s v="P1"/>
    <x v="0"/>
  </r>
  <r>
    <x v="10"/>
    <s v=" Physical and Environmental Protection"/>
    <s v="PHYSICAL ACCESS AUTHORIZATIONS"/>
    <x v="92"/>
    <s v="RESTRICT UNESCORTED ACCESS"/>
    <x v="3"/>
    <s v="PE-2-3"/>
    <s v="PS-2,PS-6"/>
    <s v="N"/>
    <m/>
    <s v="N"/>
    <s v=" "/>
    <x v="1"/>
    <s v=" "/>
    <s v="P1"/>
    <x v="0"/>
  </r>
  <r>
    <x v="10"/>
    <s v=" Physical and Environmental Protection"/>
    <s v="PHYSICAL ACCESS CONTROL"/>
    <x v="93"/>
    <s v=""/>
    <x v="0"/>
    <s v="PE-3-0"/>
    <s v="AU-2, AU-6, MP-2, MP-4, PE-2, PE-4, PE-5, PS-3, RA-3"/>
    <s v="Y"/>
    <s v="PE-3-0"/>
    <s v="Y"/>
    <s v="PE-3-0"/>
    <x v="0"/>
    <s v="PE-3-0"/>
    <s v="P1"/>
    <x v="0"/>
  </r>
  <r>
    <x v="10"/>
    <s v=" Physical and Environmental Protection"/>
    <s v="PHYSICAL ACCESS CONTROL"/>
    <x v="93"/>
    <s v="INFORMATION SYSTEM ACCESS"/>
    <x v="1"/>
    <s v="PE-3-1"/>
    <s v="PS-2"/>
    <s v="N"/>
    <m/>
    <s v="N"/>
    <s v=" "/>
    <x v="0"/>
    <s v="PE-3-1"/>
    <s v="P1"/>
    <x v="0"/>
  </r>
  <r>
    <x v="10"/>
    <s v=" Physical and Environmental Protection"/>
    <s v="PHYSICAL ACCESS CONTROL"/>
    <x v="93"/>
    <s v="FACILITY / INFORMATION SYSTEM BOUNDARIES"/>
    <x v="2"/>
    <s v="PE-3-2"/>
    <s v="AC-4,SC-7"/>
    <s v="N"/>
    <m/>
    <s v="N"/>
    <s v=" "/>
    <x v="1"/>
    <s v=" "/>
    <s v="P1"/>
    <x v="0"/>
  </r>
  <r>
    <x v="10"/>
    <s v=" Physical and Environmental Protection"/>
    <s v="PHYSICAL ACCESS CONTROL"/>
    <x v="93"/>
    <s v="CONTINUOUS GUARDS / ALARMS / MONITORING"/>
    <x v="3"/>
    <s v="PE-3-3"/>
    <s v="CP-6,CP-7"/>
    <s v="N"/>
    <m/>
    <s v="N"/>
    <s v=" "/>
    <x v="1"/>
    <s v=" "/>
    <s v="P1"/>
    <x v="0"/>
  </r>
  <r>
    <x v="10"/>
    <s v=" Physical and Environmental Protection"/>
    <s v="PHYSICAL ACCESS CONTROL"/>
    <x v="93"/>
    <s v="LOCKABLE CASINGS"/>
    <x v="4"/>
    <s v="PE-3-4"/>
    <s v=" "/>
    <s v="N"/>
    <m/>
    <s v="N"/>
    <s v=" "/>
    <x v="1"/>
    <s v=" "/>
    <s v="P1"/>
    <x v="0"/>
  </r>
  <r>
    <x v="10"/>
    <s v=" Physical and Environmental Protection"/>
    <s v="PHYSICAL ACCESS CONTROL"/>
    <x v="93"/>
    <s v="TAMPER PROTECTION"/>
    <x v="5"/>
    <s v="PE-3-5"/>
    <s v="SA-12"/>
    <s v="N"/>
    <m/>
    <s v="N"/>
    <s v=" "/>
    <x v="1"/>
    <s v=" "/>
    <s v="P1"/>
    <x v="0"/>
  </r>
  <r>
    <x v="10"/>
    <s v=" Physical and Environmental Protection"/>
    <s v="PHYSICAL ACCESS CONTROL"/>
    <x v="93"/>
    <s v="FACILITY PENETRATION TESTING"/>
    <x v="6"/>
    <s v="PE-3-6"/>
    <s v="CA-2,CA-7"/>
    <s v="N"/>
    <m/>
    <s v="N"/>
    <s v=" "/>
    <x v="1"/>
    <s v=" "/>
    <s v="P1"/>
    <x v="0"/>
  </r>
  <r>
    <x v="10"/>
    <s v=" Physical and Environmental Protection"/>
    <s v="ACCESS CONTROL FOR TRANSMISSION MEDIUM"/>
    <x v="94"/>
    <s v=""/>
    <x v="0"/>
    <s v="PE-4-0"/>
    <s v="MP-2, MP-4, PE-2, PE-3, PE-5, SC-7, SC-8"/>
    <s v="N"/>
    <m/>
    <s v="Y"/>
    <s v="PE-4-0"/>
    <x v="0"/>
    <s v="PE-4-0"/>
    <s v="P1"/>
    <x v="0"/>
  </r>
  <r>
    <x v="10"/>
    <s v=" Physical and Environmental Protection"/>
    <s v="ACCESS CONTROL FOR OUTPUT DEVICES"/>
    <x v="95"/>
    <s v=""/>
    <x v="0"/>
    <s v="PE-5-0"/>
    <s v="PE-2, PE-3, PE-4, PE-18"/>
    <s v="N"/>
    <m/>
    <s v="Y"/>
    <s v="PE-5-0"/>
    <x v="0"/>
    <s v="PE-5-0"/>
    <s v="P2"/>
    <x v="0"/>
  </r>
  <r>
    <x v="10"/>
    <s v=" Physical and Environmental Protection"/>
    <s v="ACCESS CONTROL FOR OUTPUT DEVICES"/>
    <x v="95"/>
    <s v="ACCESS TO OUTPUT BY AUTHORIZED INDIVIDUALS"/>
    <x v="1"/>
    <s v="PE-5-1"/>
    <s v=" "/>
    <s v="N"/>
    <m/>
    <s v="N"/>
    <s v=" "/>
    <x v="1"/>
    <s v=" "/>
    <s v="P2"/>
    <x v="0"/>
  </r>
  <r>
    <x v="10"/>
    <s v=" Physical and Environmental Protection"/>
    <s v="ACCESS CONTROL FOR OUTPUT DEVICES"/>
    <x v="95"/>
    <s v="ACCESS TO OUTPUT BY INDIVIDUAL IDENTITY"/>
    <x v="2"/>
    <s v="PE-5-2"/>
    <s v=" "/>
    <s v="N"/>
    <m/>
    <s v="N"/>
    <s v=" "/>
    <x v="1"/>
    <s v=" "/>
    <s v="P2"/>
    <x v="0"/>
  </r>
  <r>
    <x v="10"/>
    <s v=" Physical and Environmental Protection"/>
    <s v="ACCESS CONTROL FOR OUTPUT DEVICES"/>
    <x v="95"/>
    <s v="MARKING OUTPUT DEVICES"/>
    <x v="3"/>
    <s v="PE-5-3"/>
    <s v=" "/>
    <s v="N"/>
    <m/>
    <s v="N"/>
    <s v=" "/>
    <x v="1"/>
    <s v=" "/>
    <s v="P2"/>
    <x v="0"/>
  </r>
  <r>
    <x v="10"/>
    <s v=" Physical and Environmental Protection"/>
    <s v="MONITORING PHYSICAL ACCESS"/>
    <x v="96"/>
    <s v=""/>
    <x v="0"/>
    <s v="PE-6-0"/>
    <s v="CA-7, IR-4, IR-8"/>
    <s v="Y"/>
    <s v="PE-6-0"/>
    <s v="Y"/>
    <s v="PE-6-0"/>
    <x v="0"/>
    <s v="PE-6-0"/>
    <s v="P1"/>
    <x v="0"/>
  </r>
  <r>
    <x v="10"/>
    <s v=" Physical and Environmental Protection"/>
    <s v="MONITORING PHYSICAL ACCESS"/>
    <x v="96"/>
    <s v="INTRUSION ALARMS / SURVEILLANCE EQUIPMENT"/>
    <x v="1"/>
    <s v="PE-6-1"/>
    <s v=" "/>
    <s v="N"/>
    <m/>
    <s v="Y"/>
    <s v="PE-6-1"/>
    <x v="0"/>
    <s v="PE-6-1"/>
    <s v="P1"/>
    <x v="0"/>
  </r>
  <r>
    <x v="10"/>
    <s v=" Physical and Environmental Protection"/>
    <s v="MONITORING PHYSICAL ACCESS"/>
    <x v="96"/>
    <s v="AUTOMATED INTRUSION RECOGNITION / RESPONSES"/>
    <x v="2"/>
    <s v="PE-6-2"/>
    <s v="SI-4"/>
    <s v="N"/>
    <m/>
    <s v="N"/>
    <s v=" "/>
    <x v="1"/>
    <s v=" "/>
    <s v="P1"/>
    <x v="0"/>
  </r>
  <r>
    <x v="10"/>
    <s v=" Physical and Environmental Protection"/>
    <s v="MONITORING PHYSICAL ACCESS"/>
    <x v="96"/>
    <s v="VIDEO SURVEILLANCE"/>
    <x v="3"/>
    <s v="PE-6-3"/>
    <s v=" "/>
    <s v="N"/>
    <m/>
    <s v="N"/>
    <s v=" "/>
    <x v="1"/>
    <s v=" "/>
    <s v="P1"/>
    <x v="0"/>
  </r>
  <r>
    <x v="10"/>
    <s v=" Physical and Environmental Protection"/>
    <s v="MONITORING PHYSICAL ACCESS"/>
    <x v="96"/>
    <s v="MONITORING PHYSICAL ACCESS TO INFORMATION SYSTEMS"/>
    <x v="4"/>
    <s v="PE-6-4"/>
    <s v="PS-2,PS-3"/>
    <s v="N"/>
    <m/>
    <s v="N"/>
    <s v=" "/>
    <x v="0"/>
    <s v="PE-6-4"/>
    <s v="P1"/>
    <x v="0"/>
  </r>
  <r>
    <x v="10"/>
    <s v=" Physical and Environmental Protection"/>
    <s v="VISITOR ACCESS RECORDS"/>
    <x v="97"/>
    <s v=""/>
    <x v="0"/>
    <s v="PE-8-0"/>
    <s v=" "/>
    <s v="Y"/>
    <s v="PE-8-0"/>
    <s v="Y"/>
    <s v="PE-8-0"/>
    <x v="0"/>
    <s v="PE-8-0"/>
    <s v="P3"/>
    <x v="0"/>
  </r>
  <r>
    <x v="10"/>
    <s v=" Physical and Environmental Protection"/>
    <s v="VISITOR ACCESS RECORDS"/>
    <x v="97"/>
    <s v="AUTOMATED RECORDS MAINTENANCE / REVIEW"/>
    <x v="1"/>
    <s v="PE-8-1"/>
    <s v=" "/>
    <s v="N"/>
    <m/>
    <s v="N"/>
    <s v=" "/>
    <x v="0"/>
    <s v="PE-8-1"/>
    <s v="P3"/>
    <x v="0"/>
  </r>
  <r>
    <x v="10"/>
    <s v=" Physical and Environmental Protection"/>
    <s v="VISITOR ACCESS RECORDS"/>
    <x v="97"/>
    <s v="PHYSICAL ACCESS RECORDS"/>
    <x v="2"/>
    <s v="PE-8-2"/>
    <s v="Withdrawn"/>
    <s v="N"/>
    <m/>
    <s v="N"/>
    <s v=" "/>
    <x v="1"/>
    <s v=" "/>
    <s v="P3"/>
    <x v="0"/>
  </r>
  <r>
    <x v="10"/>
    <s v=" Physical and Environmental Protection"/>
    <s v="POWER EQUIPMENT AND CABLING"/>
    <x v="98"/>
    <s v=""/>
    <x v="0"/>
    <s v="PE-9-0"/>
    <s v="PE-4"/>
    <s v="N"/>
    <m/>
    <s v="Y"/>
    <s v="PE-9-0"/>
    <x v="0"/>
    <s v="PE-9-0"/>
    <s v="P1"/>
    <x v="0"/>
  </r>
  <r>
    <x v="10"/>
    <s v=" Physical and Environmental Protection"/>
    <s v="POWER EQUIPMENT AND CABLING"/>
    <x v="98"/>
    <s v="REDUNDANT CABLING"/>
    <x v="1"/>
    <s v="PE-9-1"/>
    <s v=" "/>
    <s v="N"/>
    <m/>
    <s v="N"/>
    <s v=" "/>
    <x v="1"/>
    <s v=" "/>
    <s v="P1"/>
    <x v="0"/>
  </r>
  <r>
    <x v="10"/>
    <s v=" Physical and Environmental Protection"/>
    <s v="POWER EQUIPMENT AND CABLING"/>
    <x v="98"/>
    <s v="AUTOMATIC VOLTAGE CONTROLS"/>
    <x v="2"/>
    <s v="PE-9-2"/>
    <s v=" "/>
    <s v="N"/>
    <m/>
    <s v="N"/>
    <s v=" "/>
    <x v="1"/>
    <s v=" "/>
    <s v="P1"/>
    <x v="0"/>
  </r>
  <r>
    <x v="10"/>
    <s v=" Physical and Environmental Protection"/>
    <s v="EMERGENCY SHUTOFF"/>
    <x v="99"/>
    <s v=""/>
    <x v="0"/>
    <s v="PE-10-0"/>
    <s v="PE-15"/>
    <s v="N"/>
    <m/>
    <s v="Y"/>
    <s v="PE-10-0"/>
    <x v="0"/>
    <s v="PE-10-0"/>
    <s v="P1"/>
    <x v="0"/>
  </r>
  <r>
    <x v="10"/>
    <s v=" Physical and Environmental Protection"/>
    <s v="EMERGENCY SHUTOFF"/>
    <x v="99"/>
    <s v="ACCIDENTAL / UNAUTHORIZED ACTIVATION"/>
    <x v="1"/>
    <s v="PE-10-1"/>
    <s v="Withdrawn"/>
    <s v="N"/>
    <m/>
    <s v="N"/>
    <s v=" "/>
    <x v="1"/>
    <s v=" "/>
    <s v="P1"/>
    <x v="0"/>
  </r>
  <r>
    <x v="10"/>
    <s v=" Physical and Environmental Protection"/>
    <s v="EMERGENCY POWER"/>
    <x v="100"/>
    <s v=""/>
    <x v="0"/>
    <s v="PE-11-0"/>
    <s v="AT-3, CP-2, CP-7"/>
    <s v="N"/>
    <m/>
    <s v="Y"/>
    <s v="PE-11-0"/>
    <x v="0"/>
    <s v="PE-11-0"/>
    <s v="P1"/>
    <x v="0"/>
  </r>
  <r>
    <x v="10"/>
    <s v=" Physical and Environmental Protection"/>
    <s v="EMERGENCY POWER"/>
    <x v="100"/>
    <s v="LONG-TERM ALTERNATE POWER SUPPLY - MINIMAL OPERATIONAL CAPABILITY"/>
    <x v="1"/>
    <s v="PE-11-1"/>
    <s v=" "/>
    <s v="N"/>
    <m/>
    <s v="N"/>
    <s v=" "/>
    <x v="0"/>
    <s v="PE-11-1"/>
    <s v="P1"/>
    <x v="0"/>
  </r>
  <r>
    <x v="10"/>
    <s v=" Physical and Environmental Protection"/>
    <s v="EMERGENCY POWER"/>
    <x v="100"/>
    <s v="LONG-TERM ALTERNATE POWER SUPPLY - SELF-CONTAINED"/>
    <x v="2"/>
    <s v="PE-11-2"/>
    <s v=" "/>
    <s v="N"/>
    <m/>
    <s v="N"/>
    <s v=" "/>
    <x v="1"/>
    <s v=" "/>
    <s v="P1"/>
    <x v="0"/>
  </r>
  <r>
    <x v="10"/>
    <s v=" Physical and Environmental Protection"/>
    <s v="EMERGENCY LIGHTING"/>
    <x v="101"/>
    <s v=""/>
    <x v="0"/>
    <s v="PE-12-0"/>
    <s v="CP-2, CP-7"/>
    <s v="Y"/>
    <s v="PE-12-0"/>
    <s v="Y"/>
    <s v="PE-12-0"/>
    <x v="0"/>
    <s v="PE-12-0"/>
    <s v="P1"/>
    <x v="0"/>
  </r>
  <r>
    <x v="10"/>
    <s v=" Physical and Environmental Protection"/>
    <s v="EMERGENCY LIGHTING"/>
    <x v="101"/>
    <s v="ESSENTIAL MISSIONS / BUSINESS FUNCTIONS"/>
    <x v="1"/>
    <s v="PE-12-1"/>
    <s v=" "/>
    <s v="N"/>
    <m/>
    <s v="N"/>
    <s v=" "/>
    <x v="1"/>
    <s v=" "/>
    <s v="P1"/>
    <x v="0"/>
  </r>
  <r>
    <x v="10"/>
    <s v=" Physical and Environmental Protection"/>
    <s v="FIRE PROTECTION"/>
    <x v="102"/>
    <s v=""/>
    <x v="0"/>
    <s v="PE-13-0"/>
    <s v=" "/>
    <s v="Y"/>
    <s v="PE-13-0"/>
    <s v="Y"/>
    <s v="PE-13-0"/>
    <x v="0"/>
    <s v="PE-13-0"/>
    <s v="P1"/>
    <x v="0"/>
  </r>
  <r>
    <x v="10"/>
    <s v=" Physical and Environmental Protection"/>
    <s v="FIRE PROTECTION"/>
    <x v="102"/>
    <s v="DETECTION DEVICES / SYSTEMS"/>
    <x v="1"/>
    <s v="PE-13-1"/>
    <s v=" "/>
    <s v="N"/>
    <m/>
    <s v="N"/>
    <s v=" "/>
    <x v="0"/>
    <s v="PE-13-1"/>
    <s v="P1"/>
    <x v="0"/>
  </r>
  <r>
    <x v="10"/>
    <s v=" Physical and Environmental Protection"/>
    <s v="FIRE PROTECTION"/>
    <x v="102"/>
    <s v="SUPPRESSION DEVICES / SYSTEMS"/>
    <x v="2"/>
    <s v="PE-13-2"/>
    <s v=" "/>
    <s v="N"/>
    <m/>
    <s v="Y"/>
    <s v="PE-13-2"/>
    <x v="0"/>
    <s v="PE-13-2"/>
    <s v="P1"/>
    <x v="0"/>
  </r>
  <r>
    <x v="10"/>
    <s v=" Physical and Environmental Protection"/>
    <s v="FIRE PROTECTION"/>
    <x v="102"/>
    <s v="AUTOMATIC FIRE SUPPRESSION"/>
    <x v="3"/>
    <s v="PE-13-3"/>
    <s v=" "/>
    <s v="N"/>
    <m/>
    <s v="Y"/>
    <s v="PE-13-3"/>
    <x v="0"/>
    <s v="PE-13-3"/>
    <s v="P1"/>
    <x v="0"/>
  </r>
  <r>
    <x v="10"/>
    <s v=" Physical and Environmental Protection"/>
    <s v="FIRE PROTECTION"/>
    <x v="102"/>
    <s v="INSPECTIONS"/>
    <x v="4"/>
    <s v="PE-13-4"/>
    <s v=" "/>
    <s v="N"/>
    <m/>
    <s v="N"/>
    <s v=" "/>
    <x v="1"/>
    <s v=" "/>
    <s v="P1"/>
    <x v="0"/>
  </r>
  <r>
    <x v="10"/>
    <s v=" Physical and Environmental Protection"/>
    <s v="TEMPERATURE AND HUMIDITY CONTROLS"/>
    <x v="103"/>
    <s v=""/>
    <x v="0"/>
    <s v="PE-14-0"/>
    <s v="AT-3 "/>
    <s v="Y"/>
    <s v="PE-14-0"/>
    <s v="Y"/>
    <s v="PE-14-0"/>
    <x v="0"/>
    <s v="PE-14-0"/>
    <s v="P1"/>
    <x v="0"/>
  </r>
  <r>
    <x v="10"/>
    <s v=" Physical and Environmental Protection"/>
    <s v="TEMPERATURE AND HUMIDITY CONTROLS"/>
    <x v="103"/>
    <s v="AUTOMATIC CONTROLS"/>
    <x v="1"/>
    <s v="PE-14-1"/>
    <s v=" "/>
    <s v="N"/>
    <m/>
    <s v="N"/>
    <s v=" "/>
    <x v="1"/>
    <s v=" "/>
    <s v="P1"/>
    <x v="0"/>
  </r>
  <r>
    <x v="10"/>
    <s v=" Physical and Environmental Protection"/>
    <s v="TEMPERATURE AND HUMIDITY CONTROLS"/>
    <x v="103"/>
    <s v="MONITORING WITH ALARMS / NOTIFICATIONS"/>
    <x v="2"/>
    <s v="PE-14-2"/>
    <s v=" "/>
    <s v="N"/>
    <m/>
    <s v="Y"/>
    <s v="PE-14-2"/>
    <x v="0"/>
    <s v="PE-14-2"/>
    <s v="P1"/>
    <x v="0"/>
  </r>
  <r>
    <x v="10"/>
    <s v=" Physical and Environmental Protection"/>
    <s v="WATER DAMAGE PROTECTION"/>
    <x v="104"/>
    <s v=""/>
    <x v="0"/>
    <s v="PE-15-0"/>
    <s v="AT-3"/>
    <s v="Y"/>
    <s v="PE-15-0"/>
    <s v="Y"/>
    <s v="PE-15-0"/>
    <x v="0"/>
    <s v="PE-15-0"/>
    <s v="P1"/>
    <x v="0"/>
  </r>
  <r>
    <x v="10"/>
    <s v=" Physical and Environmental Protection"/>
    <s v="WATER DAMAGE PROTECTION"/>
    <x v="104"/>
    <s v="AUTOMATION SUPPORT"/>
    <x v="1"/>
    <s v="PE-15-1"/>
    <s v=" "/>
    <s v="N"/>
    <m/>
    <s v="N"/>
    <s v=" "/>
    <x v="0"/>
    <s v="PE-15-1"/>
    <s v="P1"/>
    <x v="0"/>
  </r>
  <r>
    <x v="10"/>
    <s v=" Physical and Environmental Protection"/>
    <s v="DELIVERY AND REMOVAL"/>
    <x v="105"/>
    <s v=""/>
    <x v="0"/>
    <s v="PE-16-0"/>
    <s v="CM-3, MA-2, MA-3, MP-5, SA-12"/>
    <s v="Y"/>
    <s v="PE-16-0"/>
    <s v="Y"/>
    <s v="PE-16-0"/>
    <x v="0"/>
    <s v="PE-16-0"/>
    <s v="P2"/>
    <x v="0"/>
  </r>
  <r>
    <x v="10"/>
    <s v=" Physical and Environmental Protection"/>
    <s v="ALTERNATE WORK SITE"/>
    <x v="106"/>
    <s v=""/>
    <x v="0"/>
    <s v="PE-17-0"/>
    <s v="AC-17, CP-7"/>
    <s v="N"/>
    <m/>
    <s v="Y"/>
    <s v="PE-17-0"/>
    <x v="0"/>
    <s v="PE-17-0"/>
    <s v="P2"/>
    <x v="0"/>
  </r>
  <r>
    <x v="10"/>
    <s v=" Physical and Environmental Protection"/>
    <s v="LOCATION OF INFORMATION SYSTEM COMPONENTS"/>
    <x v="107"/>
    <s v=""/>
    <x v="0"/>
    <s v="PE-18-0"/>
    <s v="CP-2, PE-19, RA-3"/>
    <s v="N"/>
    <m/>
    <s v="N"/>
    <s v=" "/>
    <x v="0"/>
    <s v="PE-18-0"/>
    <s v="P3"/>
    <x v="0"/>
  </r>
  <r>
    <x v="10"/>
    <s v=" Physical and Environmental Protection"/>
    <s v="LOCATION OF INFORMATION SYSTEM COMPONENTS"/>
    <x v="107"/>
    <s v="FACILITY SITE"/>
    <x v="1"/>
    <s v="PE-18-1"/>
    <s v="PM-8"/>
    <s v="N"/>
    <m/>
    <s v="N"/>
    <s v=" "/>
    <x v="1"/>
    <s v=" "/>
    <s v="P3"/>
    <x v="0"/>
  </r>
  <r>
    <x v="11"/>
    <s v=" Planning"/>
    <s v="SECURITY PLANNING POLICY AND PROCEDURES"/>
    <x v="108"/>
    <s v=""/>
    <x v="0"/>
    <s v="PL-1-0"/>
    <s v="PM-9"/>
    <s v="Y"/>
    <s v="PL-1-0"/>
    <s v="Y"/>
    <s v="PL-1-0"/>
    <x v="0"/>
    <s v="PL-1-0"/>
    <s v="P1"/>
    <x v="0"/>
  </r>
  <r>
    <x v="11"/>
    <s v=" Planning"/>
    <s v="SYSTEM SECURITY PLAN"/>
    <x v="109"/>
    <s v=""/>
    <x v="0"/>
    <s v="PL-2-0"/>
    <s v="AC-2, AC-6, AC-14, AC-17, AC-20, CA-2, CA-3, CA-7, CM-9, CP-2, IR-8, MA-4, MA-5, MP-2, MP-4, MP-5, PL-7, PM-1, PM-7, PM-8, PM-9, PM-11, SA-5, SA-17"/>
    <s v="Y"/>
    <s v="PL-2-0"/>
    <s v="Y"/>
    <s v="PL-2-0"/>
    <x v="0"/>
    <s v="PL-2-0"/>
    <s v="P1"/>
    <x v="0"/>
  </r>
  <r>
    <x v="11"/>
    <s v=" Planning"/>
    <s v="SYSTEM SECURITY PLAN"/>
    <x v="109"/>
    <s v="CONCEPT OF OPERATIONS"/>
    <x v="1"/>
    <s v="PL-2-1"/>
    <s v="Withdrawn"/>
    <s v="N"/>
    <m/>
    <s v="N"/>
    <s v=" "/>
    <x v="1"/>
    <s v=" "/>
    <s v="P1"/>
    <x v="0"/>
  </r>
  <r>
    <x v="11"/>
    <s v=" Planning"/>
    <s v="SYSTEM SECURITY PLAN"/>
    <x v="109"/>
    <s v="FUNCTIONAL ARCHITECTURE"/>
    <x v="2"/>
    <s v="PL-2-2"/>
    <s v="Withdrawn"/>
    <s v="N"/>
    <m/>
    <s v="N"/>
    <s v=" "/>
    <x v="1"/>
    <s v=" "/>
    <s v="P1"/>
    <x v="0"/>
  </r>
  <r>
    <x v="11"/>
    <s v=" Planning"/>
    <s v="SYSTEM SECURITY PLAN"/>
    <x v="109"/>
    <s v="PLAN / COORDINATE WITH OTHER ORGANIZATIONAL ENTITIES"/>
    <x v="3"/>
    <s v="PL-2-3"/>
    <s v="CP-4,IR-4"/>
    <s v="N"/>
    <m/>
    <s v="Y"/>
    <s v="PL-2-3"/>
    <x v="0"/>
    <s v="PL-2-3"/>
    <s v="P1"/>
    <x v="0"/>
  </r>
  <r>
    <x v="11"/>
    <s v=" Planning"/>
    <s v="RULES OF BEHAVIOR"/>
    <x v="110"/>
    <s v=""/>
    <x v="0"/>
    <s v="PL-4-0"/>
    <s v="AC-2, AC-6, AC-8, AC-9, AC-17, AC-18, AC-19, AC-20, AT-2, AT-3, CM-11, IA-2, IA-4, IA-5, MP-7, PS-6, PS-8, SA-5"/>
    <s v="Y"/>
    <s v="PL-4-0"/>
    <s v="Y"/>
    <s v="PL-4-0"/>
    <x v="0"/>
    <s v="PL-4-0"/>
    <s v="P2"/>
    <x v="0"/>
  </r>
  <r>
    <x v="11"/>
    <s v=" Planning"/>
    <s v="RULES OF BEHAVIOR"/>
    <x v="110"/>
    <s v="SOCIAL MEDIA AND NETWORKING RESTRICTIONS"/>
    <x v="1"/>
    <s v="PL-4-1"/>
    <s v=" "/>
    <s v="N"/>
    <m/>
    <s v="Y"/>
    <s v="PL-4-1"/>
    <x v="0"/>
    <s v="PL-4-1"/>
    <s v="P2"/>
    <x v="0"/>
  </r>
  <r>
    <x v="11"/>
    <s v=" Planning"/>
    <s v="INFORMATION SECURITY ARCHITECTURE"/>
    <x v="111"/>
    <s v=""/>
    <x v="0"/>
    <s v="PL-8-0"/>
    <s v="CM-2, CM-6, PL-2, PM-7, SA-5, SA-17"/>
    <s v="N"/>
    <m/>
    <s v="Y"/>
    <s v="PL-8-0"/>
    <x v="0"/>
    <s v="PL-8-0"/>
    <s v="P1"/>
    <x v="0"/>
  </r>
  <r>
    <x v="11"/>
    <s v=" Planning"/>
    <s v="INFORMATION SECURITY ARCHITECTURE"/>
    <x v="111"/>
    <s v="DEFENSE-IN-DEPTH"/>
    <x v="1"/>
    <s v="PL-8-1"/>
    <s v="SC-29,SC-36"/>
    <s v="N"/>
    <m/>
    <s v="N"/>
    <s v=" "/>
    <x v="1"/>
    <s v=" "/>
    <s v="P1"/>
    <x v="0"/>
  </r>
  <r>
    <x v="11"/>
    <s v=" Planning"/>
    <s v="INFORMATION SECURITY ARCHITECTURE"/>
    <x v="111"/>
    <s v="SUPPLIER DIVERSITY"/>
    <x v="2"/>
    <s v="PL-8-2"/>
    <s v="SA-12"/>
    <s v="N"/>
    <m/>
    <s v="N"/>
    <s v=" "/>
    <x v="1"/>
    <s v=" "/>
    <s v="P1"/>
    <x v="0"/>
  </r>
  <r>
    <x v="12"/>
    <s v=" Personnel Security"/>
    <s v="PERSONNEL SECURITY POLICY AND PROCEDURES"/>
    <x v="112"/>
    <s v=""/>
    <x v="0"/>
    <s v="PS-1-0"/>
    <s v="PM-9"/>
    <s v="Y"/>
    <s v="PS-1-0"/>
    <s v="Y"/>
    <s v="PS-1-0"/>
    <x v="0"/>
    <s v="PS-1-0"/>
    <s v="P1"/>
    <x v="0"/>
  </r>
  <r>
    <x v="12"/>
    <s v=" Personnel Security"/>
    <s v="POSITION RISK DESIGNATION"/>
    <x v="113"/>
    <s v=""/>
    <x v="0"/>
    <s v="PS-2-0"/>
    <s v="AT-3, PL-2, PS-3"/>
    <s v="Y"/>
    <s v="PS-2-0"/>
    <s v="Y"/>
    <s v="PS-2-0"/>
    <x v="0"/>
    <s v="PS-2-0"/>
    <s v="P1"/>
    <x v="0"/>
  </r>
  <r>
    <x v="12"/>
    <s v=" Personnel Security"/>
    <s v="PERSONNEL SCREENING"/>
    <x v="114"/>
    <s v=""/>
    <x v="0"/>
    <s v="PS-3-0"/>
    <s v="AC-2, IA-4, PE-2, PS-2"/>
    <s v="Y"/>
    <s v="PS-3-0"/>
    <s v="Y"/>
    <s v="PS-3-0"/>
    <x v="0"/>
    <s v="PS-3-0"/>
    <s v="P1"/>
    <x v="0"/>
  </r>
  <r>
    <x v="12"/>
    <s v=" Personnel Security"/>
    <s v="PERSONNEL SCREENING"/>
    <x v="114"/>
    <s v="CLASSIFIED INFORMATION"/>
    <x v="1"/>
    <s v="PS-3-1"/>
    <s v="AC-3,AC-4"/>
    <s v="N"/>
    <m/>
    <s v="N"/>
    <s v=" "/>
    <x v="1"/>
    <s v=" "/>
    <s v="P1"/>
    <x v="0"/>
  </r>
  <r>
    <x v="12"/>
    <s v=" Personnel Security"/>
    <s v="PERSONNEL SCREENING"/>
    <x v="114"/>
    <s v="FORMAL INDOCTRINATION"/>
    <x v="2"/>
    <s v="PS-3-2"/>
    <s v="AC-3,AC-4"/>
    <s v="N"/>
    <m/>
    <s v="N"/>
    <s v=" "/>
    <x v="1"/>
    <s v=" "/>
    <s v="P1"/>
    <x v="0"/>
  </r>
  <r>
    <x v="12"/>
    <s v=" Personnel Security"/>
    <s v="PERSONNEL SCREENING"/>
    <x v="114"/>
    <s v="INFORMATION WITH SPECIAL PROTECTION MEASURES"/>
    <x v="3"/>
    <s v="PS-3-3"/>
    <s v=" "/>
    <s v="N"/>
    <m/>
    <s v="Y"/>
    <s v="PS-3-3"/>
    <x v="0"/>
    <s v="PS-3-3"/>
    <s v="P1"/>
    <x v="0"/>
  </r>
  <r>
    <x v="12"/>
    <s v=" Personnel Security"/>
    <s v="PERSONNEL TERMINATION"/>
    <x v="115"/>
    <s v=""/>
    <x v="0"/>
    <s v="PS-4-0"/>
    <s v="AC-2, IA-4, PE-2, PS-5, PS-6"/>
    <s v="Y"/>
    <s v="PS-4-0"/>
    <s v="Y"/>
    <s v="PS-4-0"/>
    <x v="0"/>
    <s v="PS-4-0"/>
    <s v="P1"/>
    <x v="0"/>
  </r>
  <r>
    <x v="12"/>
    <s v=" Personnel Security"/>
    <s v="PERSONNEL TERMINATION"/>
    <x v="115"/>
    <s v="POST-EMPLOYMENT REQUIREMENTS"/>
    <x v="1"/>
    <s v="PS-4-1"/>
    <s v=" "/>
    <s v="N"/>
    <m/>
    <s v="N"/>
    <s v=" "/>
    <x v="1"/>
    <s v=" "/>
    <s v="P1"/>
    <x v="0"/>
  </r>
  <r>
    <x v="12"/>
    <s v=" Personnel Security"/>
    <s v="PERSONNEL TERMINATION"/>
    <x v="115"/>
    <s v="AUTOMATED NOTIFICATION"/>
    <x v="2"/>
    <s v="PS-4-2"/>
    <s v=" "/>
    <s v="N"/>
    <m/>
    <s v="N"/>
    <s v=" "/>
    <x v="0"/>
    <s v="PS-4-2"/>
    <s v="P1"/>
    <x v="0"/>
  </r>
  <r>
    <x v="12"/>
    <s v=" Personnel Security"/>
    <s v="PERSONNEL TRANSFER"/>
    <x v="116"/>
    <s v=""/>
    <x v="0"/>
    <s v="PS-5-0"/>
    <s v="AC-2, IA-4, PE-2, PS-4"/>
    <s v="Y"/>
    <s v="PS-5-0"/>
    <s v="Y"/>
    <s v="PS-5-0"/>
    <x v="0"/>
    <s v="PS-5-0"/>
    <s v="P2"/>
    <x v="0"/>
  </r>
  <r>
    <x v="12"/>
    <s v=" Personnel Security"/>
    <s v="ACCESS AGREEMENTS"/>
    <x v="117"/>
    <s v=""/>
    <x v="0"/>
    <s v="PS-6-0"/>
    <s v="PL-4, PS-2, PS-3, PS-4, PS-8"/>
    <s v="Y"/>
    <s v="PS-6-0"/>
    <s v="Y"/>
    <s v="PS-6-0"/>
    <x v="0"/>
    <s v="PS-6-0"/>
    <s v="P3"/>
    <x v="0"/>
  </r>
  <r>
    <x v="12"/>
    <s v=" Personnel Security"/>
    <s v="ACCESS AGREEMENTS"/>
    <x v="117"/>
    <s v="INFORMATION REQUIRING SPECIAL PROTECTION"/>
    <x v="1"/>
    <s v="PS-6-1"/>
    <s v="Withdrawn"/>
    <s v="N"/>
    <m/>
    <s v="N"/>
    <s v=" "/>
    <x v="1"/>
    <s v=" "/>
    <s v="P3"/>
    <x v="0"/>
  </r>
  <r>
    <x v="12"/>
    <s v=" Personnel Security"/>
    <s v="ACCESS AGREEMENTS"/>
    <x v="117"/>
    <s v="CLASSIFIED INFORMATION REQUIRING SPECIAL PROTECTION"/>
    <x v="2"/>
    <s v="PS-6-2"/>
    <s v=" "/>
    <s v="N"/>
    <m/>
    <s v="N"/>
    <s v=" "/>
    <x v="1"/>
    <s v=" "/>
    <s v="P3"/>
    <x v="0"/>
  </r>
  <r>
    <x v="12"/>
    <s v=" Personnel Security"/>
    <s v="ACCESS AGREEMENTS"/>
    <x v="117"/>
    <s v="POST-EMPLOYMENT REQUIREMENTS"/>
    <x v="3"/>
    <s v="PS-6-3"/>
    <s v=" "/>
    <s v="N"/>
    <m/>
    <s v="N"/>
    <s v=" "/>
    <x v="1"/>
    <s v=" "/>
    <s v="P3"/>
    <x v="0"/>
  </r>
  <r>
    <x v="12"/>
    <s v=" Personnel Security"/>
    <s v="THIRD-PARTY PERSONNEL SECURITY"/>
    <x v="118"/>
    <s v=""/>
    <x v="0"/>
    <s v="PS-7-0"/>
    <s v="PS-2, PS-3, PS-4, PS-5, PS-6, SA-9, SA-21"/>
    <s v="Y"/>
    <s v="PS-7-0"/>
    <s v="Y"/>
    <s v="PS-7-0"/>
    <x v="0"/>
    <s v="PS-7-0"/>
    <s v="P1"/>
    <x v="0"/>
  </r>
  <r>
    <x v="12"/>
    <s v=" Personnel Security"/>
    <s v="PERSONNEL SANCTIONS"/>
    <x v="119"/>
    <s v=""/>
    <x v="0"/>
    <s v="PS-8-0"/>
    <s v="PL-4, PS-6"/>
    <s v="Y"/>
    <s v="PS-8-0"/>
    <s v="Y"/>
    <s v="PS-8-0"/>
    <x v="0"/>
    <s v="PS-8-0"/>
    <s v="P3"/>
    <x v="0"/>
  </r>
  <r>
    <x v="13"/>
    <s v=" Risk Assessment"/>
    <s v="RISK ASSESSMENT POLICY AND PROCEDURES"/>
    <x v="120"/>
    <s v=""/>
    <x v="0"/>
    <s v="RA-1-0"/>
    <s v="PM-9"/>
    <s v="Y"/>
    <s v="RA-1-0"/>
    <s v="Y"/>
    <s v="RA-1-0"/>
    <x v="0"/>
    <s v="RA-1-0"/>
    <s v="P1"/>
    <x v="0"/>
  </r>
  <r>
    <x v="13"/>
    <s v=" Risk Assessment"/>
    <s v="SECURITY CATEGORIZATION"/>
    <x v="121"/>
    <s v=""/>
    <x v="0"/>
    <s v="RA-2-0"/>
    <s v="CM-8, MP-4, RA-3, SC-7"/>
    <s v="Y"/>
    <s v="RA-2-0"/>
    <s v="Y"/>
    <s v="RA-2-0"/>
    <x v="0"/>
    <s v="RA-2-0"/>
    <s v="P1"/>
    <x v="0"/>
  </r>
  <r>
    <x v="13"/>
    <s v=" Risk Assessment"/>
    <s v="RISK ASSESSMENT"/>
    <x v="122"/>
    <s v=""/>
    <x v="0"/>
    <s v="RA-3-0"/>
    <s v="RA-2, PM-9"/>
    <s v="Y"/>
    <s v="RA-3-0"/>
    <s v="Y"/>
    <s v="RA-3-0"/>
    <x v="0"/>
    <s v="RA-3-0"/>
    <s v="P1"/>
    <x v="0"/>
  </r>
  <r>
    <x v="13"/>
    <s v=" Risk Assessment"/>
    <s v="VULNERABILITY SCANNING"/>
    <x v="123"/>
    <s v=""/>
    <x v="0"/>
    <s v="RA-5-0"/>
    <s v="CA-2, CA-7, CM-4, CM-6, RA-2, RA-3, SA-11, SI-2"/>
    <s v="Y"/>
    <s v="RA-5-0"/>
    <s v="Y"/>
    <s v="RA-5-0"/>
    <x v="0"/>
    <s v="RA-5-0"/>
    <s v="P1"/>
    <x v="0"/>
  </r>
  <r>
    <x v="13"/>
    <s v=" Risk Assessment"/>
    <s v="VULNERABILITY SCANNING"/>
    <x v="123"/>
    <s v="UPDATE TOOL CAPABILITY"/>
    <x v="1"/>
    <s v="RA-5-1"/>
    <s v="SI-3,SI-7"/>
    <s v="N"/>
    <m/>
    <s v="Y"/>
    <s v="RA-5-1"/>
    <x v="0"/>
    <s v="RA-5-1"/>
    <s v="P1"/>
    <x v="0"/>
  </r>
  <r>
    <x v="13"/>
    <s v=" Risk Assessment"/>
    <s v="VULNERABILITY SCANNING"/>
    <x v="123"/>
    <s v="UPDATE BY FREQUENCY / PRIOR TO NEW SCAN / WHEN IDENTIFIED"/>
    <x v="2"/>
    <s v="RA-5-2"/>
    <s v="SI-3,SI-5"/>
    <s v="N"/>
    <m/>
    <s v="Y"/>
    <s v="RA-5-2"/>
    <x v="0"/>
    <s v="RA-5-2"/>
    <s v="P1"/>
    <x v="0"/>
  </r>
  <r>
    <x v="13"/>
    <s v=" Risk Assessment"/>
    <s v="VULNERABILITY SCANNING"/>
    <x v="123"/>
    <s v="BREADTH / DEPTH OF COVERAGE"/>
    <x v="3"/>
    <s v="RA-5-3"/>
    <s v=" "/>
    <s v="N"/>
    <m/>
    <s v="Y"/>
    <s v="RA-5-3"/>
    <x v="0"/>
    <s v="RA-5-3"/>
    <s v="P1"/>
    <x v="0"/>
  </r>
  <r>
    <x v="13"/>
    <s v=" Risk Assessment"/>
    <s v="VULNERABILITY SCANNING"/>
    <x v="123"/>
    <s v="DISCOVERABLE INFORMATION"/>
    <x v="4"/>
    <s v="RA-5-4"/>
    <s v="AU-13"/>
    <s v="N"/>
    <m/>
    <s v="N"/>
    <s v=" "/>
    <x v="0"/>
    <s v="RA-5-4"/>
    <s v="P1"/>
    <x v="0"/>
  </r>
  <r>
    <x v="13"/>
    <s v=" Risk Assessment"/>
    <s v="VULNERABILITY SCANNING"/>
    <x v="123"/>
    <s v="PRIVILEGED ACCESS"/>
    <x v="5"/>
    <s v="RA-5-5"/>
    <s v=" "/>
    <s v="N"/>
    <m/>
    <s v="Y"/>
    <s v="RA-5-5"/>
    <x v="0"/>
    <s v="RA-5-5"/>
    <s v="P1"/>
    <x v="0"/>
  </r>
  <r>
    <x v="13"/>
    <s v=" Risk Assessment"/>
    <s v="VULNERABILITY SCANNING"/>
    <x v="123"/>
    <s v="AUTOMATED TREND ANALYSES"/>
    <x v="6"/>
    <s v="RA-5-6"/>
    <s v="IR-4,IR-5,SI-4"/>
    <s v="N"/>
    <m/>
    <s v="Y"/>
    <s v="RA-5-6"/>
    <x v="0"/>
    <s v="RA-5-6"/>
    <s v="P1"/>
    <x v="0"/>
  </r>
  <r>
    <x v="13"/>
    <s v=" Risk Assessment"/>
    <s v="VULNERABILITY SCANNING"/>
    <x v="123"/>
    <s v="AUTOMATED DETECTION AND NOTIFICATION OF UNAUTHORIZED COMPONENTS"/>
    <x v="7"/>
    <s v="RA-5-7"/>
    <s v="Withdrawn"/>
    <s v="N"/>
    <m/>
    <s v="N"/>
    <s v=" "/>
    <x v="1"/>
    <s v=" "/>
    <s v="P1"/>
    <x v="0"/>
  </r>
  <r>
    <x v="13"/>
    <s v=" Risk Assessment"/>
    <s v="VULNERABILITY SCANNING"/>
    <x v="123"/>
    <s v="REVIEW HISTORIC AUDIT LOGS"/>
    <x v="8"/>
    <s v="RA-5-8"/>
    <s v="AU-6 "/>
    <s v="N"/>
    <m/>
    <s v="Y"/>
    <s v="RA-5-8"/>
    <x v="0"/>
    <s v="RA-5-8"/>
    <s v="P1"/>
    <x v="0"/>
  </r>
  <r>
    <x v="13"/>
    <s v=" Risk Assessment"/>
    <s v="VULNERABILITY SCANNING"/>
    <x v="123"/>
    <s v="PENETRATION TESTING AND ANALYSES"/>
    <x v="9"/>
    <s v="RA-5-9"/>
    <s v="Withdrawn"/>
    <s v="N"/>
    <m/>
    <s v="N"/>
    <s v=" "/>
    <x v="1"/>
    <s v=" "/>
    <s v="P1"/>
    <x v="0"/>
  </r>
  <r>
    <x v="13"/>
    <s v=" Risk Assessment"/>
    <s v="VULNERABILITY SCANNING"/>
    <x v="123"/>
    <s v="CORRELATE SCANNING INFORMATION"/>
    <x v="10"/>
    <s v="RA-5-10"/>
    <s v=" "/>
    <s v="N"/>
    <m/>
    <s v="N"/>
    <s v=" "/>
    <x v="0"/>
    <s v="RA-5-10"/>
    <s v="P1"/>
    <x v="0"/>
  </r>
  <r>
    <x v="14"/>
    <s v=" System and Services Acquisition"/>
    <s v="SYSTEM AND SERVICES ACQUISITION POLICY AND PROCEDURES"/>
    <x v="124"/>
    <s v=""/>
    <x v="0"/>
    <s v="SA-1-0"/>
    <s v="PM-9"/>
    <s v="Y"/>
    <s v="SA-1-0"/>
    <s v="Y"/>
    <s v="SA-1-0"/>
    <x v="0"/>
    <s v="SA-1-0"/>
    <s v="P1"/>
    <x v="0"/>
  </r>
  <r>
    <x v="14"/>
    <s v=" System and Services Acquisition"/>
    <s v="ALLOCATION OF RESOURCES"/>
    <x v="125"/>
    <s v=""/>
    <x v="0"/>
    <s v="SA-2-0"/>
    <s v="PM-3, PM-11"/>
    <s v="Y"/>
    <s v="SA-2-0"/>
    <s v="Y"/>
    <s v="SA-2-0"/>
    <x v="0"/>
    <s v="SA-2-0"/>
    <s v="P1"/>
    <x v="0"/>
  </r>
  <r>
    <x v="14"/>
    <s v=" System and Services Acquisition"/>
    <s v="SYSTEM DEVELOPMENT LIFE CYCLE"/>
    <x v="126"/>
    <s v=""/>
    <x v="0"/>
    <s v="SA-3-0"/>
    <s v="AT-3, PM-7, SA-8"/>
    <s v="Y"/>
    <s v="SA-3-0"/>
    <s v="Y"/>
    <s v="SA-3-0"/>
    <x v="0"/>
    <s v="SA-3-0"/>
    <s v="P1"/>
    <x v="0"/>
  </r>
  <r>
    <x v="14"/>
    <s v=" System and Services Acquisition"/>
    <s v="ACQUISITION PROCESS"/>
    <x v="127"/>
    <s v=""/>
    <x v="0"/>
    <s v="SA-4-0"/>
    <s v="CM-6, PL-2, PS-7, SA-3, SA-5, SA-8, SA-11, SA-12"/>
    <s v="Y"/>
    <s v="SA-4-0"/>
    <s v="Y"/>
    <s v="SA-4-0"/>
    <x v="0"/>
    <s v="SA-4-0"/>
    <s v="P1"/>
    <x v="0"/>
  </r>
  <r>
    <x v="14"/>
    <s v=" System and Services Acquisition"/>
    <s v="ACQUISITION PROCESS"/>
    <x v="127"/>
    <s v="FUNCTIONAL PROPERTIES OF SECURITY CONTROLS"/>
    <x v="1"/>
    <s v="SA-4-1"/>
    <s v="SA-5"/>
    <s v="N"/>
    <m/>
    <s v="Y"/>
    <s v="SA-4-1"/>
    <x v="0"/>
    <s v="SA-4-1"/>
    <s v="P1"/>
    <x v="0"/>
  </r>
  <r>
    <x v="14"/>
    <s v=" System and Services Acquisition"/>
    <s v="ACQUISITION PROCESS"/>
    <x v="127"/>
    <s v="DESIGN / IMPLEMENTATION INFORMATION FOR SECURITY CONTROLS"/>
    <x v="2"/>
    <s v="SA-4-2"/>
    <s v="SA-5"/>
    <s v="N"/>
    <m/>
    <s v="Y"/>
    <s v="SA-4-2"/>
    <x v="0"/>
    <s v="SA-4-2"/>
    <s v="P1"/>
    <x v="0"/>
  </r>
  <r>
    <x v="14"/>
    <s v=" System and Services Acquisition"/>
    <s v="ACQUISITION PROCESS"/>
    <x v="127"/>
    <s v="DEVELOPMENT METHODS / TECHNIQUES / PRACTICES"/>
    <x v="3"/>
    <s v="SA-4-3"/>
    <s v="SA-12"/>
    <s v="N"/>
    <m/>
    <s v="N"/>
    <s v=" "/>
    <x v="1"/>
    <s v=" "/>
    <s v="P1"/>
    <x v="0"/>
  </r>
  <r>
    <x v="14"/>
    <s v=" System and Services Acquisition"/>
    <s v="ACQUISITION PROCESS"/>
    <x v="127"/>
    <s v="ASSIGNMENT OF COMPONENTS TO SYSTEMS"/>
    <x v="4"/>
    <s v="SA-4-4"/>
    <s v="Withdrawn"/>
    <s v="N"/>
    <m/>
    <s v="N"/>
    <s v=" "/>
    <x v="1"/>
    <s v=" "/>
    <s v="P1"/>
    <x v="0"/>
  </r>
  <r>
    <x v="14"/>
    <s v=" System and Services Acquisition"/>
    <s v="ACQUISITION PROCESS"/>
    <x v="127"/>
    <s v="SYSTEM / COMPONENT / SERVICE CONFIGURATIONS"/>
    <x v="5"/>
    <s v="SA-4-5"/>
    <s v="CM-8"/>
    <s v="N"/>
    <m/>
    <s v="N"/>
    <s v=" "/>
    <x v="1"/>
    <s v=" "/>
    <s v="P1"/>
    <x v="0"/>
  </r>
  <r>
    <x v="14"/>
    <s v=" System and Services Acquisition"/>
    <s v="ACQUISITION PROCESS"/>
    <x v="127"/>
    <s v="USE OF INFORMATION ASSURANCE PRODUCTS"/>
    <x v="6"/>
    <s v="SA-4-6"/>
    <s v="SC-8,SC-12,SC-13"/>
    <s v="N"/>
    <m/>
    <s v="N"/>
    <s v=" "/>
    <x v="1"/>
    <s v=" "/>
    <s v="P1"/>
    <x v="0"/>
  </r>
  <r>
    <x v="14"/>
    <s v=" System and Services Acquisition"/>
    <s v="ACQUISITION PROCESS"/>
    <x v="127"/>
    <s v="NIAP-APPROVED PROTECTION PROFILES"/>
    <x v="7"/>
    <s v="SA-4-7"/>
    <s v="SC-12,SC-13"/>
    <s v="N"/>
    <m/>
    <s v="N"/>
    <s v=" "/>
    <x v="1"/>
    <s v=" "/>
    <s v="P1"/>
    <x v="0"/>
  </r>
  <r>
    <x v="14"/>
    <s v=" System and Services Acquisition"/>
    <s v="ACQUISITION PROCESS"/>
    <x v="127"/>
    <s v="CONTINUOUS MONITORING PLAN"/>
    <x v="8"/>
    <s v="SA-4-8"/>
    <s v="CA-7"/>
    <s v="N"/>
    <m/>
    <s v="Y"/>
    <s v="SA-4-8"/>
    <x v="0"/>
    <s v="SA-4-8"/>
    <s v="P1"/>
    <x v="0"/>
  </r>
  <r>
    <x v="14"/>
    <s v=" System and Services Acquisition"/>
    <s v="ACQUISITION PROCESS"/>
    <x v="127"/>
    <s v="FUNCTIONS / PORTS / PROTOCOLS / SERVICES IN USE"/>
    <x v="9"/>
    <s v="SA-4-9"/>
    <s v="CM-7,SA-9"/>
    <s v="N"/>
    <m/>
    <s v="Y"/>
    <s v="SA-4-9"/>
    <x v="0"/>
    <s v="SA-4-9"/>
    <s v="P1"/>
    <x v="0"/>
  </r>
  <r>
    <x v="14"/>
    <s v=" System and Services Acquisition"/>
    <s v="ACQUISITION PROCESS"/>
    <x v="127"/>
    <s v="USE OF APPROVED PIV PRODUCTS"/>
    <x v="10"/>
    <s v="SA-4-10"/>
    <s v="IA-2,IA-8"/>
    <s v="Y"/>
    <s v="SA-4-10"/>
    <s v="Y"/>
    <s v="SA-4-10"/>
    <x v="0"/>
    <s v="SA-4-10"/>
    <s v="P1"/>
    <x v="0"/>
  </r>
  <r>
    <x v="14"/>
    <s v=" System and Services Acquisition"/>
    <s v="INFORMATION SYSTEM DOCUMENTATION"/>
    <x v="128"/>
    <s v=""/>
    <x v="0"/>
    <s v="SA-5-0"/>
    <s v="CM-6, CM-8, PL-2, PL-4, PS-2, SA-3, SA-4"/>
    <s v="Y"/>
    <s v="SA-5-0"/>
    <s v="Y"/>
    <s v="SA-5-0"/>
    <x v="0"/>
    <s v="SA-5-0"/>
    <s v="P2"/>
    <x v="0"/>
  </r>
  <r>
    <x v="14"/>
    <s v=" System and Services Acquisition"/>
    <s v="INFORMATION SYSTEM DOCUMENTATION"/>
    <x v="128"/>
    <s v="FUNCTIONAL PROPERTIES OF SECURITY CONTROLS"/>
    <x v="1"/>
    <s v="SA-5-1"/>
    <s v="Withdrawn"/>
    <s v="N"/>
    <m/>
    <s v="N"/>
    <s v=" "/>
    <x v="1"/>
    <s v=" "/>
    <s v="P2"/>
    <x v="0"/>
  </r>
  <r>
    <x v="14"/>
    <s v=" System and Services Acquisition"/>
    <s v="INFORMATION SYSTEM DOCUMENTATION"/>
    <x v="128"/>
    <s v="SECURITY-RELEVANT EXTERNAL SYSTEM INTERFACES"/>
    <x v="2"/>
    <s v="SA-5-2"/>
    <s v="Withdrawn"/>
    <s v="N"/>
    <m/>
    <s v="N"/>
    <s v=" "/>
    <x v="1"/>
    <s v=" "/>
    <s v="P2"/>
    <x v="0"/>
  </r>
  <r>
    <x v="14"/>
    <s v=" System and Services Acquisition"/>
    <s v="INFORMATION SYSTEM DOCUMENTATION"/>
    <x v="128"/>
    <s v="HIGH-LEVEL DESIGN"/>
    <x v="3"/>
    <s v="SA-5-3"/>
    <s v="Withdrawn"/>
    <s v="N"/>
    <m/>
    <s v="N"/>
    <s v=" "/>
    <x v="1"/>
    <s v=" "/>
    <s v="P2"/>
    <x v="0"/>
  </r>
  <r>
    <x v="14"/>
    <s v=" System and Services Acquisition"/>
    <s v="INFORMATION SYSTEM DOCUMENTATION"/>
    <x v="128"/>
    <s v="LOW-LEVEL DESIGN"/>
    <x v="4"/>
    <s v="SA-5-4"/>
    <s v="Withdrawn"/>
    <s v="N"/>
    <m/>
    <s v="N"/>
    <s v=" "/>
    <x v="1"/>
    <s v=" "/>
    <s v="P2"/>
    <x v="0"/>
  </r>
  <r>
    <x v="14"/>
    <s v=" System and Services Acquisition"/>
    <s v="INFORMATION SYSTEM DOCUMENTATION"/>
    <x v="128"/>
    <s v="SOURCE CODE"/>
    <x v="5"/>
    <s v="SA-5-5"/>
    <s v="Withdrawn"/>
    <s v="N"/>
    <m/>
    <s v="N"/>
    <s v=" "/>
    <x v="1"/>
    <s v=" "/>
    <s v="P2"/>
    <x v="0"/>
  </r>
  <r>
    <x v="14"/>
    <s v=" System and Services Acquisition"/>
    <s v="SECURITY ENGINEERING PRINCIPLES"/>
    <x v="129"/>
    <s v=""/>
    <x v="0"/>
    <s v="SA-8-0"/>
    <s v="PM-7, SA-3, SA-4, SA-17, SC-2, SC-3"/>
    <s v="N"/>
    <m/>
    <s v="Y"/>
    <s v="SA-8-0"/>
    <x v="0"/>
    <s v="SA-8-0"/>
    <s v="P1"/>
    <x v="0"/>
  </r>
  <r>
    <x v="14"/>
    <s v=" System and Services Acquisition"/>
    <s v="EXTERNAL INFORMATION SYSTEM SERVICES"/>
    <x v="130"/>
    <s v=""/>
    <x v="0"/>
    <s v="SA-9-0"/>
    <s v="CA-3, IR-7, PS-7"/>
    <s v="Y"/>
    <s v="SA-9-0"/>
    <s v="Y"/>
    <s v="SA-9-0"/>
    <x v="0"/>
    <s v="SA-9-0"/>
    <s v="P1"/>
    <x v="0"/>
  </r>
  <r>
    <x v="14"/>
    <s v=" System and Services Acquisition"/>
    <s v="EXTERNAL INFORMATION SYSTEM SERVICES"/>
    <x v="130"/>
    <s v="RISK ASSESSMENTS / ORGANIZATIONAL APPROVALS"/>
    <x v="1"/>
    <s v="SA-9-1"/>
    <s v="CA-6,RA-3"/>
    <s v="N"/>
    <m/>
    <s v="Y"/>
    <s v="SA-9-1"/>
    <x v="0"/>
    <s v="SA-9-1"/>
    <s v="P1"/>
    <x v="0"/>
  </r>
  <r>
    <x v="14"/>
    <s v=" System and Services Acquisition"/>
    <s v="EXTERNAL INFORMATION SYSTEM SERVICES"/>
    <x v="130"/>
    <s v="IDENTIFICATION OF FUNCTIONS / PORTS / PROTOCOLS / SERVICES"/>
    <x v="2"/>
    <s v="SA-9-2"/>
    <s v="CM-7"/>
    <s v="N"/>
    <m/>
    <s v="Y"/>
    <s v="SA-9-2"/>
    <x v="0"/>
    <s v="SA-9-2"/>
    <s v="P1"/>
    <x v="0"/>
  </r>
  <r>
    <x v="14"/>
    <s v=" System and Services Acquisition"/>
    <s v="EXTERNAL INFORMATION SYSTEM SERVICES"/>
    <x v="130"/>
    <s v="ESTABLISH / MAINTAIN TRUST RELATIONSHIP WITH PROVIDERS"/>
    <x v="3"/>
    <s v="SA-9-3"/>
    <s v=" "/>
    <s v="N"/>
    <m/>
    <s v="N"/>
    <s v=" "/>
    <x v="1"/>
    <s v=" "/>
    <s v="P1"/>
    <x v="0"/>
  </r>
  <r>
    <x v="14"/>
    <s v=" System and Services Acquisition"/>
    <s v="EXTERNAL INFORMATION SYSTEM SERVICES"/>
    <x v="130"/>
    <s v="CONSISTENT INTERESTS OF CONSUMERS AND PROVIDERS"/>
    <x v="4"/>
    <s v="SA-9-4"/>
    <s v=" "/>
    <s v="N"/>
    <m/>
    <s v="Y"/>
    <s v="SA-9-4"/>
    <x v="0"/>
    <s v="SA-9-4"/>
    <s v="P1"/>
    <x v="0"/>
  </r>
  <r>
    <x v="14"/>
    <s v=" System and Services Acquisition"/>
    <s v="EXTERNAL INFORMATION SYSTEM SERVICES"/>
    <x v="130"/>
    <s v="PROCESSING, STORAGE, AND SERVICE LOCATION"/>
    <x v="5"/>
    <s v="SA-9-5"/>
    <s v=" "/>
    <s v="N"/>
    <m/>
    <s v="Y"/>
    <s v="SA-9-5"/>
    <x v="0"/>
    <s v="SA-9-5"/>
    <s v="P1"/>
    <x v="0"/>
  </r>
  <r>
    <x v="14"/>
    <s v=" System and Services Acquisition"/>
    <s v="DEVELOPER CONFIGURATION MANAGEMENT"/>
    <x v="131"/>
    <s v=""/>
    <x v="0"/>
    <s v="SA-10-0"/>
    <s v="CM-3, CM-4, CM-9, SA-12, SI-2"/>
    <s v="N"/>
    <m/>
    <s v="Y"/>
    <s v="SA-10-0"/>
    <x v="0"/>
    <s v="SA-10-0"/>
    <s v="P1"/>
    <x v="0"/>
  </r>
  <r>
    <x v="14"/>
    <s v=" System and Services Acquisition"/>
    <s v="DEVELOPER CONFIGURATION MANAGEMENT"/>
    <x v="131"/>
    <s v="SOFTWARE / FIRMWARE INTEGRITY VERIFICATION"/>
    <x v="1"/>
    <s v="SA-10-1"/>
    <s v="SI-7"/>
    <s v="N"/>
    <m/>
    <s v="Y"/>
    <s v="SA-10-1"/>
    <x v="0"/>
    <s v="SA-10-1"/>
    <s v="P1"/>
    <x v="0"/>
  </r>
  <r>
    <x v="14"/>
    <s v=" System and Services Acquisition"/>
    <s v="DEVELOPER CONFIGURATION MANAGEMENT"/>
    <x v="131"/>
    <s v="ALTERNATIVE CONFIGURATION MANAGEMENT PROCESSES"/>
    <x v="2"/>
    <s v="SA-10-2"/>
    <s v=" "/>
    <s v="N"/>
    <m/>
    <s v="N"/>
    <s v=" "/>
    <x v="1"/>
    <s v=" "/>
    <s v="P1"/>
    <x v="0"/>
  </r>
  <r>
    <x v="14"/>
    <s v=" System and Services Acquisition"/>
    <s v="DEVELOPER CONFIGURATION MANAGEMENT"/>
    <x v="131"/>
    <s v="HARDWARE INTEGRITY VERIFICATION"/>
    <x v="3"/>
    <s v="SA-10-3"/>
    <s v="SI-7"/>
    <s v="N"/>
    <m/>
    <s v="N"/>
    <s v=" "/>
    <x v="1"/>
    <s v=" "/>
    <s v="P1"/>
    <x v="0"/>
  </r>
  <r>
    <x v="14"/>
    <s v=" System and Services Acquisition"/>
    <s v="DEVELOPER CONFIGURATION MANAGEMENT"/>
    <x v="131"/>
    <s v="TRUSTED GENERATION"/>
    <x v="4"/>
    <s v="SA-10-4"/>
    <s v=" "/>
    <s v="N"/>
    <m/>
    <s v="N"/>
    <s v=" "/>
    <x v="1"/>
    <s v=" "/>
    <s v="P1"/>
    <x v="0"/>
  </r>
  <r>
    <x v="14"/>
    <s v=" System and Services Acquisition"/>
    <s v="DEVELOPER CONFIGURATION MANAGEMENT"/>
    <x v="131"/>
    <s v="MAPPING INTEGRITY FOR VERSION CONTROL"/>
    <x v="5"/>
    <s v="SA-10-5"/>
    <s v=" "/>
    <s v="N"/>
    <m/>
    <s v="N"/>
    <s v=" "/>
    <x v="1"/>
    <s v=" "/>
    <s v="P1"/>
    <x v="0"/>
  </r>
  <r>
    <x v="14"/>
    <s v=" System and Services Acquisition"/>
    <s v="DEVELOPER CONFIGURATION MANAGEMENT"/>
    <x v="131"/>
    <s v="TRUSTED DISTRIBUTION"/>
    <x v="6"/>
    <s v="SA-10-6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"/>
    <x v="0"/>
    <s v="SA-11-0"/>
    <s v="CA-2, CM-4, SA-3, SA-4, SA-5, SI-2"/>
    <s v="N"/>
    <m/>
    <s v="Y"/>
    <s v="SA-11-0"/>
    <x v="0"/>
    <s v="SA-11-0"/>
    <s v="P1"/>
    <x v="0"/>
  </r>
  <r>
    <x v="14"/>
    <s v=" System and Services Acquisition"/>
    <s v="DEVELOPER SECURITY TESTING AND EVALUATION"/>
    <x v="132"/>
    <s v="STATIC CODE ANALYSIS"/>
    <x v="1"/>
    <s v="SA-11-1"/>
    <s v=" "/>
    <s v="N"/>
    <m/>
    <s v="Y"/>
    <s v="SA-11-1"/>
    <x v="0"/>
    <s v="SA-11-1"/>
    <s v="P1"/>
    <x v="0"/>
  </r>
  <r>
    <x v="14"/>
    <s v=" System and Services Acquisition"/>
    <s v="DEVELOPER SECURITY TESTING AND EVALUATION"/>
    <x v="132"/>
    <s v="THREAT AND VULNERABILITY ANALYSES"/>
    <x v="2"/>
    <s v="SA-11-2"/>
    <s v="PM-15,RA-5"/>
    <s v="N"/>
    <m/>
    <s v="Y"/>
    <s v="SA-11-2"/>
    <x v="0"/>
    <s v="SA-11-2"/>
    <s v="P1"/>
    <x v="0"/>
  </r>
  <r>
    <x v="14"/>
    <s v=" System and Services Acquisition"/>
    <s v="DEVELOPER SECURITY TESTING AND EVALUATION"/>
    <x v="132"/>
    <s v="INDEPENDENT VERIFICATION OF ASSESSMENT PLANS / EVIDENCE"/>
    <x v="3"/>
    <s v="SA-11-3"/>
    <s v="AT-3,CA-7,RA-5,SA-12"/>
    <s v="N"/>
    <m/>
    <s v="N"/>
    <s v=" "/>
    <x v="1"/>
    <s v=" "/>
    <s v="P1"/>
    <x v="0"/>
  </r>
  <r>
    <x v="14"/>
    <s v=" System and Services Acquisition"/>
    <s v="DEVELOPER SECURITY TESTING AND EVALUATION"/>
    <x v="132"/>
    <s v="MANUAL CODE REVIEWS"/>
    <x v="4"/>
    <s v="SA-11-4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PENETRATION TESTING"/>
    <x v="5"/>
    <s v="SA-11-5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ATTACK SURFACE REVIEWS"/>
    <x v="6"/>
    <s v="SA-11-6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VERIFY SCOPE OF TESTING / EVALUATION"/>
    <x v="7"/>
    <s v="SA-11-7"/>
    <s v=" "/>
    <s v="N"/>
    <m/>
    <s v="N"/>
    <s v=" "/>
    <x v="1"/>
    <s v=" "/>
    <s v="P1"/>
    <x v="0"/>
  </r>
  <r>
    <x v="14"/>
    <s v=" System and Services Acquisition"/>
    <s v="DEVELOPER SECURITY TESTING AND EVALUATION"/>
    <x v="132"/>
    <s v="DYNAMIC CODE ANALYSIS"/>
    <x v="8"/>
    <s v="SA-11-8"/>
    <s v=" "/>
    <s v="N"/>
    <m/>
    <s v="Y"/>
    <s v="SA-11-8"/>
    <x v="0"/>
    <s v="SA-11-8"/>
    <s v="P1"/>
    <x v="0"/>
  </r>
  <r>
    <x v="14"/>
    <s v=" System and Services Acquisition"/>
    <s v="SUPPLY CHAIN PROTECTION"/>
    <x v="133"/>
    <s v=""/>
    <x v="0"/>
    <s v="SA-12-0"/>
    <s v="AT-3, CM-8, IR-4, PE-16, PL-8, SA-3, SA-4, SA-8, SA-10, SA-14, SA-15, SA-18, SA-19, SC-29, SC-30, SC-38, SI-7"/>
    <s v="N"/>
    <m/>
    <s v="N"/>
    <s v=" "/>
    <x v="0"/>
    <s v="SA-12-0"/>
    <s v="P1"/>
    <x v="0"/>
  </r>
  <r>
    <x v="14"/>
    <s v=" System and Services Acquisition"/>
    <s v="SUPPLY CHAIN PROTECTION"/>
    <x v="133"/>
    <s v="ACQUISITION STRATEGIES / TOOLS / METHODS"/>
    <x v="1"/>
    <s v="SA-12-1"/>
    <s v="SA-19"/>
    <s v="N"/>
    <m/>
    <s v="N"/>
    <s v=" "/>
    <x v="1"/>
    <s v=" "/>
    <s v="P1"/>
    <x v="0"/>
  </r>
  <r>
    <x v="14"/>
    <s v=" System and Services Acquisition"/>
    <s v="SUPPLY CHAIN PROTECTION"/>
    <x v="133"/>
    <s v="SUPPLIER REVIEWS"/>
    <x v="2"/>
    <s v="SA-12-2"/>
    <s v=" "/>
    <s v="N"/>
    <m/>
    <s v="N"/>
    <s v=" "/>
    <x v="1"/>
    <s v=" "/>
    <s v="P1"/>
    <x v="0"/>
  </r>
  <r>
    <x v="14"/>
    <s v=" System and Services Acquisition"/>
    <s v="SUPPLY CHAIN PROTECTION"/>
    <x v="133"/>
    <s v="TRUSTED SHIPPING AND WAREHOUSING"/>
    <x v="3"/>
    <s v="SA-12-3"/>
    <s v="Withdrawn"/>
    <s v="N"/>
    <m/>
    <s v="N"/>
    <s v=" "/>
    <x v="1"/>
    <s v=" "/>
    <s v="P1"/>
    <x v="0"/>
  </r>
  <r>
    <x v="14"/>
    <s v=" System and Services Acquisition"/>
    <s v="SUPPLY CHAIN PROTECTION"/>
    <x v="133"/>
    <s v="DIVERSITY OF SUPPLIERS"/>
    <x v="4"/>
    <s v="SA-12-4"/>
    <s v="Withdrawn"/>
    <s v="N"/>
    <m/>
    <s v="N"/>
    <s v=" "/>
    <x v="1"/>
    <s v=" "/>
    <s v="P1"/>
    <x v="0"/>
  </r>
  <r>
    <x v="14"/>
    <s v=" System and Services Acquisition"/>
    <s v="SUPPLY CHAIN PROTECTION"/>
    <x v="133"/>
    <s v="LIMITATION OF HARM"/>
    <x v="5"/>
    <s v="SA-12-5"/>
    <s v=" "/>
    <s v="N"/>
    <m/>
    <s v="N"/>
    <s v=" "/>
    <x v="1"/>
    <s v=" "/>
    <s v="P1"/>
    <x v="0"/>
  </r>
  <r>
    <x v="14"/>
    <s v=" System and Services Acquisition"/>
    <s v="SUPPLY CHAIN PROTECTION"/>
    <x v="133"/>
    <s v="MINIMIZING PROCUREMENT TIME"/>
    <x v="6"/>
    <s v="SA-12-6"/>
    <s v="Withdrawn"/>
    <s v="N"/>
    <m/>
    <s v="N"/>
    <s v=" "/>
    <x v="1"/>
    <s v=" "/>
    <s v="P1"/>
    <x v="0"/>
  </r>
  <r>
    <x v="14"/>
    <s v=" System and Services Acquisition"/>
    <s v="SUPPLY CHAIN PROTECTION"/>
    <x v="133"/>
    <s v="ASSESSMENTS PRIOR TO SELECTION / ACCEPTANCE / UPDATE"/>
    <x v="7"/>
    <s v="SA-12-7"/>
    <s v="CA-2,SA-11"/>
    <s v="N"/>
    <m/>
    <s v="N"/>
    <s v=" "/>
    <x v="1"/>
    <s v=" "/>
    <s v="P1"/>
    <x v="0"/>
  </r>
  <r>
    <x v="14"/>
    <s v=" System and Services Acquisition"/>
    <s v="SUPPLY CHAIN PROTECTION"/>
    <x v="133"/>
    <s v="USE OF ALL-SOURCE INTELLIGENCE"/>
    <x v="8"/>
    <s v="SA-12-8"/>
    <s v="SA-15"/>
    <s v="N"/>
    <m/>
    <s v="N"/>
    <s v=" "/>
    <x v="1"/>
    <s v=" "/>
    <s v="P1"/>
    <x v="0"/>
  </r>
  <r>
    <x v="14"/>
    <s v=" System and Services Acquisition"/>
    <s v="SUPPLY CHAIN PROTECTION"/>
    <x v="133"/>
    <s v="OPERATIONS SECURITY"/>
    <x v="9"/>
    <s v="SA-12-9"/>
    <s v=" "/>
    <s v="N"/>
    <m/>
    <s v="N"/>
    <s v=" "/>
    <x v="1"/>
    <s v=" "/>
    <s v="P1"/>
    <x v="0"/>
  </r>
  <r>
    <x v="14"/>
    <s v=" System and Services Acquisition"/>
    <s v="SUPPLY CHAIN PROTECTION"/>
    <x v="133"/>
    <s v="VALIDATE AS GENUINE AND NOT ALTERED"/>
    <x v="10"/>
    <s v="SA-12-10"/>
    <s v=" "/>
    <s v="N"/>
    <m/>
    <s v="N"/>
    <s v=" "/>
    <x v="1"/>
    <s v=" "/>
    <s v="P1"/>
    <x v="0"/>
  </r>
  <r>
    <x v="14"/>
    <s v=" System and Services Acquisition"/>
    <s v="SUPPLY CHAIN PROTECTION"/>
    <x v="133"/>
    <s v="PENETRATION TESTING / ANALYSIS OF ELEMENTS, PROCESSES, AND ACTORS"/>
    <x v="11"/>
    <s v="SA-12-11"/>
    <s v="RA-5"/>
    <s v="N"/>
    <m/>
    <s v="N"/>
    <s v=" "/>
    <x v="1"/>
    <s v=" "/>
    <s v="P1"/>
    <x v="0"/>
  </r>
  <r>
    <x v="14"/>
    <s v=" System and Services Acquisition"/>
    <s v="SUPPLY CHAIN PROTECTION"/>
    <x v="133"/>
    <s v="INTER-ORGANIZATIONAL AGREEMENTS"/>
    <x v="12"/>
    <s v="SA-12-12"/>
    <s v=" "/>
    <s v="N"/>
    <m/>
    <s v="N"/>
    <s v=" "/>
    <x v="1"/>
    <s v=" "/>
    <s v="P1"/>
    <x v="0"/>
  </r>
  <r>
    <x v="14"/>
    <s v=" System and Services Acquisition"/>
    <s v="SUPPLY CHAIN PROTECTION"/>
    <x v="133"/>
    <s v="CRITICAL INFORMATION SYSTEM COMPONENTS"/>
    <x v="13"/>
    <s v="SA-12-13"/>
    <s v=" "/>
    <s v="N"/>
    <m/>
    <s v="N"/>
    <s v=" "/>
    <x v="1"/>
    <s v=" "/>
    <s v="P1"/>
    <x v="0"/>
  </r>
  <r>
    <x v="14"/>
    <s v=" System and Services Acquisition"/>
    <s v="SUPPLY CHAIN PROTECTION"/>
    <x v="133"/>
    <s v="IDENTITY AND TRACEABILITY"/>
    <x v="14"/>
    <s v="SA-12-14"/>
    <s v=" "/>
    <s v="N"/>
    <m/>
    <s v="N"/>
    <s v=" "/>
    <x v="1"/>
    <s v=" "/>
    <s v="P1"/>
    <x v="0"/>
  </r>
  <r>
    <x v="14"/>
    <s v=" System and Services Acquisition"/>
    <s v="SUPPLY CHAIN PROTECTION"/>
    <x v="133"/>
    <s v="PROCESSES TO ADDRESS WEAKNESSES OR DEFICIENCIES"/>
    <x v="15"/>
    <s v="SA-12-15"/>
    <s v=" "/>
    <s v="N"/>
    <m/>
    <s v="N"/>
    <s v=" "/>
    <x v="1"/>
    <s v=" "/>
    <s v="P1"/>
    <x v="0"/>
  </r>
  <r>
    <x v="14"/>
    <s v=" System and Services Acquisition"/>
    <s v="DEVELOPMENT PROCESS, STANDARDS, AND TOOLS"/>
    <x v="134"/>
    <s v=""/>
    <x v="0"/>
    <s v="SA-15-0"/>
    <s v="SA-3, SA-8"/>
    <s v="N"/>
    <m/>
    <s v="N"/>
    <s v=" "/>
    <x v="0"/>
    <s v="SA-15-0"/>
    <s v="P2"/>
    <x v="0"/>
  </r>
  <r>
    <x v="14"/>
    <s v=" System and Services Acquisition"/>
    <s v="DEVELOPMENT PROCESS, STANDARDS, AND TOOLS"/>
    <x v="134"/>
    <s v="QUALITY METRICS"/>
    <x v="1"/>
    <s v="SA-15-1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SECURITY TRACKING TOOLS"/>
    <x v="2"/>
    <s v="SA-15-2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CRITICALITY ANALYSIS"/>
    <x v="3"/>
    <s v="SA-15-3"/>
    <s v="SA-4,SA-14"/>
    <s v="N"/>
    <m/>
    <s v="N"/>
    <s v=" "/>
    <x v="1"/>
    <s v=" "/>
    <s v="P2"/>
    <x v="0"/>
  </r>
  <r>
    <x v="14"/>
    <s v=" System and Services Acquisition"/>
    <s v="DEVELOPMENT PROCESS, STANDARDS, AND TOOLS"/>
    <x v="134"/>
    <s v="THREAT MODELING / VULNERABILITY ANALYSIS"/>
    <x v="4"/>
    <s v="SA-15-4"/>
    <s v="SA-4"/>
    <s v="N"/>
    <m/>
    <s v="N"/>
    <s v=" "/>
    <x v="1"/>
    <s v=" "/>
    <s v="P2"/>
    <x v="0"/>
  </r>
  <r>
    <x v="14"/>
    <s v=" System and Services Acquisition"/>
    <s v="DEVELOPMENT PROCESS, STANDARDS, AND TOOLS"/>
    <x v="134"/>
    <s v="ATTACK SURFACE REDUCTION"/>
    <x v="5"/>
    <s v="SA-15-5"/>
    <s v="CM-7"/>
    <s v="N"/>
    <m/>
    <s v="N"/>
    <s v=" "/>
    <x v="1"/>
    <s v=" "/>
    <s v="P2"/>
    <x v="0"/>
  </r>
  <r>
    <x v="14"/>
    <s v=" System and Services Acquisition"/>
    <s v="DEVELOPMENT PROCESS, STANDARDS, AND TOOLS"/>
    <x v="134"/>
    <s v="CONTINUOUS IMPROVEMENT"/>
    <x v="6"/>
    <s v="SA-15-6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AUTOMATED VULNERABILITY ANALYSIS"/>
    <x v="7"/>
    <s v="SA-15-7"/>
    <s v="RA-5"/>
    <s v="N"/>
    <m/>
    <s v="N"/>
    <s v=" "/>
    <x v="1"/>
    <s v=" "/>
    <s v="P2"/>
    <x v="0"/>
  </r>
  <r>
    <x v="14"/>
    <s v=" System and Services Acquisition"/>
    <s v="DEVELOPMENT PROCESS, STANDARDS, AND TOOLS"/>
    <x v="134"/>
    <s v="REUSE OF THREAT / VULNERABILITY INFORMATION"/>
    <x v="8"/>
    <s v="SA-15-8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USE OF LIVE DATA"/>
    <x v="9"/>
    <s v="SA-15-9"/>
    <s v=" "/>
    <s v="N"/>
    <m/>
    <s v="N"/>
    <s v=" "/>
    <x v="1"/>
    <s v=" "/>
    <s v="P2"/>
    <x v="0"/>
  </r>
  <r>
    <x v="14"/>
    <s v=" System and Services Acquisition"/>
    <s v="DEVELOPMENT PROCESS, STANDARDS, AND TOOLS"/>
    <x v="134"/>
    <s v="INCIDENT RESPONSE PLAN"/>
    <x v="10"/>
    <s v="SA-15-10"/>
    <s v="IR-8"/>
    <s v="N"/>
    <m/>
    <s v="N"/>
    <s v=" "/>
    <x v="1"/>
    <s v=" "/>
    <s v="P2"/>
    <x v="0"/>
  </r>
  <r>
    <x v="14"/>
    <s v=" System and Services Acquisition"/>
    <s v="DEVELOPMENT PROCESS, STANDARDS, AND TOOLS"/>
    <x v="134"/>
    <s v="ARCHIVE INFORMATION SYSTEM / COMPONENT"/>
    <x v="11"/>
    <s v="SA-15-11"/>
    <s v=" "/>
    <s v="N"/>
    <m/>
    <s v="N"/>
    <s v=" "/>
    <x v="1"/>
    <s v=" "/>
    <s v="P2"/>
    <x v="0"/>
  </r>
  <r>
    <x v="14"/>
    <s v=" System and Services Acquisition"/>
    <s v="DEVELOPER-PROVIDED TRAINING"/>
    <x v="135"/>
    <s v=""/>
    <x v="0"/>
    <s v="SA-16-0"/>
    <s v="AT-2, AT-3, SA-5"/>
    <s v="N"/>
    <m/>
    <s v="N"/>
    <s v=" "/>
    <x v="0"/>
    <s v="SA-16-0"/>
    <s v="P2"/>
    <x v="0"/>
  </r>
  <r>
    <x v="14"/>
    <s v=" System and Services Acquisition"/>
    <s v="DEVELOPER SECURITY ARCHITECTURE AND DESIGN"/>
    <x v="136"/>
    <s v=""/>
    <x v="0"/>
    <s v="SA-17-0"/>
    <s v="PL-8, PM-7, SA-3, SA-8"/>
    <s v="N"/>
    <m/>
    <s v="N"/>
    <s v=" "/>
    <x v="0"/>
    <s v="SA-17-0"/>
    <s v="P1"/>
    <x v="0"/>
  </r>
  <r>
    <x v="14"/>
    <s v=" System and Services Acquisition"/>
    <s v="DEVELOPER SECURITY ARCHITECTURE AND DESIGN"/>
    <x v="136"/>
    <s v="FORMAL POLICY MODEL"/>
    <x v="1"/>
    <s v="SA-17-1"/>
    <s v=" "/>
    <s v="N"/>
    <m/>
    <s v="N"/>
    <s v=" "/>
    <x v="1"/>
    <s v=" "/>
    <s v="P1"/>
    <x v="0"/>
  </r>
  <r>
    <x v="14"/>
    <s v=" System and Services Acquisition"/>
    <s v="DEVELOPER SECURITY ARCHITECTURE AND DESIGN"/>
    <x v="136"/>
    <s v="SECURITY- RELEVANT COMPONENTS"/>
    <x v="2"/>
    <s v="SA-17-2"/>
    <s v="SA-5"/>
    <s v="N"/>
    <m/>
    <s v="N"/>
    <s v=" "/>
    <x v="1"/>
    <s v=" "/>
    <s v="P1"/>
    <x v="0"/>
  </r>
  <r>
    <x v="14"/>
    <s v=" System and Services Acquisition"/>
    <s v="DEVELOPER SECURITY ARCHITECTURE AND DESIGN"/>
    <x v="136"/>
    <s v="FORMAL CORRESPONDENCE"/>
    <x v="3"/>
    <s v="SA-17-3"/>
    <s v="SA-5"/>
    <s v="N"/>
    <m/>
    <s v="N"/>
    <s v=" "/>
    <x v="1"/>
    <s v=" "/>
    <s v="P1"/>
    <x v="0"/>
  </r>
  <r>
    <x v="14"/>
    <s v=" System and Services Acquisition"/>
    <s v="DEVELOPER SECURITY ARCHITECTURE AND DESIGN"/>
    <x v="136"/>
    <s v="INFORMAL CORRESPONDENCE"/>
    <x v="4"/>
    <s v="SA-17-4"/>
    <s v="SA-5"/>
    <s v="N"/>
    <m/>
    <s v="N"/>
    <s v=" "/>
    <x v="1"/>
    <s v=" "/>
    <s v="P1"/>
    <x v="0"/>
  </r>
  <r>
    <x v="14"/>
    <s v=" System and Services Acquisition"/>
    <s v="DEVELOPER SECURITY ARCHITECTURE AND DESIGN"/>
    <x v="136"/>
    <s v="CONCEPTUALLY SIMPLE DESIGN"/>
    <x v="5"/>
    <s v="SA-17-5"/>
    <s v="SC-3"/>
    <s v="N"/>
    <m/>
    <s v="N"/>
    <s v=" "/>
    <x v="1"/>
    <s v=" "/>
    <s v="P1"/>
    <x v="0"/>
  </r>
  <r>
    <x v="14"/>
    <s v=" System and Services Acquisition"/>
    <s v="DEVELOPER SECURITY ARCHITECTURE AND DESIGN"/>
    <x v="136"/>
    <s v="STRUCTURE FOR TESTING"/>
    <x v="6"/>
    <s v="SA-17-6"/>
    <s v="SA-11"/>
    <s v="N"/>
    <m/>
    <s v="N"/>
    <s v=" "/>
    <x v="1"/>
    <s v=" "/>
    <s v="P1"/>
    <x v="0"/>
  </r>
  <r>
    <x v="14"/>
    <s v=" System and Services Acquisition"/>
    <s v="DEVELOPER SECURITY ARCHITECTURE AND DESIGN"/>
    <x v="136"/>
    <s v="STRUCTURE FOR LEAST PRIVILEGE"/>
    <x v="7"/>
    <s v="SA-17-7"/>
    <s v="AC-5,AC-6"/>
    <s v="N"/>
    <m/>
    <s v="N"/>
    <s v=" "/>
    <x v="1"/>
    <s v=" "/>
    <s v="P1"/>
    <x v="0"/>
  </r>
  <r>
    <x v="15"/>
    <s v=" System and Communications Protection"/>
    <s v="SYSTEM AND COMMUNICATIONS PROTECTION POLICY AND PROCEDURES"/>
    <x v="137"/>
    <s v=""/>
    <x v="0"/>
    <s v="SC-1-0"/>
    <s v="PM-9"/>
    <s v="Y"/>
    <s v="SC-1-0"/>
    <s v="Y"/>
    <s v="SC-1-0"/>
    <x v="0"/>
    <s v="SC-1-0"/>
    <s v="P1"/>
    <x v="0"/>
  </r>
  <r>
    <x v="15"/>
    <s v=" System and Communications Protection"/>
    <s v="APPLICATION PARTITIONING"/>
    <x v="138"/>
    <s v=""/>
    <x v="0"/>
    <s v="SC-2-0"/>
    <s v="SA-4, SA-8, SC-3"/>
    <s v="N"/>
    <m/>
    <s v="Y"/>
    <s v="SC-2-0"/>
    <x v="0"/>
    <s v="SC-2-0"/>
    <s v="P1"/>
    <x v="0"/>
  </r>
  <r>
    <x v="15"/>
    <s v=" System and Communications Protection"/>
    <s v="APPLICATION PARTITIONING"/>
    <x v="138"/>
    <s v="INTERFACES FOR NON-PRIVILEGED USERS"/>
    <x v="1"/>
    <s v="SC-2-1"/>
    <s v="AC-3"/>
    <s v="N"/>
    <m/>
    <s v="N"/>
    <s v=" "/>
    <x v="1"/>
    <s v=" "/>
    <s v="P1"/>
    <x v="0"/>
  </r>
  <r>
    <x v="15"/>
    <s v=" System and Communications Protection"/>
    <s v="SECURITY FUNCTION ISOLATION"/>
    <x v="139"/>
    <s v=""/>
    <x v="0"/>
    <s v="SC-3-0"/>
    <s v="AC-3, AC-6, SA-4, SA-5, SA-8, SA-13, SC-2, SC-7, SC-39"/>
    <s v="N"/>
    <m/>
    <s v="N"/>
    <s v=" "/>
    <x v="0"/>
    <s v="SC-3-0"/>
    <s v="P1"/>
    <x v="0"/>
  </r>
  <r>
    <x v="15"/>
    <s v=" System and Communications Protection"/>
    <s v="SECURITY FUNCTION ISOLATION"/>
    <x v="139"/>
    <s v="HARDWARE SEPARATION"/>
    <x v="1"/>
    <s v="SC-3-1"/>
    <s v=" "/>
    <s v="N"/>
    <m/>
    <s v="N"/>
    <s v=" "/>
    <x v="1"/>
    <s v=" "/>
    <s v="P1"/>
    <x v="0"/>
  </r>
  <r>
    <x v="15"/>
    <s v=" System and Communications Protection"/>
    <s v="SECURITY FUNCTION ISOLATION"/>
    <x v="139"/>
    <s v="ACCESS / FLOW CONTROL FUNCTIONS"/>
    <x v="2"/>
    <s v="SC-3-2"/>
    <s v=" "/>
    <s v="N"/>
    <m/>
    <s v="N"/>
    <s v=" "/>
    <x v="1"/>
    <s v=" "/>
    <s v="P1"/>
    <x v="0"/>
  </r>
  <r>
    <x v="15"/>
    <s v=" System and Communications Protection"/>
    <s v="SECURITY FUNCTION ISOLATION"/>
    <x v="139"/>
    <s v="MINIMIZE NONSECURITY FUNCTIONALITY"/>
    <x v="3"/>
    <s v="SC-3-3"/>
    <s v=" "/>
    <s v="N"/>
    <m/>
    <s v="N"/>
    <s v=" "/>
    <x v="1"/>
    <s v=" "/>
    <s v="P1"/>
    <x v="0"/>
  </r>
  <r>
    <x v="15"/>
    <s v=" System and Communications Protection"/>
    <s v="SECURITY FUNCTION ISOLATION"/>
    <x v="139"/>
    <s v="MODULE COUPLING AND COHESIVENESS"/>
    <x v="4"/>
    <s v="SC-3-4"/>
    <s v=" "/>
    <s v="N"/>
    <m/>
    <s v="N"/>
    <s v=" "/>
    <x v="1"/>
    <s v=" "/>
    <s v="P1"/>
    <x v="0"/>
  </r>
  <r>
    <x v="15"/>
    <s v=" System and Communications Protection"/>
    <s v="SECURITY FUNCTION ISOLATION"/>
    <x v="139"/>
    <s v="LAYERED STRUCTURES"/>
    <x v="5"/>
    <s v="SC-3-5"/>
    <s v=" "/>
    <s v="N"/>
    <m/>
    <s v="N"/>
    <s v=" "/>
    <x v="1"/>
    <s v=" "/>
    <s v="P1"/>
    <x v="0"/>
  </r>
  <r>
    <x v="15"/>
    <s v=" System and Communications Protection"/>
    <s v="INFORMATION IN SHARED RESOURCES"/>
    <x v="140"/>
    <s v=""/>
    <x v="0"/>
    <s v="SC-4-0"/>
    <s v="AC-3, AC-4, MP-6"/>
    <s v="N"/>
    <m/>
    <s v="Y"/>
    <s v="SC-4-0"/>
    <x v="0"/>
    <s v="SC-4-0"/>
    <s v="P1"/>
    <x v="0"/>
  </r>
  <r>
    <x v="15"/>
    <s v=" System and Communications Protection"/>
    <s v="INFORMATION IN SHARED RESOURCES"/>
    <x v="140"/>
    <s v="SECURITY LEVELS"/>
    <x v="1"/>
    <s v="SC-4-1"/>
    <s v="Withdrawn"/>
    <s v="N"/>
    <m/>
    <s v="N"/>
    <s v=" "/>
    <x v="1"/>
    <s v=" "/>
    <s v="P1"/>
    <x v="0"/>
  </r>
  <r>
    <x v="15"/>
    <s v=" System and Communications Protection"/>
    <s v="INFORMATION IN SHARED RESOURCES"/>
    <x v="140"/>
    <s v="PERIODS PROCESSING"/>
    <x v="2"/>
    <s v="SC-4-2"/>
    <s v=" "/>
    <s v="N"/>
    <m/>
    <s v="N"/>
    <s v=" "/>
    <x v="1"/>
    <s v=" "/>
    <s v="P1"/>
    <x v="0"/>
  </r>
  <r>
    <x v="15"/>
    <s v=" System and Communications Protection"/>
    <s v="DENIAL OF SERVICE PROTECTION"/>
    <x v="141"/>
    <s v=""/>
    <x v="0"/>
    <s v="SC-5-0"/>
    <s v="SC-6, SC-7"/>
    <s v="Y"/>
    <s v="SC-5-0"/>
    <s v="Y"/>
    <s v="SC-5-0"/>
    <x v="0"/>
    <s v="SC-5-0"/>
    <s v="P1"/>
    <x v="0"/>
  </r>
  <r>
    <x v="15"/>
    <s v=" System and Communications Protection"/>
    <s v="DENIAL OF SERVICE PROTECTION"/>
    <x v="141"/>
    <s v="RESTRICT INTERNAL USERS"/>
    <x v="1"/>
    <s v="SC-5-1"/>
    <s v=" "/>
    <s v="N"/>
    <m/>
    <s v="N"/>
    <s v=" "/>
    <x v="1"/>
    <s v=" "/>
    <s v="P1"/>
    <x v="0"/>
  </r>
  <r>
    <x v="15"/>
    <s v=" System and Communications Protection"/>
    <s v="DENIAL OF SERVICE PROTECTION"/>
    <x v="141"/>
    <s v="EXCESS CAPACITY / BANDWIDTH / REDUNDANCY"/>
    <x v="2"/>
    <s v="SC-5-2"/>
    <s v=" "/>
    <s v="N"/>
    <m/>
    <s v="N"/>
    <s v=" "/>
    <x v="1"/>
    <s v=" "/>
    <s v="P1"/>
    <x v="0"/>
  </r>
  <r>
    <x v="15"/>
    <s v=" System and Communications Protection"/>
    <s v="DENIAL OF SERVICE PROTECTION"/>
    <x v="141"/>
    <s v="DETECTION / MONITORING"/>
    <x v="3"/>
    <s v="SC-5-3"/>
    <s v="CA-7,SI-4"/>
    <s v="N"/>
    <m/>
    <s v="N"/>
    <s v=" "/>
    <x v="1"/>
    <s v=" "/>
    <s v="P1"/>
    <x v="0"/>
  </r>
  <r>
    <x v="15"/>
    <s v=" System and Communications Protection"/>
    <s v="BOUNDARY PROTECTION"/>
    <x v="142"/>
    <s v=""/>
    <x v="0"/>
    <s v="SC-7-0"/>
    <s v="AC-4, AC-17, CA-3, CM-7, CP-8, IR-4, RA-3, SC-5, SC-13"/>
    <s v="Y"/>
    <s v="SC-7-0"/>
    <s v="Y"/>
    <s v="SC-7-0"/>
    <x v="0"/>
    <s v="SC-7-0"/>
    <s v="P1"/>
    <x v="0"/>
  </r>
  <r>
    <x v="15"/>
    <s v=" System and Communications Protection"/>
    <s v="BOUNDARY PROTECTION"/>
    <x v="142"/>
    <s v="PHYSICALLY SEPARATED SUBNETWORKS"/>
    <x v="1"/>
    <s v="SC-7-1"/>
    <s v="Withdrawn"/>
    <s v="N"/>
    <m/>
    <s v="N"/>
    <s v=" "/>
    <x v="1"/>
    <s v=" "/>
    <s v="P1"/>
    <x v="0"/>
  </r>
  <r>
    <x v="15"/>
    <s v=" System and Communications Protection"/>
    <s v="BOUNDARY PROTECTION"/>
    <x v="142"/>
    <s v="PUBLIC ACCESS"/>
    <x v="2"/>
    <s v="SC-7-2"/>
    <s v="Withdrawn"/>
    <s v="N"/>
    <m/>
    <s v="N"/>
    <s v=" "/>
    <x v="1"/>
    <s v=" "/>
    <s v="P1"/>
    <x v="0"/>
  </r>
  <r>
    <x v="15"/>
    <s v=" System and Communications Protection"/>
    <s v="BOUNDARY PROTECTION"/>
    <x v="142"/>
    <s v="ACCESS POINTS"/>
    <x v="3"/>
    <s v="SC-7-3"/>
    <s v=" "/>
    <s v="N"/>
    <m/>
    <s v="Y"/>
    <s v="SC-7-3"/>
    <x v="0"/>
    <s v="SC-7-3"/>
    <s v="P1"/>
    <x v="0"/>
  </r>
  <r>
    <x v="15"/>
    <s v=" System and Communications Protection"/>
    <s v="BOUNDARY PROTECTION"/>
    <x v="142"/>
    <s v="EXTERNAL TELECOMMUNICATIONS SERVICES"/>
    <x v="4"/>
    <s v="SC-7-4"/>
    <s v="SC-8"/>
    <s v="N"/>
    <m/>
    <s v="Y"/>
    <s v="SC-7-4"/>
    <x v="0"/>
    <s v="SC-7-4"/>
    <s v="P1"/>
    <x v="0"/>
  </r>
  <r>
    <x v="15"/>
    <s v=" System and Communications Protection"/>
    <s v="BOUNDARY PROTECTION"/>
    <x v="142"/>
    <s v="DENY BY DEFAULT / ALLOW BY EXCEPTION"/>
    <x v="5"/>
    <s v="SC-7-5"/>
    <s v=" "/>
    <s v="N"/>
    <m/>
    <s v="Y"/>
    <s v="SC-7-5"/>
    <x v="0"/>
    <s v="SC-7-5"/>
    <s v="P1"/>
    <x v="0"/>
  </r>
  <r>
    <x v="15"/>
    <s v=" System and Communications Protection"/>
    <s v="BOUNDARY PROTECTION"/>
    <x v="142"/>
    <s v="RESPONSE TO RECOGNIZED FAILURES"/>
    <x v="6"/>
    <s v="SC-7-6"/>
    <s v="Withdrawn"/>
    <s v="N"/>
    <m/>
    <s v="N"/>
    <s v=" "/>
    <x v="1"/>
    <s v=" "/>
    <s v="P1"/>
    <x v="0"/>
  </r>
  <r>
    <x v="15"/>
    <s v=" System and Communications Protection"/>
    <s v="BOUNDARY PROTECTION"/>
    <x v="142"/>
    <s v="PREVENT SPLIT TUNNELING FOR REMOTE DEVICES"/>
    <x v="7"/>
    <s v="SC-7-7"/>
    <s v=" "/>
    <s v="N"/>
    <m/>
    <s v="Y"/>
    <s v="SC-7-7"/>
    <x v="0"/>
    <s v="SC-7-7"/>
    <s v="P1"/>
    <x v="0"/>
  </r>
  <r>
    <x v="15"/>
    <s v=" System and Communications Protection"/>
    <s v="BOUNDARY PROTECTION"/>
    <x v="142"/>
    <s v="ROUTE TRAFFIC TO AUTHENTICATED PROXY SERVERS"/>
    <x v="8"/>
    <s v="SC-7-8"/>
    <s v="AC-3,AU-2"/>
    <s v="N"/>
    <m/>
    <s v="Y"/>
    <s v="SC-7-8"/>
    <x v="0"/>
    <s v="SC-7-8"/>
    <s v="P1"/>
    <x v="0"/>
  </r>
  <r>
    <x v="15"/>
    <s v=" System and Communications Protection"/>
    <s v="BOUNDARY PROTECTION"/>
    <x v="142"/>
    <s v="RESTRICT THREATENING OUTGOING COMMUNICATIONS TRAFFIC"/>
    <x v="9"/>
    <s v="SC-7-9"/>
    <s v="AU-2,AU-6,SC-38,SC-44,SI-3,SI-4"/>
    <s v="N"/>
    <m/>
    <s v="N"/>
    <s v=" "/>
    <x v="1"/>
    <s v=" "/>
    <s v="P1"/>
    <x v="0"/>
  </r>
  <r>
    <x v="15"/>
    <s v=" System and Communications Protection"/>
    <s v="BOUNDARY PROTECTION"/>
    <x v="142"/>
    <s v="PREVENT UNAUTHORIZED EXFILTRATION"/>
    <x v="10"/>
    <s v="SC-7-10"/>
    <s v="SI-3"/>
    <s v="N"/>
    <m/>
    <s v="N"/>
    <s v=" "/>
    <x v="0"/>
    <s v="SC-7-10"/>
    <s v="P1"/>
    <x v="0"/>
  </r>
  <r>
    <x v="15"/>
    <s v=" System and Communications Protection"/>
    <s v="BOUNDARY PROTECTION"/>
    <x v="142"/>
    <s v="RESTRICT INCOMING COMMUNICATIONS TRAFFIC"/>
    <x v="11"/>
    <s v="SC-7-11"/>
    <s v="AC-3"/>
    <s v="N"/>
    <m/>
    <s v="N"/>
    <s v=" "/>
    <x v="1"/>
    <s v=" "/>
    <s v="P1"/>
    <x v="0"/>
  </r>
  <r>
    <x v="15"/>
    <s v=" System and Communications Protection"/>
    <s v="BOUNDARY PROTECTION"/>
    <x v="142"/>
    <s v="HOST-BASED PROTECTION"/>
    <x v="12"/>
    <s v="SC-7-12"/>
    <s v=" "/>
    <s v="N"/>
    <m/>
    <s v="Y"/>
    <s v="SC-7-12"/>
    <x v="0"/>
    <s v="SC-7-12"/>
    <s v="P1"/>
    <x v="0"/>
  </r>
  <r>
    <x v="15"/>
    <s v=" System and Communications Protection"/>
    <s v="BOUNDARY PROTECTION"/>
    <x v="142"/>
    <s v="ISOLATION OF SECURITY TOOLS / MECHANISMS / SUPPORT COMPONENTS"/>
    <x v="13"/>
    <s v="SC-7-13"/>
    <s v="SA-8,SC-2,SC-3"/>
    <s v="N"/>
    <m/>
    <s v="Y"/>
    <s v="SC-7-13"/>
    <x v="0"/>
    <s v="SC-7-13"/>
    <s v="P1"/>
    <x v="0"/>
  </r>
  <r>
    <x v="15"/>
    <s v=" System and Communications Protection"/>
    <s v="BOUNDARY PROTECTION"/>
    <x v="142"/>
    <s v="PROTECTS AGAINST UNAUTHORIZED PHYSICAL CONNECTIONS"/>
    <x v="14"/>
    <s v="SC-7-14"/>
    <s v="PE-4,PE-19"/>
    <s v="N"/>
    <m/>
    <s v="N"/>
    <s v=" "/>
    <x v="1"/>
    <s v=" "/>
    <s v="P1"/>
    <x v="0"/>
  </r>
  <r>
    <x v="15"/>
    <s v=" System and Communications Protection"/>
    <s v="BOUNDARY PROTECTION"/>
    <x v="142"/>
    <s v="ROUTE PRIVILEGED NETWORK ACCESSES"/>
    <x v="15"/>
    <s v="SC-7-15"/>
    <s v="AC-2,AC-3,AU-2,SI-4"/>
    <s v="N"/>
    <m/>
    <s v="N"/>
    <s v=" "/>
    <x v="1"/>
    <s v=" "/>
    <s v="P1"/>
    <x v="0"/>
  </r>
  <r>
    <x v="15"/>
    <s v=" System and Communications Protection"/>
    <s v="BOUNDARY PROTECTION"/>
    <x v="142"/>
    <s v="PREVENT DISCOVERY OF COMPONENTS / DEVICES"/>
    <x v="16"/>
    <s v="SC-7-16"/>
    <s v=" "/>
    <s v="N"/>
    <m/>
    <s v="N"/>
    <s v=" "/>
    <x v="1"/>
    <s v=" "/>
    <s v="P1"/>
    <x v="0"/>
  </r>
  <r>
    <x v="15"/>
    <s v=" System and Communications Protection"/>
    <s v="BOUNDARY PROTECTION"/>
    <x v="142"/>
    <s v="AUTOMATED ENFORCEMENT OF PROTOCOL FORMATS"/>
    <x v="17"/>
    <s v="SC-7-17"/>
    <s v="SC-4"/>
    <s v="N"/>
    <m/>
    <s v="N"/>
    <s v=" "/>
    <x v="1"/>
    <s v=" "/>
    <s v="P1"/>
    <x v="0"/>
  </r>
  <r>
    <x v="15"/>
    <s v=" System and Communications Protection"/>
    <s v="BOUNDARY PROTECTION"/>
    <x v="142"/>
    <s v="FAIL SECURE"/>
    <x v="18"/>
    <s v="SC-7-18"/>
    <s v="CP-2,SC-24"/>
    <s v="N"/>
    <m/>
    <s v="Y"/>
    <s v="SC-7-18"/>
    <x v="0"/>
    <s v="SC-7-18"/>
    <s v="P1"/>
    <x v="0"/>
  </r>
  <r>
    <x v="15"/>
    <s v=" System and Communications Protection"/>
    <s v="BOUNDARY PROTECTION"/>
    <x v="142"/>
    <s v="BLOCKS COMMUNICATION FROM NON- ORGANIZATIONALLY CONFIGURED HOSTS"/>
    <x v="19"/>
    <s v="SC-7-19"/>
    <s v=" "/>
    <s v="N"/>
    <m/>
    <s v="N"/>
    <s v=" "/>
    <x v="1"/>
    <s v=" "/>
    <s v="P1"/>
    <x v="0"/>
  </r>
  <r>
    <x v="15"/>
    <s v=" System and Communications Protection"/>
    <s v="BOUNDARY PROTECTION"/>
    <x v="142"/>
    <s v="DYNAMIC ISOLATION / SEGREGATION"/>
    <x v="20"/>
    <s v="SC-7-20"/>
    <s v=" "/>
    <s v="N"/>
    <m/>
    <s v="N"/>
    <s v=" "/>
    <x v="0"/>
    <s v="SC-7-20"/>
    <s v="P1"/>
    <x v="0"/>
  </r>
  <r>
    <x v="15"/>
    <s v=" System and Communications Protection"/>
    <s v="BOUNDARY PROTECTION"/>
    <x v="142"/>
    <s v="ISOLATION OF INFORMATION SYSTEM COMPONENTS"/>
    <x v="21"/>
    <s v="SC-7-21"/>
    <s v="CA-9,SC-3"/>
    <s v="N"/>
    <m/>
    <s v="N"/>
    <s v=" "/>
    <x v="0"/>
    <s v="SC-7-21"/>
    <s v="P1"/>
    <x v="0"/>
  </r>
  <r>
    <x v="15"/>
    <s v=" System and Communications Protection"/>
    <s v="BOUNDARY PROTECTION"/>
    <x v="142"/>
    <s v="SEPARATE SUBNETS FOR CONNECTING TO DIFFERENT SECURITY DOMAINS"/>
    <x v="22"/>
    <s v="SC-7-22"/>
    <s v=" "/>
    <s v="N"/>
    <m/>
    <s v="N"/>
    <s v=" "/>
    <x v="1"/>
    <s v=" "/>
    <s v="P1"/>
    <x v="0"/>
  </r>
  <r>
    <x v="15"/>
    <s v=" System and Communications Protection"/>
    <s v="BOUNDARY PROTECTION"/>
    <x v="142"/>
    <s v="DISABLE SENDER FEEDBACK ON PROTOCOL VALIDATION FAILURE"/>
    <x v="23"/>
    <s v="SC-7-23"/>
    <s v=" "/>
    <s v="N"/>
    <m/>
    <s v="N"/>
    <s v=" "/>
    <x v="1"/>
    <s v=" "/>
    <s v="P1"/>
    <x v="0"/>
  </r>
  <r>
    <x v="15"/>
    <s v=" System and Communications Protection"/>
    <s v="TRANSMISSION CONFIDENTIALITY AND INTEGRITY"/>
    <x v="143"/>
    <s v=""/>
    <x v="0"/>
    <s v="SC-8-0"/>
    <s v="AC-17, PE-4"/>
    <s v="N"/>
    <m/>
    <s v="Y"/>
    <s v="SC-8-0"/>
    <x v="0"/>
    <s v="SC-8-0"/>
    <s v="P1"/>
    <x v="0"/>
  </r>
  <r>
    <x v="15"/>
    <s v=" System and Communications Protection"/>
    <s v="TRANSMISSION CONFIDENTIALITY AND INTEGRITY"/>
    <x v="143"/>
    <s v="CRYPTOGRAPHIC OR ALTERNATE PHYSICAL PROTECTION"/>
    <x v="1"/>
    <s v="SC-8-1"/>
    <s v="SC-13"/>
    <s v="N"/>
    <m/>
    <s v="Y"/>
    <s v="SC-8-1"/>
    <x v="0"/>
    <s v="SC-8-1"/>
    <s v="P1"/>
    <x v="0"/>
  </r>
  <r>
    <x v="15"/>
    <s v=" System and Communications Protection"/>
    <s v="TRANSMISSION CONFIDENTIALITY AND INTEGRITY"/>
    <x v="143"/>
    <s v="PRE / POST TRANSMISSION HANDLING"/>
    <x v="2"/>
    <s v="SC-8-2"/>
    <s v="AU-10"/>
    <s v="N"/>
    <m/>
    <s v="N"/>
    <s v=" "/>
    <x v="1"/>
    <s v=" "/>
    <s v="P1"/>
    <x v="0"/>
  </r>
  <r>
    <x v="15"/>
    <s v=" System and Communications Protection"/>
    <s v="TRANSMISSION CONFIDENTIALITY AND INTEGRITY"/>
    <x v="143"/>
    <s v="CRYPTOGRAPHIC PROTECTION FOR MESSAGE EXTERNALS"/>
    <x v="3"/>
    <s v="SC-8-3"/>
    <s v="SC-12,SC-13"/>
    <s v="N"/>
    <m/>
    <s v="N"/>
    <s v=" "/>
    <x v="1"/>
    <s v=" "/>
    <s v="P1"/>
    <x v="0"/>
  </r>
  <r>
    <x v="15"/>
    <s v=" System and Communications Protection"/>
    <s v="TRANSMISSION CONFIDENTIALITY AND INTEGRITY"/>
    <x v="143"/>
    <s v="CONCEAL / RANDOMIZE COMMUNICATIONS"/>
    <x v="4"/>
    <s v="SC-8-4"/>
    <s v="SC-12,SC-13"/>
    <s v="N"/>
    <m/>
    <s v="N"/>
    <s v=" "/>
    <x v="1"/>
    <s v=" "/>
    <s v="P1"/>
    <x v="0"/>
  </r>
  <r>
    <x v="15"/>
    <s v=" System and Communications Protection"/>
    <s v="NETWORK DISCONNECT"/>
    <x v="144"/>
    <s v=""/>
    <x v="0"/>
    <s v="SC-10-0"/>
    <s v=" "/>
    <s v="N"/>
    <m/>
    <s v="Y"/>
    <s v="SC-10-0"/>
    <x v="0"/>
    <s v="SC-10-0"/>
    <s v="P2"/>
    <x v="0"/>
  </r>
  <r>
    <x v="15"/>
    <s v=" System and Communications Protection"/>
    <s v="CRYPTOGRAPHIC KEY ESTABLISHMENT AND MANAGEMENT"/>
    <x v="145"/>
    <s v=""/>
    <x v="0"/>
    <s v="SC-12-0"/>
    <s v="SC-13, SC-17"/>
    <s v="Y"/>
    <s v="SC-12-0"/>
    <s v="Y"/>
    <s v="SC-12-0"/>
    <x v="0"/>
    <s v="SC-12-0"/>
    <s v="P1"/>
    <x v="0"/>
  </r>
  <r>
    <x v="15"/>
    <s v=" System and Communications Protection"/>
    <s v="CRYPTOGRAPHIC KEY ESTABLISHMENT AND MANAGEMENT"/>
    <x v="145"/>
    <s v="AVAILABILITY"/>
    <x v="1"/>
    <s v="SC-12-1"/>
    <s v=" "/>
    <s v="N"/>
    <m/>
    <s v="N"/>
    <s v=" "/>
    <x v="0"/>
    <s v="SC-12-1"/>
    <s v="P1"/>
    <x v="0"/>
  </r>
  <r>
    <x v="15"/>
    <s v=" System and Communications Protection"/>
    <s v="CRYPTOGRAPHIC KEY ESTABLISHMENT AND MANAGEMENT"/>
    <x v="145"/>
    <s v="SYMMETRIC KEYS"/>
    <x v="2"/>
    <s v="SC-12-2"/>
    <s v=" "/>
    <s v="N"/>
    <m/>
    <s v="Y"/>
    <s v="SC-12-2"/>
    <x v="0"/>
    <s v="SC-12-2"/>
    <s v="P1"/>
    <x v="0"/>
  </r>
  <r>
    <x v="15"/>
    <s v=" System and Communications Protection"/>
    <s v="CRYPTOGRAPHIC KEY ESTABLISHMENT AND MANAGEMENT"/>
    <x v="145"/>
    <s v="ASYMMETRIC KEYS"/>
    <x v="3"/>
    <s v="SC-12-3"/>
    <s v=" "/>
    <s v="N"/>
    <m/>
    <s v="Y"/>
    <s v="SC-12-3"/>
    <x v="0"/>
    <s v="SC-12-3"/>
    <s v="P1"/>
    <x v="0"/>
  </r>
  <r>
    <x v="15"/>
    <s v=" System and Communications Protection"/>
    <s v="CRYPTOGRAPHIC KEY ESTABLISHMENT AND MANAGEMENT"/>
    <x v="145"/>
    <s v="PKI CERTIFICATES"/>
    <x v="4"/>
    <s v="SC-12-4"/>
    <s v="Withdrawn"/>
    <s v="N"/>
    <m/>
    <s v="N"/>
    <s v=" "/>
    <x v="1"/>
    <s v=" "/>
    <s v="P1"/>
    <x v="0"/>
  </r>
  <r>
    <x v="15"/>
    <s v=" System and Communications Protection"/>
    <s v="CRYPTOGRAPHIC KEY ESTABLISHMENT AND MANAGEMENT"/>
    <x v="145"/>
    <s v="PKI CERTIFICATES / HARDWARE TOKENS"/>
    <x v="5"/>
    <s v="SC-12-5"/>
    <s v="Withdrawn"/>
    <s v="N"/>
    <m/>
    <s v="N"/>
    <s v=" "/>
    <x v="1"/>
    <s v=" "/>
    <s v="P1"/>
    <x v="0"/>
  </r>
  <r>
    <x v="15"/>
    <s v=" System and Communications Protection"/>
    <s v="CRYPTOGRAPHIC PROTECTION"/>
    <x v="146"/>
    <s v=""/>
    <x v="0"/>
    <s v="SC-13-0"/>
    <s v="AC-2, AC-3, AC-7, AC-17, AC-18, AU-9, AU-10, CM-11, CP-9, IA-3, IA-7, MA-4, MP-2, MP-4, MP-5, SA-4, SC-8, SC-12, SC-28, SI-7"/>
    <s v="Y"/>
    <s v="SC-13-0"/>
    <s v="Y"/>
    <s v="SC-13-0"/>
    <x v="0"/>
    <s v="SC-13-0"/>
    <s v="P1"/>
    <x v="0"/>
  </r>
  <r>
    <x v="15"/>
    <s v=" System and Communications Protection"/>
    <s v="CRYPTOGRAPHIC PROTECTION"/>
    <x v="146"/>
    <s v="FIPS-VALIDATED CRYPTOGRAPHY"/>
    <x v="1"/>
    <s v="SC-13-1"/>
    <s v="Withdrawn"/>
    <s v="N"/>
    <m/>
    <s v="N"/>
    <s v=" "/>
    <x v="1"/>
    <s v=" "/>
    <s v="P1"/>
    <x v="0"/>
  </r>
  <r>
    <x v="15"/>
    <s v=" System and Communications Protection"/>
    <s v="CRYPTOGRAPHIC PROTECTION"/>
    <x v="146"/>
    <s v="NSA-APPROVED CRYPTOGRAPHY"/>
    <x v="2"/>
    <s v="SC-13-2"/>
    <s v="Withdrawn"/>
    <s v="N"/>
    <m/>
    <s v="N"/>
    <s v=" "/>
    <x v="1"/>
    <s v=" "/>
    <s v="P1"/>
    <x v="0"/>
  </r>
  <r>
    <x v="15"/>
    <s v=" System and Communications Protection"/>
    <s v="CRYPTOGRAPHIC PROTECTION"/>
    <x v="146"/>
    <s v="INDIVIDUALS WITHOUT FORMAL ACCESS APPROVALS"/>
    <x v="3"/>
    <s v="SC-13-3"/>
    <s v="Withdrawn"/>
    <s v="N"/>
    <m/>
    <s v="N"/>
    <s v=" "/>
    <x v="1"/>
    <s v=" "/>
    <s v="P1"/>
    <x v="0"/>
  </r>
  <r>
    <x v="15"/>
    <s v=" System and Communications Protection"/>
    <s v="CRYPTOGRAPHIC PROTECTION"/>
    <x v="146"/>
    <s v="DIGITAL SIGNATURES"/>
    <x v="4"/>
    <s v="SC-13-4"/>
    <s v="Withdrawn"/>
    <s v="N"/>
    <m/>
    <s v="N"/>
    <s v=" "/>
    <x v="1"/>
    <s v=" "/>
    <s v="P1"/>
    <x v="0"/>
  </r>
  <r>
    <x v="15"/>
    <s v=" System and Communications Protection"/>
    <s v="COLLABORATIVE COMPUTING DEVICES"/>
    <x v="147"/>
    <s v=""/>
    <x v="0"/>
    <s v="SC-15-0"/>
    <s v="AC-21"/>
    <s v="Y"/>
    <s v="SC-15-0"/>
    <s v="Y"/>
    <s v="SC-15-0"/>
    <x v="0"/>
    <s v="SC-15-0"/>
    <s v="P1"/>
    <x v="0"/>
  </r>
  <r>
    <x v="15"/>
    <s v=" System and Communications Protection"/>
    <s v="COLLABORATIVE COMPUTING DEVICES"/>
    <x v="147"/>
    <s v="PHYSICAL DISCONNECT"/>
    <x v="1"/>
    <s v="SC-15-1"/>
    <s v=" "/>
    <s v="N"/>
    <m/>
    <s v="N"/>
    <s v=" "/>
    <x v="1"/>
    <s v=" "/>
    <s v="P1"/>
    <x v="0"/>
  </r>
  <r>
    <x v="15"/>
    <s v=" System and Communications Protection"/>
    <s v="COLLABORATIVE COMPUTING DEVICES"/>
    <x v="147"/>
    <s v="BLOCKING INBOUND / OUTBOUND COMMUNICATIONS TRAFFIC"/>
    <x v="2"/>
    <s v="SC-15-2"/>
    <s v="Withdrawn"/>
    <s v="N"/>
    <m/>
    <s v="N"/>
    <s v=" "/>
    <x v="1"/>
    <s v=" "/>
    <s v="P1"/>
    <x v="0"/>
  </r>
  <r>
    <x v="15"/>
    <s v=" System and Communications Protection"/>
    <s v="COLLABORATIVE COMPUTING DEVICES"/>
    <x v="147"/>
    <s v="DISABLING / REMOVAL IN SECURE WORK AREAS"/>
    <x v="3"/>
    <s v="SC-15-3"/>
    <s v=" "/>
    <s v="N"/>
    <m/>
    <s v="N"/>
    <s v=" "/>
    <x v="1"/>
    <s v=" "/>
    <s v="P1"/>
    <x v="0"/>
  </r>
  <r>
    <x v="15"/>
    <s v=" System and Communications Protection"/>
    <s v="COLLABORATIVE COMPUTING DEVICES"/>
    <x v="147"/>
    <s v="EXPLICITLY INDICATE CURRENT PARTICIPANTS"/>
    <x v="4"/>
    <s v="SC-15-4"/>
    <s v=" "/>
    <s v="N"/>
    <m/>
    <s v="N"/>
    <s v=" "/>
    <x v="1"/>
    <s v=" "/>
    <s v="P1"/>
    <x v="0"/>
  </r>
  <r>
    <x v="15"/>
    <s v=" System and Communications Protection"/>
    <s v="PUBLIC KEY INFRASTRUCTURE CERTIFICATES"/>
    <x v="148"/>
    <s v=""/>
    <x v="0"/>
    <s v="SC-17-0"/>
    <s v="SC-12"/>
    <s v="N"/>
    <m/>
    <s v="Y"/>
    <s v="SC-17-0"/>
    <x v="0"/>
    <s v="SC-17-0"/>
    <s v="P1"/>
    <x v="0"/>
  </r>
  <r>
    <x v="15"/>
    <s v=" System and Communications Protection"/>
    <s v="MOBILE CODE"/>
    <x v="149"/>
    <s v=""/>
    <x v="0"/>
    <s v="SC-18-0"/>
    <s v="AU-2, AU-12, CM-2, CM-6, SI-3"/>
    <s v="N"/>
    <m/>
    <s v="Y"/>
    <s v="SC-18-0"/>
    <x v="0"/>
    <s v="SC-18-0"/>
    <s v="P2"/>
    <x v="0"/>
  </r>
  <r>
    <x v="15"/>
    <s v=" System and Communications Protection"/>
    <s v="MOBILE CODE"/>
    <x v="149"/>
    <s v="IDENTIFY UNACCEPTABLE CODE / TAKE CORRECTIVE ACTIONS"/>
    <x v="1"/>
    <s v="SC-18-1"/>
    <s v=" "/>
    <s v="N"/>
    <m/>
    <s v="N"/>
    <s v=" "/>
    <x v="1"/>
    <s v=" "/>
    <s v="P2"/>
    <x v="0"/>
  </r>
  <r>
    <x v="15"/>
    <s v=" System and Communications Protection"/>
    <s v="MOBILE CODE"/>
    <x v="149"/>
    <s v="ACQUISITION / DEVELOPMENT / USE"/>
    <x v="2"/>
    <s v="SC-18-2"/>
    <s v=" "/>
    <s v="N"/>
    <m/>
    <s v="N"/>
    <s v=" "/>
    <x v="1"/>
    <s v=" "/>
    <s v="P2"/>
    <x v="0"/>
  </r>
  <r>
    <x v="15"/>
    <s v=" System and Communications Protection"/>
    <s v="MOBILE CODE"/>
    <x v="149"/>
    <s v="PREVENT DOWNLOADING / EXECUTION"/>
    <x v="3"/>
    <s v="SC-18-3"/>
    <s v=" "/>
    <s v="N"/>
    <m/>
    <s v="N"/>
    <s v=" "/>
    <x v="1"/>
    <s v=" "/>
    <s v="P2"/>
    <x v="0"/>
  </r>
  <r>
    <x v="15"/>
    <s v=" System and Communications Protection"/>
    <s v="MOBILE CODE"/>
    <x v="149"/>
    <s v="PREVENT AUTOMATIC EXECUTION"/>
    <x v="4"/>
    <s v="SC-18-4"/>
    <s v=" "/>
    <s v="N"/>
    <m/>
    <s v="N"/>
    <s v=" "/>
    <x v="1"/>
    <s v=" "/>
    <s v="P2"/>
    <x v="0"/>
  </r>
  <r>
    <x v="15"/>
    <s v=" System and Communications Protection"/>
    <s v="MOBILE CODE"/>
    <x v="149"/>
    <s v="ALLOW EXECUTION ONLY IN CONFINED ENVIRONMENTS"/>
    <x v="5"/>
    <s v="SC-18-5"/>
    <s v=" "/>
    <s v="N"/>
    <m/>
    <s v="N"/>
    <s v=" "/>
    <x v="1"/>
    <s v=" "/>
    <s v="P2"/>
    <x v="0"/>
  </r>
  <r>
    <x v="15"/>
    <s v=" System and Communications Protection"/>
    <s v="VOICE OVER INTERNET PROTOCOL"/>
    <x v="150"/>
    <s v=""/>
    <x v="0"/>
    <s v="SC-19-0"/>
    <s v="CM-6, SC-7, SC-15"/>
    <s v="N"/>
    <m/>
    <s v="Y"/>
    <s v="SC-19-0"/>
    <x v="0"/>
    <s v="SC-19-0"/>
    <s v="P1"/>
    <x v="0"/>
  </r>
  <r>
    <x v="15"/>
    <s v=" System and Communications Protection"/>
    <s v="SECURE NAME / ADDRESS RESOLUTION SERVICE (AUTHORITATIVE SOURCE)"/>
    <x v="151"/>
    <s v=""/>
    <x v="0"/>
    <s v="SC-20-0"/>
    <s v="AU-10, SC-8, SC-12, SC-13, SC-21, SC-22"/>
    <s v="Y"/>
    <s v="SC-20-0"/>
    <s v="Y"/>
    <s v="SC-20-0"/>
    <x v="0"/>
    <s v="SC-20-0"/>
    <s v="P1"/>
    <x v="0"/>
  </r>
  <r>
    <x v="15"/>
    <s v=" System and Communications Protection"/>
    <s v="SECURE NAME / ADDRESS RESOLUTION SERVICE (AUTHORITATIVE SOURCE)"/>
    <x v="151"/>
    <s v="SOURCE) | CHILD SUBSPACES"/>
    <x v="1"/>
    <s v="SC-20-1"/>
    <s v="Withdrawn"/>
    <s v="N"/>
    <m/>
    <s v="N"/>
    <s v=" "/>
    <x v="1"/>
    <s v=" "/>
    <s v="P1"/>
    <x v="0"/>
  </r>
  <r>
    <x v="15"/>
    <s v=" System and Communications Protection"/>
    <s v="SECURE NAME / ADDRESS RESOLUTION SERVICE (AUTHORITATIVE SOURCE)"/>
    <x v="151"/>
    <s v="SOURCE) | DATA ORIGIN / INTEGRITY"/>
    <x v="2"/>
    <s v="SC-20-2"/>
    <s v=" "/>
    <s v="N"/>
    <m/>
    <s v="N"/>
    <s v=" "/>
    <x v="1"/>
    <s v=" "/>
    <s v="P1"/>
    <x v="0"/>
  </r>
  <r>
    <x v="15"/>
    <s v=" System and Communications Protection"/>
    <s v="SECURE NAME / ADDRESS RESOLUTION SERVICE (RECURSIVE OR CACHING RESOLVER)"/>
    <x v="152"/>
    <s v=""/>
    <x v="0"/>
    <s v="SC-21-0"/>
    <s v="SC-20, SC-22"/>
    <s v="Y"/>
    <s v="SC-21-0"/>
    <s v="Y"/>
    <s v="SC-21-0"/>
    <x v="0"/>
    <s v="SC-21-0"/>
    <s v="P1"/>
    <x v="0"/>
  </r>
  <r>
    <x v="15"/>
    <s v=" System and Communications Protection"/>
    <s v="SECURE NAME / ADDRESS RESOLUTION SERVICE (RECURSIVE OR CACHING RESOLVER)"/>
    <x v="152"/>
    <s v="CACHING RESOLVER) | DATA ORIGIN / INTEGRITY"/>
    <x v="1"/>
    <s v="SC-21-1"/>
    <s v="Withdrawn"/>
    <s v="N"/>
    <m/>
    <s v="N"/>
    <s v=" "/>
    <x v="1"/>
    <s v=" "/>
    <s v="P1"/>
    <x v="0"/>
  </r>
  <r>
    <x v="15"/>
    <s v=" System and Communications Protection"/>
    <s v="ARCHITECTURE AND PROVISIONING FOR NAME / ADDRESS RESOLUTION SERVICE"/>
    <x v="153"/>
    <s v=""/>
    <x v="0"/>
    <s v="SC-22-0"/>
    <s v="SC-2, SC-20, SC-21, SC-24"/>
    <s v="Y"/>
    <s v="SC-22-0"/>
    <s v="Y"/>
    <s v="SC-22-0"/>
    <x v="0"/>
    <s v="SC-22-0"/>
    <s v="P1"/>
    <x v="0"/>
  </r>
  <r>
    <x v="15"/>
    <s v=" System and Communications Protection"/>
    <s v="SESSION AUTHENTICITY"/>
    <x v="154"/>
    <s v=""/>
    <x v="0"/>
    <s v="SC-23-0"/>
    <s v="SC-8, SC-10, SC-11"/>
    <s v="N"/>
    <m/>
    <s v="Y"/>
    <s v="SC-23-0"/>
    <x v="0"/>
    <s v="SC-23-0"/>
    <s v="P1"/>
    <x v="0"/>
  </r>
  <r>
    <x v="15"/>
    <s v=" System and Communications Protection"/>
    <s v="SESSION AUTHENTICITY"/>
    <x v="154"/>
    <s v="INVALIDATE SESSION IDENTIFIERS AT LOGOUT"/>
    <x v="1"/>
    <s v="SC-23-1"/>
    <s v=" "/>
    <s v="N"/>
    <m/>
    <s v="N"/>
    <s v=" "/>
    <x v="0"/>
    <s v="SC-23-1"/>
    <s v="P1"/>
    <x v="0"/>
  </r>
  <r>
    <x v="15"/>
    <s v=" System and Communications Protection"/>
    <s v="SESSION AUTHENTICITY"/>
    <x v="154"/>
    <s v="USER-INITIATED LOGOUTS / MESSAGE DISPLAYS"/>
    <x v="2"/>
    <s v="SC-23-2"/>
    <s v="Withdrawn"/>
    <s v="N"/>
    <m/>
    <s v="N"/>
    <s v=" "/>
    <x v="1"/>
    <s v=" "/>
    <s v="P1"/>
    <x v="0"/>
  </r>
  <r>
    <x v="15"/>
    <s v=" System and Communications Protection"/>
    <s v="SESSION AUTHENTICITY"/>
    <x v="154"/>
    <s v="UNIQUE SESSION IDENTIFIERS WITH RANDOMIZATION"/>
    <x v="3"/>
    <s v="SC-23-3"/>
    <s v="SC-13"/>
    <s v="N"/>
    <m/>
    <s v="N"/>
    <s v=" "/>
    <x v="1"/>
    <s v=" "/>
    <s v="P1"/>
    <x v="0"/>
  </r>
  <r>
    <x v="15"/>
    <s v=" System and Communications Protection"/>
    <s v="SESSION AUTHENTICITY"/>
    <x v="154"/>
    <s v="UNIQUE SESSION IDENTIFIERS WITH RANDOMIZATION"/>
    <x v="4"/>
    <s v="SC-23-4"/>
    <s v="Withdrawn"/>
    <s v="N"/>
    <m/>
    <s v="N"/>
    <s v=" "/>
    <x v="1"/>
    <s v=" "/>
    <s v="P1"/>
    <x v="0"/>
  </r>
  <r>
    <x v="15"/>
    <s v=" System and Communications Protection"/>
    <s v="SESSION AUTHENTICITY"/>
    <x v="154"/>
    <s v="ALLOWED CERTIFICATE AUTHORITIES"/>
    <x v="5"/>
    <s v="SC-23-5"/>
    <s v="SC-13"/>
    <s v="N"/>
    <m/>
    <s v="N"/>
    <s v=" "/>
    <x v="1"/>
    <s v=" "/>
    <s v="P1"/>
    <x v="0"/>
  </r>
  <r>
    <x v="15"/>
    <s v=" System and Communications Protection"/>
    <s v="FAIL IN KNOWN STATE"/>
    <x v="155"/>
    <s v=""/>
    <x v="0"/>
    <s v="SC-24-0"/>
    <s v="CP-2, CP-10, CP-12, SC-7, SC-22"/>
    <s v="N"/>
    <m/>
    <s v="N"/>
    <s v=" "/>
    <x v="0"/>
    <s v="SC-24-0"/>
    <s v="P1"/>
    <x v="0"/>
  </r>
  <r>
    <x v="15"/>
    <s v=" System and Communications Protection"/>
    <s v="PROTECTION OF INFORMATION AT REST"/>
    <x v="156"/>
    <s v=""/>
    <x v="0"/>
    <s v="SC-28-0"/>
    <s v="AC-3, AC-6, CA-7, CM-3, CM-5, CM-6, PE-3, SC-8, SC-13, SI-3, SI-7"/>
    <s v="N"/>
    <m/>
    <s v="Y"/>
    <s v="SC-28-0"/>
    <x v="0"/>
    <s v="SC-28-0"/>
    <s v="P1"/>
    <x v="0"/>
  </r>
  <r>
    <x v="15"/>
    <s v=" System and Communications Protection"/>
    <s v="PROTECTION OF INFORMATION AT REST"/>
    <x v="156"/>
    <s v="CRYPTOGRAPHIC PROTECTION"/>
    <x v="1"/>
    <s v="SC-28-1"/>
    <s v="AC-19,SC-12"/>
    <s v="N"/>
    <m/>
    <s v="Y"/>
    <s v="SC-28-1"/>
    <x v="0"/>
    <s v="SC-28-1"/>
    <s v="P1"/>
    <x v="0"/>
  </r>
  <r>
    <x v="15"/>
    <s v=" System and Communications Protection"/>
    <s v="PROTECTION OF INFORMATION AT REST"/>
    <x v="156"/>
    <s v="OFF-LINE STORAGE"/>
    <x v="2"/>
    <s v="SC-28-2"/>
    <s v=" "/>
    <s v="N"/>
    <m/>
    <s v="N"/>
    <s v=" "/>
    <x v="1"/>
    <s v=" "/>
    <s v="P1"/>
    <x v="0"/>
  </r>
  <r>
    <x v="15"/>
    <s v=" System and Communications Protection"/>
    <s v="PROCESS ISOLATION"/>
    <x v="157"/>
    <s v=""/>
    <x v="0"/>
    <s v="SC-39-0"/>
    <s v="AC-3, AC-4, AC-6, SA-4, SA-5, SA-8, SC-2, SC-3"/>
    <s v="Y"/>
    <s v="SC-39-0"/>
    <s v="Y"/>
    <s v="SC-39-0"/>
    <x v="0"/>
    <s v="SC-39-0"/>
    <s v="P1"/>
    <x v="0"/>
  </r>
  <r>
    <x v="15"/>
    <s v=" System and Communications Protection"/>
    <s v="PROCESS ISOLATION"/>
    <x v="157"/>
    <s v="HARDWARE SEPARATION"/>
    <x v="1"/>
    <s v="SC-39-1"/>
    <s v=" "/>
    <s v="N"/>
    <m/>
    <s v="N"/>
    <s v=" "/>
    <x v="1"/>
    <s v=" "/>
    <s v="P1"/>
    <x v="0"/>
  </r>
  <r>
    <x v="15"/>
    <s v=" System and Communications Protection"/>
    <s v="PROCESS ISOLATION"/>
    <x v="157"/>
    <s v="THREAD ISOLATION"/>
    <x v="2"/>
    <s v="SC-39-2"/>
    <s v=" "/>
    <s v="N"/>
    <m/>
    <s v="N"/>
    <s v=" "/>
    <x v="1"/>
    <s v=" "/>
    <s v="P1"/>
    <x v="0"/>
  </r>
  <r>
    <x v="16"/>
    <s v=" System and Information Integrity"/>
    <s v="SYSTEM AND INFORMATION INTEGRITY POLICY AND PROCEDURES"/>
    <x v="158"/>
    <s v=""/>
    <x v="0"/>
    <s v="SI-1-0"/>
    <s v="PM-9"/>
    <s v="Y"/>
    <s v="SI-1-0"/>
    <s v="Y"/>
    <s v="SI-1-0"/>
    <x v="0"/>
    <s v="SI-1-0"/>
    <s v="P1"/>
    <x v="0"/>
  </r>
  <r>
    <x v="16"/>
    <s v=" System and Information Integrity"/>
    <s v="FLAW REMEDIATION"/>
    <x v="159"/>
    <s v=""/>
    <x v="0"/>
    <s v="SI-2-0"/>
    <s v="CA-2, CA-7, CM-3, CM-5, CM-8, MA-2, IR-4, RA-5, SA-10, SA-11, SI-11"/>
    <s v="Y"/>
    <s v="SI-2-0"/>
    <s v="Y"/>
    <s v="SI-2-0"/>
    <x v="0"/>
    <s v="SI-2-0"/>
    <s v="P1"/>
    <x v="0"/>
  </r>
  <r>
    <x v="16"/>
    <s v=" System and Information Integrity"/>
    <s v="FLAW REMEDIATION"/>
    <x v="159"/>
    <s v="CENTRAL MANAGEMENT"/>
    <x v="1"/>
    <s v="SI-2-1"/>
    <s v=" "/>
    <s v="N"/>
    <m/>
    <s v="N"/>
    <s v=" "/>
    <x v="0"/>
    <s v="SI-2-1"/>
    <s v="P1"/>
    <x v="0"/>
  </r>
  <r>
    <x v="16"/>
    <s v=" System and Information Integrity"/>
    <s v="FLAW REMEDIATION"/>
    <x v="159"/>
    <s v="AUTOMATED FLAW REMEDIATION STATUS"/>
    <x v="2"/>
    <s v="SI-2-2"/>
    <s v="CM-6,SI-4"/>
    <s v="N"/>
    <m/>
    <s v="Y"/>
    <s v="SI-2-2"/>
    <x v="0"/>
    <s v="SI-2-2"/>
    <s v="P1"/>
    <x v="0"/>
  </r>
  <r>
    <x v="16"/>
    <s v=" System and Information Integrity"/>
    <s v="FLAW REMEDIATION"/>
    <x v="159"/>
    <s v="TIME TO REMEDIATE FLAWS / BENCHMARKS FOR CORRECTIVE ACTIONS"/>
    <x v="3"/>
    <s v="SI-2-3"/>
    <s v=" "/>
    <s v="Y"/>
    <s v="SI-2-3"/>
    <s v="Y"/>
    <s v="SI-2-3"/>
    <x v="0"/>
    <s v="SI-2-3"/>
    <s v="P1"/>
    <x v="0"/>
  </r>
  <r>
    <x v="16"/>
    <s v=" System and Information Integrity"/>
    <s v="FLAW REMEDIATION"/>
    <x v="159"/>
    <s v="AUTOMATED PATCH MANAGEMENT TOOLS"/>
    <x v="4"/>
    <s v="SI-2-4"/>
    <s v="Withdrawn"/>
    <s v="N"/>
    <m/>
    <s v="N"/>
    <s v=" "/>
    <x v="1"/>
    <s v=" "/>
    <s v="P1"/>
    <x v="0"/>
  </r>
  <r>
    <x v="16"/>
    <s v=" System and Information Integrity"/>
    <s v="FLAW REMEDIATION"/>
    <x v="159"/>
    <s v="AUTOMATIC SOFTWARE / FIRMWARE UPDATES"/>
    <x v="5"/>
    <s v="SI-2-5"/>
    <s v=" "/>
    <s v="N"/>
    <m/>
    <s v="N"/>
    <s v=" "/>
    <x v="1"/>
    <s v=" "/>
    <s v="P1"/>
    <x v="0"/>
  </r>
  <r>
    <x v="16"/>
    <s v=" System and Information Integrity"/>
    <s v="FLAW REMEDIATION"/>
    <x v="159"/>
    <s v="REMOVAL OF PREVIOUS VERSIONS OF SOFTWARE / FIRMWARE"/>
    <x v="6"/>
    <s v="SI-2-6"/>
    <s v=" "/>
    <s v="N"/>
    <m/>
    <s v="N"/>
    <s v=" "/>
    <x v="1"/>
    <s v=" "/>
    <s v="P1"/>
    <x v="0"/>
  </r>
  <r>
    <x v="16"/>
    <s v=" System and Information Integrity"/>
    <s v="MALICIOUS CODE PROTECTION"/>
    <x v="160"/>
    <s v=""/>
    <x v="0"/>
    <s v="SI-3-0"/>
    <s v="CM-3, MP-2, SA-4, SA-8, SA-12, SA-13, SC-7, SC-26, SC-44, SI-2, SI-4, SI-7"/>
    <s v="Y"/>
    <s v="SI-3-0"/>
    <s v="Y"/>
    <s v="SI-3-0"/>
    <x v="0"/>
    <s v="SI-3-0"/>
    <s v="P1"/>
    <x v="0"/>
  </r>
  <r>
    <x v="16"/>
    <s v=" System and Information Integrity"/>
    <s v="MALICIOUS CODE PROTECTION"/>
    <x v="160"/>
    <s v="CENTRAL MANAGEMENT"/>
    <x v="1"/>
    <s v="SI-3-1"/>
    <s v="AU-2,SI-8"/>
    <s v="N"/>
    <m/>
    <s v="Y"/>
    <s v="SI-3-1"/>
    <x v="0"/>
    <s v="SI-3-1"/>
    <s v="P1"/>
    <x v="0"/>
  </r>
  <r>
    <x v="16"/>
    <s v=" System and Information Integrity"/>
    <s v="MALICIOUS CODE PROTECTION"/>
    <x v="160"/>
    <s v="AUTOMATIC UPDATES"/>
    <x v="2"/>
    <s v="SI-3-2"/>
    <s v="SI-8"/>
    <s v="N"/>
    <m/>
    <s v="Y"/>
    <s v="SI-3-2"/>
    <x v="0"/>
    <s v="SI-3-2"/>
    <s v="P1"/>
    <x v="0"/>
  </r>
  <r>
    <x v="16"/>
    <s v=" System and Information Integrity"/>
    <s v="MALICIOUS CODE PROTECTION"/>
    <x v="160"/>
    <s v="NON-PRIVILEGED USERS"/>
    <x v="3"/>
    <s v="SI-3-3"/>
    <s v="Withdrawn"/>
    <s v="N"/>
    <m/>
    <s v="N"/>
    <s v=" "/>
    <x v="1"/>
    <s v=" "/>
    <s v="P1"/>
    <x v="0"/>
  </r>
  <r>
    <x v="16"/>
    <s v=" System and Information Integrity"/>
    <s v="MALICIOUS CODE PROTECTION"/>
    <x v="160"/>
    <s v="UPDATES ONLY BY PRIVILEGED USERS"/>
    <x v="4"/>
    <s v="SI-3-4"/>
    <s v="AC-6,CM-5"/>
    <s v="N"/>
    <m/>
    <s v="N"/>
    <s v=" "/>
    <x v="1"/>
    <s v=" "/>
    <s v="P1"/>
    <x v="0"/>
  </r>
  <r>
    <x v="16"/>
    <s v=" System and Information Integrity"/>
    <s v="MALICIOUS CODE PROTECTION"/>
    <x v="160"/>
    <s v="PORTABLE STORAGE DEVICES"/>
    <x v="5"/>
    <s v="SI-3-5"/>
    <s v="Withdrawn"/>
    <s v="N"/>
    <m/>
    <s v="N"/>
    <s v=" "/>
    <x v="1"/>
    <s v=" "/>
    <s v="P1"/>
    <x v="0"/>
  </r>
  <r>
    <x v="16"/>
    <s v=" System and Information Integrity"/>
    <s v="MALICIOUS CODE PROTECTION"/>
    <x v="160"/>
    <s v="TESTING / VERIFICATION"/>
    <x v="6"/>
    <s v="SI-3-6"/>
    <s v="CA-2,CA-7,RA-5"/>
    <s v="N"/>
    <m/>
    <s v="N"/>
    <s v=" "/>
    <x v="1"/>
    <s v=" "/>
    <s v="P1"/>
    <x v="0"/>
  </r>
  <r>
    <x v="16"/>
    <s v=" System and Information Integrity"/>
    <s v="MALICIOUS CODE PROTECTION"/>
    <x v="160"/>
    <s v="NONSIGNATURE-BASED DETECTION"/>
    <x v="7"/>
    <s v="SI-3-7"/>
    <s v=" "/>
    <s v="N"/>
    <m/>
    <s v="Y"/>
    <s v="SI-3-7"/>
    <x v="0"/>
    <s v="SI-3-7"/>
    <s v="P1"/>
    <x v="0"/>
  </r>
  <r>
    <x v="16"/>
    <s v=" System and Information Integrity"/>
    <s v="MALICIOUS CODE PROTECTION"/>
    <x v="160"/>
    <s v="DETECT UNAUTHORIZED COMMANDS"/>
    <x v="8"/>
    <s v="SI-3-8"/>
    <s v="AU-6"/>
    <s v="N"/>
    <m/>
    <s v="N"/>
    <s v=" "/>
    <x v="1"/>
    <s v=" "/>
    <s v="P1"/>
    <x v="0"/>
  </r>
  <r>
    <x v="16"/>
    <s v=" System and Information Integrity"/>
    <s v="MALICIOUS CODE PROTECTION"/>
    <x v="160"/>
    <s v="AUTHENTICATE REMOTE COMMANDS"/>
    <x v="9"/>
    <s v="SI-3-9"/>
    <s v="SC-12,SC-13,SC-23"/>
    <s v="N"/>
    <m/>
    <s v="N"/>
    <s v=" "/>
    <x v="1"/>
    <s v=" "/>
    <s v="P1"/>
    <x v="0"/>
  </r>
  <r>
    <x v="16"/>
    <s v=" System and Information Integrity"/>
    <s v="MALICIOUS CODE PROTECTION"/>
    <x v="160"/>
    <s v="MALICIOUS CODE ANALYSIS"/>
    <x v="10"/>
    <s v="SI-3-10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"/>
    <x v="0"/>
    <s v="SI-4-0"/>
    <s v="AC-3, AC-4, AC-8, AC-17, AU-2, AU-6, AU-7, AU-9, AU-12, CA-7, IR-4, PE-3, RA-5, SC-7, SC-26, SC-35, SI-3, SI-7"/>
    <s v="Y"/>
    <s v="SI-4-0"/>
    <s v="Y"/>
    <s v="SI-4-0"/>
    <x v="0"/>
    <s v="SI-4-0"/>
    <s v="P1"/>
    <x v="0"/>
  </r>
  <r>
    <x v="16"/>
    <s v=" System and Information Integrity"/>
    <s v="INFORMATION SYSTEM MONITORING"/>
    <x v="161"/>
    <s v="SYSTEM-WIDE INTRUSION DETECTION SYSTEM"/>
    <x v="1"/>
    <s v="SI-4-1"/>
    <s v=" "/>
    <s v="N"/>
    <m/>
    <s v="Y"/>
    <s v="SI-4-1"/>
    <x v="0"/>
    <s v="SI-4-1"/>
    <s v="P1"/>
    <x v="0"/>
  </r>
  <r>
    <x v="16"/>
    <s v=" System and Information Integrity"/>
    <s v="INFORMATION SYSTEM MONITORING"/>
    <x v="161"/>
    <s v="AUTOMATED TOOLS FOR REAL- TIME ANALYSIS"/>
    <x v="2"/>
    <s v="SI-4-2"/>
    <s v=" "/>
    <s v="N"/>
    <m/>
    <s v="Y"/>
    <s v="SI-4-2"/>
    <x v="0"/>
    <s v="SI-4-2"/>
    <s v="P1"/>
    <x v="0"/>
  </r>
  <r>
    <x v="16"/>
    <s v=" System and Information Integrity"/>
    <s v="INFORMATION SYSTEM MONITORING"/>
    <x v="161"/>
    <s v="AUTOMATED TOOL INTEGRATION"/>
    <x v="3"/>
    <s v="SI-4-3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INBOUND AND OUTBOUND COMMUNICATIONS TRAFFIC"/>
    <x v="4"/>
    <s v="SI-4-4"/>
    <s v=" "/>
    <s v="N"/>
    <m/>
    <s v="Y"/>
    <s v="SI-4-4"/>
    <x v="0"/>
    <s v="SI-4-4"/>
    <s v="P1"/>
    <x v="0"/>
  </r>
  <r>
    <x v="16"/>
    <s v=" System and Information Integrity"/>
    <s v="INFORMATION SYSTEM MONITORING"/>
    <x v="161"/>
    <s v="SYSTEM-GENERATED ALERTS"/>
    <x v="5"/>
    <s v="SI-4-5"/>
    <s v="AU-5,PE-6"/>
    <s v="N"/>
    <m/>
    <s v="Y"/>
    <s v="SI-4-5"/>
    <x v="0"/>
    <s v="SI-4-5"/>
    <s v="P1"/>
    <x v="0"/>
  </r>
  <r>
    <x v="16"/>
    <s v=" System and Information Integrity"/>
    <s v="INFORMATION SYSTEM MONITORING"/>
    <x v="161"/>
    <s v="RESTRICT NON-PRIVILEGED USERS"/>
    <x v="6"/>
    <s v="SI-4-6"/>
    <s v="Withdrawn"/>
    <s v="N"/>
    <m/>
    <s v="N"/>
    <s v=" "/>
    <x v="1"/>
    <s v=" "/>
    <s v="P1"/>
    <x v="0"/>
  </r>
  <r>
    <x v="16"/>
    <s v=" System and Information Integrity"/>
    <s v="INFORMATION SYSTEM MONITORING"/>
    <x v="161"/>
    <s v="AUTOMATED RESPONSE TO SUSPICIOUS EVENTS"/>
    <x v="7"/>
    <s v="SI-4-7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PROTECTION OF MONITORING INFORMATION"/>
    <x v="8"/>
    <s v="SI-4-8"/>
    <s v="Withdrawn"/>
    <s v="N"/>
    <m/>
    <s v="N"/>
    <s v=" "/>
    <x v="1"/>
    <s v=" "/>
    <s v="P1"/>
    <x v="0"/>
  </r>
  <r>
    <x v="16"/>
    <s v=" System and Information Integrity"/>
    <s v="INFORMATION SYSTEM MONITORING"/>
    <x v="161"/>
    <s v="TESTING OF MONITORING TOOLS"/>
    <x v="9"/>
    <s v="SI-4-9"/>
    <s v="CP-9"/>
    <s v="N"/>
    <m/>
    <s v="N"/>
    <s v=" "/>
    <x v="1"/>
    <s v=" "/>
    <s v="P1"/>
    <x v="0"/>
  </r>
  <r>
    <x v="16"/>
    <s v=" System and Information Integrity"/>
    <s v="INFORMATION SYSTEM MONITORING"/>
    <x v="161"/>
    <s v="VISIBILITY OF ENCRYPTED COMMUNICATIONS"/>
    <x v="10"/>
    <s v="SI-4-10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ANALYZE COMMUNICATIONS TRAFFIC ANOMALIES"/>
    <x v="11"/>
    <s v="SI-4-11"/>
    <s v=" "/>
    <s v="N"/>
    <m/>
    <s v="N"/>
    <s v=" "/>
    <x v="0"/>
    <s v="SI-4-11"/>
    <s v="P1"/>
    <x v="0"/>
  </r>
  <r>
    <x v="16"/>
    <s v=" System and Information Integrity"/>
    <s v="INFORMATION SYSTEM MONITORING"/>
    <x v="161"/>
    <s v="AUTOMATED ALERTS"/>
    <x v="12"/>
    <s v="SI-4-12"/>
    <s v="AC-18,IA-3"/>
    <s v="N"/>
    <m/>
    <s v="N"/>
    <s v=" "/>
    <x v="1"/>
    <s v=" "/>
    <s v="P1"/>
    <x v="0"/>
  </r>
  <r>
    <x v="16"/>
    <s v=" System and Information Integrity"/>
    <s v="INFORMATION SYSTEM MONITORING"/>
    <x v="161"/>
    <s v="ANALYZE TRAFFIC / EVENT PATTERNS"/>
    <x v="13"/>
    <s v="SI-4-13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WIRELESS INTRUSION DETECTION"/>
    <x v="14"/>
    <s v="SI-4-14"/>
    <s v="AC-18,IA-3"/>
    <s v="N"/>
    <m/>
    <s v="Y"/>
    <s v="SI-4-14"/>
    <x v="0"/>
    <s v="SI-4-14"/>
    <s v="P1"/>
    <x v="0"/>
  </r>
  <r>
    <x v="16"/>
    <s v=" System and Information Integrity"/>
    <s v="INFORMATION SYSTEM MONITORING"/>
    <x v="161"/>
    <s v="WIRELESS TO WIRELINE COMMUNICATIONS"/>
    <x v="15"/>
    <s v="SI-4-15"/>
    <s v="AC-18"/>
    <s v="N"/>
    <m/>
    <s v="N"/>
    <s v=" "/>
    <x v="1"/>
    <s v=" "/>
    <s v="P1"/>
    <x v="0"/>
  </r>
  <r>
    <x v="16"/>
    <s v=" System and Information Integrity"/>
    <s v="INFORMATION SYSTEM MONITORING"/>
    <x v="161"/>
    <s v="CORRELATE MONITORING INFORMATION"/>
    <x v="16"/>
    <s v="SI-4-16"/>
    <s v="AU-6"/>
    <s v="N"/>
    <m/>
    <s v="Y"/>
    <s v="SI-4-16"/>
    <x v="0"/>
    <s v="SI-4-16"/>
    <s v="P1"/>
    <x v="0"/>
  </r>
  <r>
    <x v="16"/>
    <s v=" System and Information Integrity"/>
    <s v="INFORMATION SYSTEM MONITORING"/>
    <x v="161"/>
    <s v="INTEGRATED SITUATIONAL AWARENESS"/>
    <x v="17"/>
    <s v="SI-4-17"/>
    <s v="SA-12"/>
    <s v="N"/>
    <m/>
    <s v="N"/>
    <s v=" "/>
    <x v="1"/>
    <s v=" "/>
    <s v="P1"/>
    <x v="0"/>
  </r>
  <r>
    <x v="16"/>
    <s v=" System and Information Integrity"/>
    <s v="INFORMATION SYSTEM MONITORING"/>
    <x v="161"/>
    <s v="ANALYZE TRAFFIC / COVERT EXFILTRATION"/>
    <x v="18"/>
    <s v="SI-4-18"/>
    <s v=" "/>
    <s v="N"/>
    <m/>
    <s v="N"/>
    <s v=" "/>
    <x v="0"/>
    <s v="SI-4-18"/>
    <s v="P1"/>
    <x v="0"/>
  </r>
  <r>
    <x v="16"/>
    <s v=" System and Information Integrity"/>
    <s v="INFORMATION SYSTEM MONITORING"/>
    <x v="161"/>
    <s v="INDIVIDUALS POSING GREATER RISK"/>
    <x v="19"/>
    <s v="SI-4-19"/>
    <s v=" "/>
    <s v="N"/>
    <m/>
    <s v="N"/>
    <s v=" "/>
    <x v="0"/>
    <s v="SI-4-19"/>
    <s v="P1"/>
    <x v="0"/>
  </r>
  <r>
    <x v="16"/>
    <s v=" System and Information Integrity"/>
    <s v="INFORMATION SYSTEM MONITORING"/>
    <x v="161"/>
    <s v="PRIVILEGED USER"/>
    <x v="20"/>
    <s v="SI-4-20"/>
    <s v=" "/>
    <s v="N"/>
    <m/>
    <s v="N"/>
    <s v=" "/>
    <x v="0"/>
    <s v="SI-4-20"/>
    <s v="P1"/>
    <x v="0"/>
  </r>
  <r>
    <x v="16"/>
    <s v=" System and Information Integrity"/>
    <s v="INFORMATION SYSTEM MONITORING"/>
    <x v="161"/>
    <s v="PROBATIONARY PERIODS"/>
    <x v="21"/>
    <s v="SI-4-21"/>
    <s v=" "/>
    <s v="N"/>
    <m/>
    <s v="N"/>
    <s v=" "/>
    <x v="1"/>
    <s v=" "/>
    <s v="P1"/>
    <x v="0"/>
  </r>
  <r>
    <x v="16"/>
    <s v=" System and Information Integrity"/>
    <s v="INFORMATION SYSTEM MONITORING"/>
    <x v="161"/>
    <s v="UNAUTHORIZED NETWORK SERVICES"/>
    <x v="22"/>
    <s v="SI-4-22"/>
    <s v="AC-6,CM-7,SA-5,SA-9"/>
    <s v="N"/>
    <m/>
    <s v="N"/>
    <s v=" "/>
    <x v="0"/>
    <s v="SI-4-22"/>
    <s v="P1"/>
    <x v="0"/>
  </r>
  <r>
    <x v="16"/>
    <s v=" System and Information Integrity"/>
    <s v="INFORMATION SYSTEM MONITORING"/>
    <x v="161"/>
    <s v="HOST-BASED DEVICES"/>
    <x v="23"/>
    <s v="SI-4-23"/>
    <s v=" "/>
    <s v="N"/>
    <m/>
    <s v="Y"/>
    <s v="SI-4-23"/>
    <x v="0"/>
    <s v="SI-4-23"/>
    <s v="P1"/>
    <x v="0"/>
  </r>
  <r>
    <x v="16"/>
    <s v=" System and Information Integrity"/>
    <s v="INFORMATION SYSTEM MONITORING"/>
    <x v="161"/>
    <s v="INDICATORS OF COMPROMISE"/>
    <x v="24"/>
    <s v="SI-4-24"/>
    <s v=" "/>
    <s v="N"/>
    <m/>
    <s v="N"/>
    <s v=" "/>
    <x v="0"/>
    <s v="SI-4-24"/>
    <s v="P1"/>
    <x v="0"/>
  </r>
  <r>
    <x v="16"/>
    <s v=" System and Information Integrity"/>
    <s v="SECURITY ALERTS, ADVISORIES, AND DIRECTIVES"/>
    <x v="162"/>
    <s v=""/>
    <x v="0"/>
    <s v="SI-5-0"/>
    <s v="SI-2"/>
    <s v="Y"/>
    <s v="SI-5-0"/>
    <s v="Y"/>
    <s v="SI-5-0"/>
    <x v="0"/>
    <s v="SI-5-0"/>
    <s v="P1"/>
    <x v="0"/>
  </r>
  <r>
    <x v="16"/>
    <s v=" System and Information Integrity"/>
    <s v="SECURITY ALERTS, ADVISORIES, AND DIRECTIVES"/>
    <x v="162"/>
    <s v="AUTOMATED ALERTS AND ADVISORIES"/>
    <x v="1"/>
    <s v="SI-5-1"/>
    <s v=" "/>
    <s v="N"/>
    <m/>
    <s v="N"/>
    <s v=" "/>
    <x v="0"/>
    <s v="SI-5-1"/>
    <s v="P1"/>
    <x v="0"/>
  </r>
  <r>
    <x v="16"/>
    <s v=" System and Information Integrity"/>
    <s v="SECURITY FUNCTION VERIFICATION"/>
    <x v="163"/>
    <s v=""/>
    <x v="0"/>
    <s v="SI-6-0"/>
    <s v="CA-7, CM-6"/>
    <s v="N"/>
    <m/>
    <s v="Y"/>
    <s v="SI-6-0"/>
    <x v="0"/>
    <s v="SI-6-0"/>
    <s v="P1"/>
    <x v="0"/>
  </r>
  <r>
    <x v="16"/>
    <s v=" System and Information Integrity"/>
    <s v="SECURITY FUNCTION VERIFICATION"/>
    <x v="163"/>
    <s v="NOTIFICATION OF FAILED SECURITY TESTS"/>
    <x v="1"/>
    <s v="SI-6-1"/>
    <s v="Withdrawn"/>
    <s v="N"/>
    <m/>
    <s v="N"/>
    <s v=" "/>
    <x v="1"/>
    <s v=" "/>
    <s v="P1"/>
    <x v="0"/>
  </r>
  <r>
    <x v="16"/>
    <s v=" System and Information Integrity"/>
    <s v="SECURITY FUNCTION VERIFICATION"/>
    <x v="163"/>
    <s v="AUTOMATION SUPPORT FOR DISTRIBUTED TESTING"/>
    <x v="2"/>
    <s v="SI-6-2"/>
    <s v="SI-2"/>
    <s v="N"/>
    <m/>
    <s v="N"/>
    <s v=" "/>
    <x v="1"/>
    <s v=" "/>
    <s v="P1"/>
    <x v="0"/>
  </r>
  <r>
    <x v="16"/>
    <s v=" System and Information Integrity"/>
    <s v="SECURITY FUNCTION VERIFICATION"/>
    <x v="163"/>
    <s v="REPORT VERIFICATION RESULTS"/>
    <x v="3"/>
    <s v="SI-6-3"/>
    <s v="SA-12,SI-4,SI-5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"/>
    <x v="0"/>
    <s v="SI-7-0"/>
    <s v="SA-12, SC-8, SC-13, SI-3"/>
    <s v="N"/>
    <m/>
    <s v="Y"/>
    <s v="SI-7-0"/>
    <x v="0"/>
    <s v="SI-7-0"/>
    <s v="P1"/>
    <x v="0"/>
  </r>
  <r>
    <x v="16"/>
    <s v=" System and Information Integrity"/>
    <s v="SOFTWARE, FIRMWARE, AND INFORMATION INTEGRITY"/>
    <x v="164"/>
    <s v="INTEGRITY CHECKS"/>
    <x v="1"/>
    <s v="SI-7-1"/>
    <s v=" "/>
    <s v="N"/>
    <m/>
    <s v="Y"/>
    <s v="SI-7-1"/>
    <x v="0"/>
    <s v="SI-7-1"/>
    <s v="P1"/>
    <x v="0"/>
  </r>
  <r>
    <x v="16"/>
    <s v=" System and Information Integrity"/>
    <s v="SOFTWARE, FIRMWARE, AND INFORMATION INTEGRITY"/>
    <x v="164"/>
    <s v="AUTOMATED NOTIFICATIONS OF INTEGRITY VIOLATIONS"/>
    <x v="2"/>
    <s v="SI-7-2"/>
    <s v=" "/>
    <s v="N"/>
    <m/>
    <s v="N"/>
    <s v=" "/>
    <x v="0"/>
    <s v="SI-7-2"/>
    <s v="P1"/>
    <x v="0"/>
  </r>
  <r>
    <x v="16"/>
    <s v=" System and Information Integrity"/>
    <s v="SOFTWARE, FIRMWARE, AND INFORMATION INTEGRITY"/>
    <x v="164"/>
    <s v="CENTRALLY MANAGED INTEGRITY TOOLS"/>
    <x v="3"/>
    <s v="SI-7-3"/>
    <s v="AU-3,SI-2,SI-8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TAMPER- EVIDENT PACKAGING"/>
    <x v="4"/>
    <s v="SI-7-4"/>
    <s v="Withdrawn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AUTOMATED RESPONSE TO INTEGRITY VIOLATIONS"/>
    <x v="5"/>
    <s v="SI-7-5"/>
    <s v=" "/>
    <s v="N"/>
    <m/>
    <s v="N"/>
    <s v=" "/>
    <x v="0"/>
    <s v="SI-7-5"/>
    <s v="P1"/>
    <x v="0"/>
  </r>
  <r>
    <x v="16"/>
    <s v=" System and Information Integrity"/>
    <s v="SOFTWARE, FIRMWARE, AND INFORMATION INTEGRITY"/>
    <x v="164"/>
    <s v="CRYPTOGRAPHIC PROTECTION"/>
    <x v="6"/>
    <s v="SI-7-6"/>
    <s v="SC-13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INTEGRATION OF DETECTION AND RESPONSE"/>
    <x v="7"/>
    <s v="SI-7-7"/>
    <s v="IR-4,IR-5,SI-4"/>
    <s v="N"/>
    <m/>
    <s v="Y"/>
    <s v="SI-7-7"/>
    <x v="0"/>
    <s v="SI-7-7"/>
    <s v="P1"/>
    <x v="0"/>
  </r>
  <r>
    <x v="16"/>
    <s v=" System and Information Integrity"/>
    <s v="SOFTWARE, FIRMWARE, AND INFORMATION INTEGRITY"/>
    <x v="164"/>
    <s v="AUDITING CAPABILITY FOR SIGNIFICANT EVENTS"/>
    <x v="8"/>
    <s v="SI-7-8"/>
    <s v="AU-2,AU-6,AU-12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VERIFY BOOT PROCESS"/>
    <x v="9"/>
    <s v="SI-7-9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PROTECTION OF BOOT FIRMWARE"/>
    <x v="10"/>
    <s v="SI-7-10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CONFINED ENVIRONMENTS WITH LIMITED PRIVILEGES"/>
    <x v="11"/>
    <s v="SI-7-11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INTEGRITY VERIFICATION"/>
    <x v="12"/>
    <s v="SI-7-12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CODE EXECUTION IN PROTECTED ENVIRONMENTS"/>
    <x v="13"/>
    <s v="SI-7-13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BINARY OR MACHINE EXECUTABLE CODE"/>
    <x v="14"/>
    <s v="SI-7-14"/>
    <s v="SA-5"/>
    <s v="N"/>
    <m/>
    <s v="N"/>
    <s v=" "/>
    <x v="0"/>
    <s v="SI-7-14"/>
    <s v="P1"/>
    <x v="0"/>
  </r>
  <r>
    <x v="16"/>
    <s v=" System and Information Integrity"/>
    <s v="SOFTWARE, FIRMWARE, AND INFORMATION INTEGRITY"/>
    <x v="164"/>
    <s v="CODE AUTHENTICATION"/>
    <x v="15"/>
    <s v="SI-7-15"/>
    <s v=" "/>
    <s v="N"/>
    <m/>
    <s v="N"/>
    <s v=" "/>
    <x v="1"/>
    <s v=" "/>
    <s v="P1"/>
    <x v="0"/>
  </r>
  <r>
    <x v="16"/>
    <s v=" System and Information Integrity"/>
    <s v="SOFTWARE, FIRMWARE, AND INFORMATION INTEGRITY"/>
    <x v="164"/>
    <s v="TIME LIMIT ON PROCESS EXECUTION WITHOUT SUPERVISION"/>
    <x v="16"/>
    <s v="SI-7-16"/>
    <s v=" "/>
    <s v="N"/>
    <m/>
    <s v="N"/>
    <s v=" "/>
    <x v="1"/>
    <s v=" "/>
    <s v="P1"/>
    <x v="0"/>
  </r>
  <r>
    <x v="16"/>
    <s v=" System and Information Integrity"/>
    <s v="SPAM PROTECTION"/>
    <x v="165"/>
    <s v=""/>
    <x v="0"/>
    <s v="SI-8-0"/>
    <s v="AT-2, AT-3, SC-5, SC-7, SI-3"/>
    <s v="N"/>
    <m/>
    <s v="Y"/>
    <s v="SI-8-0"/>
    <x v="0"/>
    <s v="SI-8-0"/>
    <s v="P2"/>
    <x v="0"/>
  </r>
  <r>
    <x v="16"/>
    <s v=" System and Information Integrity"/>
    <s v="SPAM PROTECTION"/>
    <x v="165"/>
    <s v="CENTRAL MANAGEMENT"/>
    <x v="1"/>
    <s v="SI-8-1"/>
    <s v="AU-3,SI-2,SI-7"/>
    <s v="N"/>
    <m/>
    <s v="Y"/>
    <s v="SI-8-1"/>
    <x v="0"/>
    <s v="SI-8-1"/>
    <s v="P2"/>
    <x v="0"/>
  </r>
  <r>
    <x v="16"/>
    <s v=" System and Information Integrity"/>
    <s v="SPAM PROTECTION"/>
    <x v="165"/>
    <s v="AUTOMATIC UPDATES"/>
    <x v="2"/>
    <s v="SI-8-2"/>
    <s v=" "/>
    <s v="N"/>
    <m/>
    <s v="Y"/>
    <s v="SI-8-2"/>
    <x v="0"/>
    <s v="SI-8-2"/>
    <s v="P2"/>
    <x v="0"/>
  </r>
  <r>
    <x v="16"/>
    <s v=" System and Information Integrity"/>
    <s v="SPAM PROTECTION"/>
    <x v="165"/>
    <s v="CONTINUOUS LEARNING CAPABILITY"/>
    <x v="3"/>
    <s v="SI-8-3"/>
    <s v=" "/>
    <s v="N"/>
    <m/>
    <s v="N"/>
    <s v=" "/>
    <x v="1"/>
    <s v=" "/>
    <s v="P2"/>
    <x v="0"/>
  </r>
  <r>
    <x v="16"/>
    <s v=" System and Information Integrity"/>
    <s v="INFORMATION INPUT VALIDATION"/>
    <x v="166"/>
    <s v=""/>
    <x v="0"/>
    <s v="SI-10-0"/>
    <s v=" "/>
    <s v="N"/>
    <m/>
    <s v="Y"/>
    <s v="SI-10-0"/>
    <x v="0"/>
    <s v="SI-10-0"/>
    <s v="P1"/>
    <x v="0"/>
  </r>
  <r>
    <x v="16"/>
    <s v=" System and Information Integrity"/>
    <s v="INFORMATION INPUT VALIDATION"/>
    <x v="166"/>
    <s v="MANUAL OVERRIDE CAPABILITY"/>
    <x v="1"/>
    <s v="SI-10-1"/>
    <s v="CM-3,CM-5"/>
    <s v="N"/>
    <m/>
    <s v="N"/>
    <s v=" "/>
    <x v="1"/>
    <s v=" "/>
    <s v="P1"/>
    <x v="0"/>
  </r>
  <r>
    <x v="16"/>
    <s v=" System and Information Integrity"/>
    <s v="INFORMATION INPUT VALIDATION"/>
    <x v="166"/>
    <s v="REVIEW / RESOLUTION OF ERRORS"/>
    <x v="2"/>
    <s v="SI-10-2"/>
    <s v=" "/>
    <s v="N"/>
    <m/>
    <s v="N"/>
    <s v=" "/>
    <x v="1"/>
    <s v=" "/>
    <s v="P1"/>
    <x v="0"/>
  </r>
  <r>
    <x v="16"/>
    <s v=" System and Information Integrity"/>
    <s v="INFORMATION INPUT VALIDATION"/>
    <x v="166"/>
    <s v="PREDICTABLE BEHAVIOR"/>
    <x v="3"/>
    <s v="SI-10-3"/>
    <s v=" "/>
    <s v="N"/>
    <m/>
    <s v="N"/>
    <s v=" "/>
    <x v="1"/>
    <s v=" "/>
    <s v="P1"/>
    <x v="0"/>
  </r>
  <r>
    <x v="16"/>
    <s v=" System and Information Integrity"/>
    <s v="INFORMATION INPUT VALIDATION"/>
    <x v="166"/>
    <s v="REVIEW / TIMING INTERACTIONS"/>
    <x v="4"/>
    <s v="SI-10-4"/>
    <s v=" "/>
    <s v="N"/>
    <m/>
    <s v="N"/>
    <s v=" "/>
    <x v="1"/>
    <s v=" "/>
    <s v="P1"/>
    <x v="0"/>
  </r>
  <r>
    <x v="16"/>
    <s v=" System and Information Integrity"/>
    <s v="INFORMATION INPUT VALIDATION"/>
    <x v="166"/>
    <s v="REVIEW / RESTRICT INPUTS TO TRUSTED SOURCES AND APPROVED FORMATS"/>
    <x v="5"/>
    <s v="SI-10-5"/>
    <s v=" "/>
    <s v="N"/>
    <m/>
    <s v="N"/>
    <s v=" "/>
    <x v="1"/>
    <s v=" "/>
    <s v="P1"/>
    <x v="0"/>
  </r>
  <r>
    <x v="16"/>
    <s v=" System and Information Integrity"/>
    <s v="ERROR HANDLING"/>
    <x v="167"/>
    <s v=""/>
    <x v="0"/>
    <s v="SI-11-0"/>
    <s v="AU-2, AU-3, SC-31"/>
    <s v="N"/>
    <m/>
    <s v="Y"/>
    <s v="SI-11-0"/>
    <x v="0"/>
    <s v="SI-11-0"/>
    <s v="P2"/>
    <x v="0"/>
  </r>
  <r>
    <x v="16"/>
    <s v=" System and Information Integrity"/>
    <s v="INFORMATION HANDLING AND RETENTION"/>
    <x v="168"/>
    <s v=""/>
    <x v="0"/>
    <s v="SI-12-0"/>
    <s v="AC-16, AU-5, AU-11, MP-2, MP-4"/>
    <s v="Y"/>
    <s v="SI-12-0"/>
    <s v="Y"/>
    <s v="SI-12-0"/>
    <x v="0"/>
    <s v="SI-12-0"/>
    <s v="P2"/>
    <x v="0"/>
  </r>
  <r>
    <x v="16"/>
    <s v=" System and Information Integrity"/>
    <s v="MEMORY PROTECTION"/>
    <x v="169"/>
    <s v=""/>
    <x v="0"/>
    <s v="SI-16-0"/>
    <s v="AC-25, SC-3"/>
    <s v="N"/>
    <m/>
    <s v="Y"/>
    <s v="SI-16-0"/>
    <x v="0"/>
    <s v="SI-16-0"/>
    <s v="P1"/>
    <x v="0"/>
  </r>
  <r>
    <x v="0"/>
    <s v=" Access Control"/>
    <s v="PREVIOUS LOGON (ACCESS) NOTIFICATION"/>
    <x v="170"/>
    <s v=""/>
    <x v="0"/>
    <s v="AC-9-0"/>
    <m/>
    <s v="N"/>
    <m/>
    <s v="N"/>
    <s v="N"/>
    <x v="1"/>
    <m/>
    <m/>
    <x v="1"/>
  </r>
  <r>
    <x v="0"/>
    <s v=" Access Control"/>
    <s v="PREVIOUS LOGON NOTIFICATION"/>
    <x v="170"/>
    <s v="UNSUCCESSFUL LOGONS"/>
    <x v="1"/>
    <s v="AC-9-1"/>
    <m/>
    <s v="N"/>
    <m/>
    <s v="N"/>
    <m/>
    <x v="1"/>
    <m/>
    <m/>
    <x v="1"/>
  </r>
  <r>
    <x v="0"/>
    <s v=" Access Control"/>
    <s v="PREVIOUS LOGON NOTIFICATION"/>
    <x v="170"/>
    <s v="SUCCESSFUL / UNSUCCESSFUL LOGONS"/>
    <x v="2"/>
    <s v="AC-9-2"/>
    <m/>
    <s v="N"/>
    <m/>
    <s v="N"/>
    <m/>
    <x v="1"/>
    <m/>
    <m/>
    <x v="1"/>
  </r>
  <r>
    <x v="0"/>
    <s v=" Access Control"/>
    <s v="PREVIOUS LOGON NOTIFICATION"/>
    <x v="170"/>
    <s v="NOTIFICATION OF ACCOUNT CHANGES"/>
    <x v="3"/>
    <s v="AC-9-3"/>
    <m/>
    <s v="N"/>
    <m/>
    <s v="N"/>
    <m/>
    <x v="1"/>
    <m/>
    <m/>
    <x v="1"/>
  </r>
  <r>
    <x v="0"/>
    <s v=" Access Control"/>
    <s v="PREVIOUS LOGON NOTIFICATION"/>
    <x v="170"/>
    <s v="ADDITIONAL LOGON INFORMATION"/>
    <x v="4"/>
    <s v="AC-9-4"/>
    <m/>
    <s v="N"/>
    <m/>
    <s v="N"/>
    <m/>
    <x v="1"/>
    <m/>
    <m/>
    <x v="1"/>
  </r>
  <r>
    <x v="0"/>
    <s v=" Access Control"/>
    <s v="SUPERVISION AND REVIEW ‚ÄÎ ACCESS CONTROL"/>
    <x v="171"/>
    <s v=""/>
    <x v="0"/>
    <s v="AC-13-0"/>
    <m/>
    <s v="N"/>
    <m/>
    <s v="N"/>
    <m/>
    <x v="1"/>
    <m/>
    <m/>
    <x v="1"/>
  </r>
  <r>
    <x v="0"/>
    <s v=" Access Control"/>
    <s v="AUTOMATED MARKING"/>
    <x v="172"/>
    <s v=""/>
    <x v="0"/>
    <s v="AC-15-0"/>
    <m/>
    <s v="N"/>
    <m/>
    <s v="N"/>
    <m/>
    <x v="1"/>
    <m/>
    <m/>
    <x v="1"/>
  </r>
  <r>
    <x v="0"/>
    <s v=" Access Control"/>
    <s v="SECURITY ATTRIBUTES"/>
    <x v="173"/>
    <s v=""/>
    <x v="0"/>
    <s v="AC-16-0"/>
    <m/>
    <s v="N"/>
    <m/>
    <s v="N"/>
    <m/>
    <x v="1"/>
    <m/>
    <m/>
    <x v="1"/>
  </r>
  <r>
    <x v="0"/>
    <s v=" Access Control"/>
    <s v="SECURITY ATTRIBUTES"/>
    <x v="173"/>
    <s v="DYNAMIC ATTRIBUTE ASSOCIATION"/>
    <x v="1"/>
    <s v="AC-16-1"/>
    <m/>
    <s v="N"/>
    <m/>
    <s v="N"/>
    <m/>
    <x v="1"/>
    <m/>
    <m/>
    <x v="1"/>
  </r>
  <r>
    <x v="0"/>
    <s v=" Access Control"/>
    <s v="SECURITY ATTRIBUTES"/>
    <x v="173"/>
    <s v="ATTRIBUTE VALUE CHANGES BY AUTHORIZED INDIVIDUALS"/>
    <x v="2"/>
    <s v="AC-16-2"/>
    <m/>
    <s v="N"/>
    <m/>
    <s v="N"/>
    <m/>
    <x v="1"/>
    <m/>
    <m/>
    <x v="1"/>
  </r>
  <r>
    <x v="0"/>
    <s v=" Access Control"/>
    <s v="SECURITY ATTRIBUTES"/>
    <x v="173"/>
    <s v="MAINTENANCE OF ATTRIBUTE ASSOCIATIONS BY INFORMATION SYSTEM"/>
    <x v="3"/>
    <s v="AC-16-3"/>
    <m/>
    <s v="N"/>
    <m/>
    <s v="N"/>
    <m/>
    <x v="1"/>
    <m/>
    <m/>
    <x v="1"/>
  </r>
  <r>
    <x v="0"/>
    <s v=" Access Control"/>
    <s v="SECURITY ATTRIBUTES"/>
    <x v="173"/>
    <s v="ASSOCIATION OF ATTRIBUTES BY AUTHORIZED INDIVIDUALS"/>
    <x v="4"/>
    <s v="AC-16-4"/>
    <m/>
    <s v="N"/>
    <m/>
    <s v="N"/>
    <m/>
    <x v="1"/>
    <m/>
    <m/>
    <x v="1"/>
  </r>
  <r>
    <x v="0"/>
    <s v=" Access Control"/>
    <s v="SECURITY ATTRIBUTES"/>
    <x v="173"/>
    <s v="ATTRIBUTE DISPLAYS FOR OUTPUT DEVICES"/>
    <x v="5"/>
    <s v="AC-16-5"/>
    <m/>
    <s v="N"/>
    <m/>
    <s v="N"/>
    <m/>
    <x v="1"/>
    <m/>
    <m/>
    <x v="1"/>
  </r>
  <r>
    <x v="0"/>
    <s v=" Access Control"/>
    <s v="SECURITY ATTRIBUTES"/>
    <x v="173"/>
    <s v="MAINTENANCE OF ATTRIBUTE ASSOCIATION BY ORGANIZATION"/>
    <x v="6"/>
    <s v="AC-16-6"/>
    <m/>
    <s v="N"/>
    <m/>
    <s v="N"/>
    <m/>
    <x v="1"/>
    <m/>
    <m/>
    <x v="1"/>
  </r>
  <r>
    <x v="0"/>
    <s v=" Access Control"/>
    <s v="SECURITY ATTRIBUTES"/>
    <x v="173"/>
    <s v="CONSISTENT ATTRIBUTE INTERPRETATION"/>
    <x v="7"/>
    <s v="AC-16-7"/>
    <m/>
    <s v="N"/>
    <m/>
    <s v="N"/>
    <m/>
    <x v="1"/>
    <m/>
    <m/>
    <x v="1"/>
  </r>
  <r>
    <x v="0"/>
    <s v=" Access Control"/>
    <s v="SECURITY ATTRIBUTES"/>
    <x v="173"/>
    <s v="ASSOCIATION TECHNIQUES / TECHNOLOGIES"/>
    <x v="8"/>
    <s v="AC-16-8"/>
    <m/>
    <s v="N"/>
    <m/>
    <s v="N"/>
    <m/>
    <x v="1"/>
    <m/>
    <m/>
    <x v="1"/>
  </r>
  <r>
    <x v="0"/>
    <s v=" Access Control"/>
    <s v="SECURITY ATTRIBUTES"/>
    <x v="173"/>
    <s v="ATTRIBUTE REASSIGNMENT"/>
    <x v="9"/>
    <s v="AC-16-9"/>
    <m/>
    <s v="N"/>
    <m/>
    <s v="N"/>
    <m/>
    <x v="1"/>
    <m/>
    <m/>
    <x v="1"/>
  </r>
  <r>
    <x v="0"/>
    <s v=" Access Control"/>
    <s v="SECURITY ATTRIBUTES"/>
    <x v="173"/>
    <s v="ATTRIBUTE CONFIGURATION BY AUTHORIZED INDIVIDUALS"/>
    <x v="10"/>
    <s v="AC-16-10"/>
    <m/>
    <s v="N"/>
    <m/>
    <s v="N"/>
    <m/>
    <x v="1"/>
    <m/>
    <m/>
    <x v="1"/>
  </r>
  <r>
    <x v="0"/>
    <s v=" Access Control"/>
    <s v="DATA MINING PROTECTION"/>
    <x v="174"/>
    <s v=""/>
    <x v="0"/>
    <s v="AC-23-0"/>
    <m/>
    <s v="N"/>
    <m/>
    <s v="N"/>
    <m/>
    <x v="1"/>
    <m/>
    <m/>
    <x v="1"/>
  </r>
  <r>
    <x v="0"/>
    <s v=" Access Control"/>
    <s v="ACCESS CONTROL DECISIONS"/>
    <x v="175"/>
    <s v=""/>
    <x v="0"/>
    <s v="AC-24-0"/>
    <m/>
    <s v="N"/>
    <m/>
    <s v="N"/>
    <m/>
    <x v="1"/>
    <m/>
    <m/>
    <x v="1"/>
  </r>
  <r>
    <x v="0"/>
    <s v=" Access Control"/>
    <s v="ACCESS CONTROL DECISIONS"/>
    <x v="175"/>
    <s v="TRANSMIT ACCESS AUTHORIZATION INFORMATION"/>
    <x v="1"/>
    <s v="AC-24-1"/>
    <m/>
    <s v="N"/>
    <m/>
    <s v="N"/>
    <m/>
    <x v="1"/>
    <m/>
    <m/>
    <x v="1"/>
  </r>
  <r>
    <x v="0"/>
    <s v=" Access Control"/>
    <s v="ACCESS CONTROL DECISIONS"/>
    <x v="175"/>
    <s v="NO USER OR PROCESS IDENTITY"/>
    <x v="2"/>
    <s v="AC-24-2"/>
    <m/>
    <s v="N"/>
    <m/>
    <s v="N"/>
    <m/>
    <x v="1"/>
    <m/>
    <m/>
    <x v="1"/>
  </r>
  <r>
    <x v="0"/>
    <s v=" Access Control"/>
    <s v="REFERENCE MONITOR"/>
    <x v="176"/>
    <s v=""/>
    <x v="0"/>
    <s v="AC-25-0"/>
    <m/>
    <s v="N"/>
    <m/>
    <s v="N"/>
    <m/>
    <x v="1"/>
    <m/>
    <m/>
    <x v="1"/>
  </r>
  <r>
    <x v="1"/>
    <s v=" Awareness and Training"/>
    <s v="CONTACTS WITH SECURITY GROUPS AND ASSOCIATIONS"/>
    <x v="177"/>
    <s v=""/>
    <x v="0"/>
    <s v="AT-5-0"/>
    <m/>
    <s v="N"/>
    <m/>
    <s v="N"/>
    <m/>
    <x v="1"/>
    <m/>
    <m/>
    <x v="1"/>
  </r>
  <r>
    <x v="2"/>
    <s v=" Audit and Accountability"/>
    <s v="MONITORING FOR INFORMATION DISCLOSURE"/>
    <x v="178"/>
    <s v=""/>
    <x v="0"/>
    <s v="AU-13-0"/>
    <m/>
    <s v="N"/>
    <m/>
    <s v="N"/>
    <m/>
    <x v="1"/>
    <m/>
    <m/>
    <x v="1"/>
  </r>
  <r>
    <x v="2"/>
    <s v=" Audit and Accountability"/>
    <s v="MONITORING FOR INFORMATION DISCLOSURE"/>
    <x v="178"/>
    <s v="USE OF AUTOMATED TOOLS"/>
    <x v="1"/>
    <s v="AU-13-1"/>
    <m/>
    <s v="N"/>
    <m/>
    <s v="N"/>
    <m/>
    <x v="1"/>
    <m/>
    <m/>
    <x v="1"/>
  </r>
  <r>
    <x v="2"/>
    <s v=" Audit and Accountability"/>
    <s v="MONITORING FOR INFORMATION DISCLOSURE"/>
    <x v="178"/>
    <s v="REVIEW OF MONITORED SITES"/>
    <x v="2"/>
    <s v="AU-13-2"/>
    <m/>
    <s v="N"/>
    <m/>
    <s v="N"/>
    <m/>
    <x v="1"/>
    <m/>
    <m/>
    <x v="1"/>
  </r>
  <r>
    <x v="2"/>
    <s v=" Audit and Accountability"/>
    <s v="SESSION AUDIT"/>
    <x v="179"/>
    <s v=""/>
    <x v="0"/>
    <s v="AU-14-0"/>
    <m/>
    <s v="N"/>
    <m/>
    <s v="N"/>
    <m/>
    <x v="1"/>
    <m/>
    <m/>
    <x v="1"/>
  </r>
  <r>
    <x v="2"/>
    <s v=" Audit and Accountability"/>
    <s v="SESSION AUDIT"/>
    <x v="179"/>
    <s v="SYSTEM START-UP"/>
    <x v="1"/>
    <s v="AU-14-1"/>
    <m/>
    <s v="N"/>
    <m/>
    <s v="N"/>
    <m/>
    <x v="1"/>
    <m/>
    <m/>
    <x v="1"/>
  </r>
  <r>
    <x v="2"/>
    <s v=" Audit and Accountability"/>
    <s v="SESSION AUDIT"/>
    <x v="179"/>
    <s v="CAPTURE/RECORD AND LOG CONTENT"/>
    <x v="2"/>
    <s v="AU-14-2"/>
    <m/>
    <s v="N"/>
    <m/>
    <s v="N"/>
    <m/>
    <x v="1"/>
    <m/>
    <m/>
    <x v="1"/>
  </r>
  <r>
    <x v="2"/>
    <s v=" Audit and Accountability"/>
    <s v="SESSION AUDIT"/>
    <x v="179"/>
    <s v="REMOTE VIEWING / LISTENING"/>
    <x v="3"/>
    <s v="AU-14-3"/>
    <m/>
    <s v="N"/>
    <m/>
    <s v="N"/>
    <m/>
    <x v="1"/>
    <m/>
    <m/>
    <x v="1"/>
  </r>
  <r>
    <x v="2"/>
    <s v=" Audit and Accountability"/>
    <s v="ALTERNATE AUDIT CAPABILITY"/>
    <x v="180"/>
    <s v=""/>
    <x v="0"/>
    <s v="AU-15-0"/>
    <m/>
    <s v="N"/>
    <m/>
    <s v="N"/>
    <m/>
    <x v="1"/>
    <m/>
    <m/>
    <x v="1"/>
  </r>
  <r>
    <x v="2"/>
    <s v=" Audit and Accountability"/>
    <s v="CROSS-ORGANIZATIONAL AUDITING"/>
    <x v="181"/>
    <s v=""/>
    <x v="0"/>
    <s v="AU-16-0"/>
    <m/>
    <s v="N"/>
    <m/>
    <s v="N"/>
    <m/>
    <x v="1"/>
    <m/>
    <m/>
    <x v="1"/>
  </r>
  <r>
    <x v="2"/>
    <s v=" Audit and Accountability"/>
    <s v="CROSS-ORGANIZATIONAL AUDITING"/>
    <x v="181"/>
    <s v="IDENTITY PRESERVATION"/>
    <x v="1"/>
    <s v="AU-16-1"/>
    <m/>
    <s v="N"/>
    <m/>
    <s v="N"/>
    <m/>
    <x v="1"/>
    <m/>
    <m/>
    <x v="1"/>
  </r>
  <r>
    <x v="2"/>
    <s v=" Audit and Accountability"/>
    <s v="CROSS-ORGANIZATIONAL AUDITING"/>
    <x v="181"/>
    <s v="SHARING OF AUDIT INFORMATION"/>
    <x v="2"/>
    <s v="AU-16-2"/>
    <m/>
    <s v="N"/>
    <m/>
    <s v="N"/>
    <m/>
    <x v="1"/>
    <m/>
    <m/>
    <x v="1"/>
  </r>
  <r>
    <x v="3"/>
    <s v=" Security Assessment and Authorization"/>
    <s v="SECURITY CERTIFICATION"/>
    <x v="182"/>
    <s v=""/>
    <x v="0"/>
    <s v="CA-4-0"/>
    <m/>
    <s v="N"/>
    <m/>
    <s v="N"/>
    <m/>
    <x v="1"/>
    <m/>
    <m/>
    <x v="1"/>
  </r>
  <r>
    <x v="5"/>
    <s v=" Contingency Planning"/>
    <s v="CONTINGENCY PLAN UPDATE"/>
    <x v="183"/>
    <s v=""/>
    <x v="0"/>
    <s v="CP-5-0"/>
    <m/>
    <s v="N"/>
    <m/>
    <s v="N"/>
    <m/>
    <x v="1"/>
    <m/>
    <m/>
    <x v="1"/>
  </r>
  <r>
    <x v="5"/>
    <s v=" Contingency Planning"/>
    <s v="ALTERNATE COMMUNICATIONS PROTOCOLS"/>
    <x v="184"/>
    <s v=""/>
    <x v="0"/>
    <s v="CP-11-0"/>
    <m/>
    <s v="N"/>
    <m/>
    <s v="N"/>
    <m/>
    <x v="1"/>
    <m/>
    <m/>
    <x v="1"/>
  </r>
  <r>
    <x v="5"/>
    <s v=" Contingency Planning"/>
    <s v="SAFE MODE"/>
    <x v="185"/>
    <s v=""/>
    <x v="0"/>
    <s v="CP-12-0"/>
    <m/>
    <s v="N"/>
    <m/>
    <s v="N"/>
    <m/>
    <x v="1"/>
    <m/>
    <m/>
    <x v="1"/>
  </r>
  <r>
    <x v="5"/>
    <s v=" Contingency Planning"/>
    <s v="ALTERNATIVE SECURITY MECHANISMS"/>
    <x v="186"/>
    <s v=""/>
    <x v="0"/>
    <s v="CP-13-0"/>
    <m/>
    <s v="N"/>
    <m/>
    <s v="N"/>
    <m/>
    <x v="1"/>
    <m/>
    <m/>
    <x v="1"/>
  </r>
  <r>
    <x v="6"/>
    <s v=" Identification and Authentication"/>
    <s v="SERVICE IDENTIFICATION AND AUTHENTICATION"/>
    <x v="187"/>
    <s v=""/>
    <x v="0"/>
    <s v="IA-9-0"/>
    <m/>
    <s v="N"/>
    <m/>
    <s v="N"/>
    <m/>
    <x v="1"/>
    <m/>
    <m/>
    <x v="1"/>
  </r>
  <r>
    <x v="6"/>
    <s v=" Identification and Authentication"/>
    <s v="SERVICE IDENTIFICATION AND AUTHENTICATION"/>
    <x v="187"/>
    <s v="INFORMATION EXCHANGE"/>
    <x v="1"/>
    <s v="IA-9-1"/>
    <m/>
    <s v="N"/>
    <m/>
    <s v="N"/>
    <m/>
    <x v="1"/>
    <m/>
    <m/>
    <x v="1"/>
  </r>
  <r>
    <x v="6"/>
    <s v=" Identification and Authentication"/>
    <s v="SERVICE IDENTIFICATION AND AUTHENTICATION"/>
    <x v="187"/>
    <s v="TRANSMISSION OF DECISIONS"/>
    <x v="2"/>
    <s v="IA-9-2"/>
    <m/>
    <s v="N"/>
    <m/>
    <s v="N"/>
    <m/>
    <x v="1"/>
    <m/>
    <m/>
    <x v="1"/>
  </r>
  <r>
    <x v="6"/>
    <s v=" Identification and Authentication"/>
    <s v="ADAPTIVE IDENTIFICATION AND AUTHENTICATION"/>
    <x v="188"/>
    <s v=""/>
    <x v="0"/>
    <s v="IA-10-0"/>
    <m/>
    <s v="N"/>
    <m/>
    <s v="N"/>
    <m/>
    <x v="1"/>
    <m/>
    <m/>
    <x v="1"/>
  </r>
  <r>
    <x v="6"/>
    <s v=" Identification and Authentication"/>
    <s v="RE-AUTHENTICATION"/>
    <x v="189"/>
    <s v=""/>
    <x v="0"/>
    <s v="IA-11-0"/>
    <m/>
    <s v="N"/>
    <m/>
    <s v="N"/>
    <m/>
    <x v="1"/>
    <m/>
    <m/>
    <x v="1"/>
  </r>
  <r>
    <x v="7"/>
    <s v=" Incident Response"/>
    <s v="INFORMATION SPILLAGE RESPONSE"/>
    <x v="190"/>
    <s v=""/>
    <x v="0"/>
    <s v="IR-9-0"/>
    <m/>
    <s v="N"/>
    <m/>
    <s v="N"/>
    <m/>
    <x v="1"/>
    <m/>
    <m/>
    <x v="1"/>
  </r>
  <r>
    <x v="7"/>
    <s v=" Incident Response"/>
    <s v="INFORMATION SPILLAGE RESPONSE"/>
    <x v="190"/>
    <s v="RESPONSIBLE PERSONNEL"/>
    <x v="1"/>
    <s v="IR-9-1"/>
    <m/>
    <s v="N"/>
    <m/>
    <s v="N"/>
    <m/>
    <x v="1"/>
    <m/>
    <m/>
    <x v="1"/>
  </r>
  <r>
    <x v="7"/>
    <s v=" Incident Response"/>
    <s v="INFORMATION SPILLAGE RESPONSE"/>
    <x v="190"/>
    <s v="TRAINING"/>
    <x v="2"/>
    <s v="IR-9-2"/>
    <m/>
    <s v="N"/>
    <m/>
    <s v="N"/>
    <m/>
    <x v="1"/>
    <m/>
    <m/>
    <x v="1"/>
  </r>
  <r>
    <x v="7"/>
    <s v=" Incident Response"/>
    <s v="INFORMATION SPILLAGE RESPONSE"/>
    <x v="190"/>
    <s v="POST-SPILL OPERATIONS"/>
    <x v="3"/>
    <s v="IR-9-3"/>
    <m/>
    <s v="N"/>
    <m/>
    <s v="N"/>
    <m/>
    <x v="1"/>
    <m/>
    <m/>
    <x v="1"/>
  </r>
  <r>
    <x v="7"/>
    <s v=" Incident Response"/>
    <s v="INFORMATION SPILLAGE RESPONSE"/>
    <x v="190"/>
    <s v="EXPOSURE TO UNAUTHORIZED PERSONNEL"/>
    <x v="4"/>
    <s v="IR-9-4"/>
    <m/>
    <s v="N"/>
    <m/>
    <s v="N"/>
    <m/>
    <x v="1"/>
    <m/>
    <m/>
    <x v="1"/>
  </r>
  <r>
    <x v="7"/>
    <s v=" Incident Response"/>
    <s v="INTEGRATED INFORMATION SECURITY ANALYSIS TEAM"/>
    <x v="191"/>
    <s v=""/>
    <x v="0"/>
    <s v="IR-10-0"/>
    <m/>
    <s v="N"/>
    <m/>
    <s v="N"/>
    <m/>
    <x v="1"/>
    <m/>
    <m/>
    <x v="1"/>
  </r>
  <r>
    <x v="9"/>
    <s v=" Media Protection"/>
    <s v="MEDIA DOWNGRADING"/>
    <x v="192"/>
    <s v=""/>
    <x v="0"/>
    <s v="MP-8-0"/>
    <m/>
    <s v="N"/>
    <m/>
    <s v="N"/>
    <m/>
    <x v="1"/>
    <m/>
    <m/>
    <x v="1"/>
  </r>
  <r>
    <x v="9"/>
    <s v=" Media Protection"/>
    <s v="MEDIA DOWNGRADING"/>
    <x v="192"/>
    <s v="DOCUMENTATION OF PROCESS"/>
    <x v="1"/>
    <s v="MP-8-1"/>
    <m/>
    <s v="N"/>
    <m/>
    <s v="N"/>
    <m/>
    <x v="1"/>
    <m/>
    <m/>
    <x v="1"/>
  </r>
  <r>
    <x v="9"/>
    <s v=" Media Protection"/>
    <s v="MEDIA DOWNGRADING"/>
    <x v="192"/>
    <s v="EQUIPMENT TESTING"/>
    <x v="2"/>
    <s v="MP-8-2"/>
    <m/>
    <s v="N"/>
    <m/>
    <s v="N"/>
    <m/>
    <x v="1"/>
    <m/>
    <m/>
    <x v="1"/>
  </r>
  <r>
    <x v="9"/>
    <s v=" Media Protection"/>
    <s v="MEDIA DOWNGRADING"/>
    <x v="192"/>
    <s v="CONTROLLED UNCLASSIFIED INFORMATION"/>
    <x v="3"/>
    <s v="MP-8-3"/>
    <m/>
    <s v="N"/>
    <m/>
    <s v="N"/>
    <m/>
    <x v="1"/>
    <m/>
    <m/>
    <x v="1"/>
  </r>
  <r>
    <x v="9"/>
    <s v=" Media Protection"/>
    <s v="MEDIA DOWNGRADING"/>
    <x v="192"/>
    <s v="CLASSIFIED INFORMATION"/>
    <x v="4"/>
    <s v="MP-8-4"/>
    <m/>
    <s v="N"/>
    <m/>
    <s v="N"/>
    <m/>
    <x v="1"/>
    <m/>
    <m/>
    <x v="1"/>
  </r>
  <r>
    <x v="10"/>
    <s v=" Physical and Environmental Protection"/>
    <s v="VISITOR CONTROL"/>
    <x v="193"/>
    <s v=""/>
    <x v="0"/>
    <s v="PE-7-0"/>
    <m/>
    <s v="N"/>
    <m/>
    <s v="N"/>
    <m/>
    <x v="1"/>
    <m/>
    <m/>
    <x v="1"/>
  </r>
  <r>
    <x v="10"/>
    <s v=" Physical and Environmental Protection"/>
    <s v="INFORMATION LEAKAGE"/>
    <x v="194"/>
    <s v=""/>
    <x v="0"/>
    <s v="PE-19-0"/>
    <m/>
    <s v="N"/>
    <m/>
    <s v="N"/>
    <m/>
    <x v="1"/>
    <m/>
    <m/>
    <x v="1"/>
  </r>
  <r>
    <x v="10"/>
    <s v=" Physical and Environmental Protection"/>
    <s v="INFORMATION LEAKAGE"/>
    <x v="194"/>
    <s v="NATIONAL EMISSIONS / TEMPEST POLICIES AND PROCEDURES"/>
    <x v="1"/>
    <s v="PE-19-1"/>
    <m/>
    <s v="N"/>
    <m/>
    <s v="N"/>
    <m/>
    <x v="1"/>
    <m/>
    <m/>
    <x v="1"/>
  </r>
  <r>
    <x v="10"/>
    <s v=" Physical and Environmental Protection"/>
    <s v="ASSET MONITORING AND TRACKING"/>
    <x v="195"/>
    <s v=""/>
    <x v="0"/>
    <s v="PE-20-0"/>
    <m/>
    <s v="N"/>
    <m/>
    <s v="N"/>
    <m/>
    <x v="1"/>
    <m/>
    <m/>
    <x v="1"/>
  </r>
  <r>
    <x v="11"/>
    <s v=" Planning"/>
    <s v="SYSTEM SECURITY PLAN UPDATE"/>
    <x v="196"/>
    <s v=""/>
    <x v="0"/>
    <s v="PL-3-0"/>
    <m/>
    <s v="N"/>
    <m/>
    <s v="N"/>
    <m/>
    <x v="1"/>
    <m/>
    <m/>
    <x v="1"/>
  </r>
  <r>
    <x v="11"/>
    <s v=" Planning"/>
    <s v="PRIVACY IMPACT ASSESSMENT"/>
    <x v="197"/>
    <s v=""/>
    <x v="0"/>
    <s v="PL-5-0"/>
    <m/>
    <s v="N"/>
    <m/>
    <s v="N"/>
    <m/>
    <x v="1"/>
    <m/>
    <m/>
    <x v="1"/>
  </r>
  <r>
    <x v="11"/>
    <s v=" Planning"/>
    <s v="SECURITY-RELATED ACTIVITY PLANNING"/>
    <x v="198"/>
    <s v=""/>
    <x v="0"/>
    <s v="PL-6-0"/>
    <m/>
    <s v="N"/>
    <m/>
    <s v="N"/>
    <m/>
    <x v="1"/>
    <m/>
    <m/>
    <x v="1"/>
  </r>
  <r>
    <x v="11"/>
    <s v=" Planning"/>
    <s v="SECURITY CONCEPT OF OPERATIONS"/>
    <x v="199"/>
    <s v=""/>
    <x v="0"/>
    <s v="PL-7-0"/>
    <m/>
    <s v="N"/>
    <m/>
    <s v="N"/>
    <m/>
    <x v="1"/>
    <m/>
    <m/>
    <x v="1"/>
  </r>
  <r>
    <x v="11"/>
    <s v=" Planning"/>
    <s v="CENTRAL MANAGEMENT"/>
    <x v="200"/>
    <s v=""/>
    <x v="0"/>
    <s v="PL-9-0"/>
    <m/>
    <s v="N"/>
    <m/>
    <s v="N"/>
    <m/>
    <x v="1"/>
    <m/>
    <m/>
    <x v="1"/>
  </r>
  <r>
    <x v="13"/>
    <s v=" Risk Assessment"/>
    <s v="RISK ASSESSMENT UPDATE"/>
    <x v="201"/>
    <s v=""/>
    <x v="0"/>
    <s v="RA-4-0"/>
    <m/>
    <s v="N"/>
    <m/>
    <s v="N"/>
    <m/>
    <x v="1"/>
    <m/>
    <m/>
    <x v="1"/>
  </r>
  <r>
    <x v="13"/>
    <s v=" Risk Assessment"/>
    <s v="TECHNICAL SURVEILLANCE COUNTERMEASURES SURVEY"/>
    <x v="202"/>
    <s v=""/>
    <x v="0"/>
    <s v="RA-6-0"/>
    <m/>
    <s v="N"/>
    <m/>
    <s v="N"/>
    <m/>
    <x v="1"/>
    <m/>
    <m/>
    <x v="1"/>
  </r>
  <r>
    <x v="14"/>
    <s v=" System and Services Acquisition"/>
    <s v="SOFTWARE USAGE RESTRICTIONS"/>
    <x v="203"/>
    <s v=""/>
    <x v="0"/>
    <s v="SA-6-0"/>
    <m/>
    <s v="N"/>
    <m/>
    <s v="N"/>
    <m/>
    <x v="1"/>
    <m/>
    <m/>
    <x v="1"/>
  </r>
  <r>
    <x v="14"/>
    <s v=" System and Services Acquisition"/>
    <s v="USER-INSTALLED SOFTWARE"/>
    <x v="204"/>
    <s v=""/>
    <x v="0"/>
    <s v="SA-7-0"/>
    <m/>
    <s v="N"/>
    <m/>
    <s v="N"/>
    <m/>
    <x v="1"/>
    <m/>
    <m/>
    <x v="1"/>
  </r>
  <r>
    <x v="14"/>
    <s v=" System and Services Acquisition"/>
    <s v="TRUSTWORTHINESS"/>
    <x v="205"/>
    <s v=""/>
    <x v="0"/>
    <s v="SA-13-0"/>
    <m/>
    <s v="N"/>
    <m/>
    <s v="N"/>
    <m/>
    <x v="1"/>
    <m/>
    <m/>
    <x v="1"/>
  </r>
  <r>
    <x v="14"/>
    <s v=" System and Services Acquisition"/>
    <s v="CRITICALITY ANALYSIS"/>
    <x v="206"/>
    <s v=""/>
    <x v="0"/>
    <s v="SA-14-0"/>
    <m/>
    <s v="N"/>
    <m/>
    <s v="N"/>
    <m/>
    <x v="1"/>
    <m/>
    <m/>
    <x v="1"/>
  </r>
  <r>
    <x v="14"/>
    <s v=" System and Services Acquisition"/>
    <s v="CRITICALITY ANALYSIS"/>
    <x v="206"/>
    <s v="CRITICAL COMPONENTS WITH NO VIABLE ALTERNATIVE SOURCING"/>
    <x v="1"/>
    <s v="SA-14-1"/>
    <m/>
    <s v="N"/>
    <m/>
    <s v="N"/>
    <m/>
    <x v="1"/>
    <m/>
    <m/>
    <x v="1"/>
  </r>
  <r>
    <x v="14"/>
    <s v=" System and Services Acquisition"/>
    <s v="TAMPER RESISTANCE AND DETECTION"/>
    <x v="207"/>
    <s v=""/>
    <x v="0"/>
    <s v="SA-18-0"/>
    <m/>
    <s v="N"/>
    <m/>
    <s v="N"/>
    <m/>
    <x v="1"/>
    <m/>
    <m/>
    <x v="1"/>
  </r>
  <r>
    <x v="14"/>
    <s v=" System and Services Acquisition"/>
    <s v="TAMPER RESISTANCE AND DETECTION"/>
    <x v="207"/>
    <s v="MULTIPLE PHASES OF SDLC"/>
    <x v="1"/>
    <s v="SA-18-1"/>
    <m/>
    <s v="N"/>
    <m/>
    <s v="N"/>
    <m/>
    <x v="1"/>
    <m/>
    <m/>
    <x v="1"/>
  </r>
  <r>
    <x v="14"/>
    <s v=" System and Services Acquisition"/>
    <s v="TAMPER RESISTANCE AND DETECTION"/>
    <x v="207"/>
    <s v="INSPECTION OF INFORMATION SYSTEMS, COMPONENTS, OR DEVICES"/>
    <x v="2"/>
    <s v="SA-18-2"/>
    <m/>
    <s v="N"/>
    <m/>
    <s v="N"/>
    <m/>
    <x v="1"/>
    <m/>
    <m/>
    <x v="1"/>
  </r>
  <r>
    <x v="14"/>
    <s v=" System and Services Acquisition"/>
    <s v="COMPONENT AUTHENTICITY"/>
    <x v="208"/>
    <s v=""/>
    <x v="0"/>
    <s v="SA-19-0"/>
    <m/>
    <s v="N"/>
    <m/>
    <s v="N"/>
    <m/>
    <x v="1"/>
    <m/>
    <m/>
    <x v="1"/>
  </r>
  <r>
    <x v="14"/>
    <s v=" System and Services Acquisition"/>
    <s v="COMPONENT AUTHENTICITY"/>
    <x v="208"/>
    <s v="ANTI-COUNTERFEIT TRAINING"/>
    <x v="1"/>
    <s v="SA-19-1"/>
    <m/>
    <s v="N"/>
    <m/>
    <s v="N"/>
    <m/>
    <x v="1"/>
    <m/>
    <m/>
    <x v="1"/>
  </r>
  <r>
    <x v="14"/>
    <s v=" System and Services Acquisition"/>
    <s v="COMPONENT AUTHENTICITY"/>
    <x v="208"/>
    <s v="CONFIGURATION CONTROL FOR COMPONENT SERVICE / REPAIR"/>
    <x v="2"/>
    <s v="SA-19-2"/>
    <m/>
    <s v="N"/>
    <m/>
    <s v="N"/>
    <m/>
    <x v="1"/>
    <m/>
    <m/>
    <x v="1"/>
  </r>
  <r>
    <x v="14"/>
    <s v=" System and Services Acquisition"/>
    <s v="COMPONENT AUTHENTICITY"/>
    <x v="208"/>
    <s v="COMPONENT DISPOSAL"/>
    <x v="3"/>
    <s v="SA-19-3"/>
    <m/>
    <s v="N"/>
    <m/>
    <s v="N"/>
    <m/>
    <x v="1"/>
    <m/>
    <m/>
    <x v="1"/>
  </r>
  <r>
    <x v="14"/>
    <s v=" System and Services Acquisition"/>
    <s v="COMPONENT AUTHENTICITY"/>
    <x v="208"/>
    <s v="ANTI-COUNTERFEIT SCANNING"/>
    <x v="4"/>
    <s v="SA-19-4"/>
    <m/>
    <s v="N"/>
    <m/>
    <s v="N"/>
    <m/>
    <x v="1"/>
    <m/>
    <m/>
    <x v="1"/>
  </r>
  <r>
    <x v="14"/>
    <s v=" System and Services Acquisition"/>
    <s v="CUSTOMIZED DEVELOPMENT OF CRITICAL COMPONENTS"/>
    <x v="209"/>
    <s v=""/>
    <x v="0"/>
    <s v="SA-20-0"/>
    <m/>
    <s v="N"/>
    <m/>
    <s v="N"/>
    <m/>
    <x v="1"/>
    <m/>
    <m/>
    <x v="1"/>
  </r>
  <r>
    <x v="14"/>
    <s v=" System and Services Acquisition"/>
    <s v="DEVELOPER SCREENING"/>
    <x v="210"/>
    <s v=""/>
    <x v="0"/>
    <s v="SA-21-0"/>
    <m/>
    <s v="N"/>
    <m/>
    <s v="N"/>
    <m/>
    <x v="1"/>
    <m/>
    <m/>
    <x v="1"/>
  </r>
  <r>
    <x v="14"/>
    <s v=" System and Services Acquisition"/>
    <s v="DEVELOPER SCREENING"/>
    <x v="210"/>
    <s v="VALIDATION OF SCREENING"/>
    <x v="1"/>
    <s v="SA-21-1"/>
    <m/>
    <s v="N"/>
    <m/>
    <s v="N"/>
    <m/>
    <x v="1"/>
    <m/>
    <m/>
    <x v="1"/>
  </r>
  <r>
    <x v="14"/>
    <s v=" System and Services Acquisition"/>
    <s v="UNSUPPORTED SYSTEM COMPONENTS"/>
    <x v="211"/>
    <s v=""/>
    <x v="0"/>
    <s v="SA-22-0"/>
    <m/>
    <s v="N"/>
    <m/>
    <s v="N"/>
    <m/>
    <x v="1"/>
    <m/>
    <m/>
    <x v="1"/>
  </r>
  <r>
    <x v="14"/>
    <s v=" System and Services Acquisition"/>
    <s v="UNSUPPORTED SYSTEM COMPONENTS"/>
    <x v="211"/>
    <s v="ALTERNATIVE SOURCES FOR CONTINUED SUPPORT"/>
    <x v="1"/>
    <s v="SA-22-1"/>
    <m/>
    <s v="N"/>
    <m/>
    <s v="N"/>
    <m/>
    <x v="1"/>
    <m/>
    <m/>
    <x v="1"/>
  </r>
  <r>
    <x v="15"/>
    <s v=" System and Communications Protection"/>
    <s v="RESOURCE AVAILABILITY"/>
    <x v="212"/>
    <s v=""/>
    <x v="0"/>
    <s v="SC-6-0"/>
    <m/>
    <s v="N"/>
    <m/>
    <s v="N"/>
    <m/>
    <x v="1"/>
    <m/>
    <m/>
    <x v="1"/>
  </r>
  <r>
    <x v="15"/>
    <s v=" System and Communications Protection"/>
    <s v="TRANSMISSION CONFIDENTIALITY"/>
    <x v="213"/>
    <s v=""/>
    <x v="0"/>
    <s v="SC-9-0"/>
    <m/>
    <s v="N"/>
    <m/>
    <s v="N"/>
    <m/>
    <x v="1"/>
    <m/>
    <m/>
    <x v="1"/>
  </r>
  <r>
    <x v="15"/>
    <s v=" System and Communications Protection"/>
    <s v="TRUSTED PATH"/>
    <x v="214"/>
    <s v=""/>
    <x v="0"/>
    <s v="SC-11-0"/>
    <m/>
    <s v="N"/>
    <m/>
    <s v="N"/>
    <m/>
    <x v="1"/>
    <m/>
    <m/>
    <x v="1"/>
  </r>
  <r>
    <x v="15"/>
    <s v=" System and Communications Protection"/>
    <s v="TRUSTED PATH"/>
    <x v="214"/>
    <s v="LOGICAL ISOLATION"/>
    <x v="1"/>
    <s v="SC-11-1"/>
    <m/>
    <s v="N"/>
    <m/>
    <s v="N"/>
    <m/>
    <x v="1"/>
    <m/>
    <m/>
    <x v="1"/>
  </r>
  <r>
    <x v="15"/>
    <s v=" System and Communications Protection"/>
    <s v="PUBLIC ACCESS PROTECTIONS"/>
    <x v="215"/>
    <s v=""/>
    <x v="0"/>
    <s v="SC-14-0"/>
    <m/>
    <s v="N"/>
    <m/>
    <s v="N"/>
    <m/>
    <x v="1"/>
    <m/>
    <m/>
    <x v="1"/>
  </r>
  <r>
    <x v="15"/>
    <s v=" System and Communications Protection"/>
    <s v="TRANSMISSION OF SECURITY ATTRIBUTES"/>
    <x v="216"/>
    <s v=""/>
    <x v="0"/>
    <s v="SC-16-0"/>
    <m/>
    <s v="N"/>
    <m/>
    <s v="N"/>
    <m/>
    <x v="1"/>
    <m/>
    <m/>
    <x v="1"/>
  </r>
  <r>
    <x v="15"/>
    <s v=" System and Communications Protection"/>
    <s v="TRANSMISSION OF SECURITY ATTRIBUTES"/>
    <x v="216"/>
    <s v="INTEGRITY VALIDATION"/>
    <x v="1"/>
    <s v="SC-16-1"/>
    <m/>
    <s v="N"/>
    <m/>
    <s v="N"/>
    <m/>
    <x v="1"/>
    <m/>
    <m/>
    <x v="1"/>
  </r>
  <r>
    <x v="15"/>
    <s v=" System and Communications Protection"/>
    <s v="THIN NODES"/>
    <x v="217"/>
    <s v=""/>
    <x v="0"/>
    <s v="SC-25-0"/>
    <m/>
    <s v="N"/>
    <m/>
    <s v="N"/>
    <m/>
    <x v="1"/>
    <m/>
    <m/>
    <x v="1"/>
  </r>
  <r>
    <x v="15"/>
    <s v=" System and Communications Protection"/>
    <s v="HONEYPOTS"/>
    <x v="218"/>
    <s v=""/>
    <x v="0"/>
    <s v="SC-26-0"/>
    <m/>
    <s v="N"/>
    <m/>
    <s v="N"/>
    <m/>
    <x v="1"/>
    <m/>
    <m/>
    <x v="1"/>
  </r>
  <r>
    <x v="15"/>
    <s v=" System and Communications Protection"/>
    <s v="HONEYPOTS"/>
    <x v="218"/>
    <s v="DETECTION OF MALICIOUS CODE"/>
    <x v="1"/>
    <s v="SC-26-1"/>
    <m/>
    <s v="N"/>
    <m/>
    <s v="N"/>
    <m/>
    <x v="1"/>
    <m/>
    <m/>
    <x v="1"/>
  </r>
  <r>
    <x v="15"/>
    <s v=" System and Communications Protection"/>
    <s v="PLATFORM-INDEPENDENT APPLICATIONS"/>
    <x v="219"/>
    <s v=""/>
    <x v="0"/>
    <s v="SC-27-0"/>
    <m/>
    <s v="N"/>
    <m/>
    <s v="N"/>
    <m/>
    <x v="1"/>
    <m/>
    <m/>
    <x v="1"/>
  </r>
  <r>
    <x v="15"/>
    <s v=" System and Communications Protection"/>
    <s v="HETEROGENEITY"/>
    <x v="220"/>
    <s v=""/>
    <x v="0"/>
    <s v="SC-29-0"/>
    <m/>
    <s v="N"/>
    <m/>
    <s v="N"/>
    <m/>
    <x v="1"/>
    <m/>
    <m/>
    <x v="1"/>
  </r>
  <r>
    <x v="15"/>
    <s v=" System and Communications Protection"/>
    <s v="HETEROGENEITY"/>
    <x v="220"/>
    <s v="VIRTUALIZATION TECHNIQUES"/>
    <x v="1"/>
    <s v="SC-29-1"/>
    <m/>
    <s v="N"/>
    <m/>
    <s v="N"/>
    <m/>
    <x v="1"/>
    <m/>
    <m/>
    <x v="1"/>
  </r>
  <r>
    <x v="15"/>
    <s v=" System and Communications Protection"/>
    <s v="CONCEALMENT AND MISDIRECTION"/>
    <x v="221"/>
    <s v=""/>
    <x v="0"/>
    <s v="SC-30-0"/>
    <m/>
    <s v="N"/>
    <m/>
    <s v="N"/>
    <m/>
    <x v="1"/>
    <m/>
    <m/>
    <x v="1"/>
  </r>
  <r>
    <x v="15"/>
    <s v=" System and Communications Protection"/>
    <s v="CONCEALMENT AND MISDIRECTION"/>
    <x v="221"/>
    <s v="VIRTUALIZATION TECHNIQUES"/>
    <x v="1"/>
    <s v="SC-30-1"/>
    <m/>
    <s v="N"/>
    <m/>
    <s v="N"/>
    <m/>
    <x v="1"/>
    <m/>
    <m/>
    <x v="1"/>
  </r>
  <r>
    <x v="15"/>
    <s v=" System and Communications Protection"/>
    <s v="CONCEALMENT AND MISDIRECTION"/>
    <x v="221"/>
    <s v="RANDOMNESS"/>
    <x v="2"/>
    <s v="SC-30-2"/>
    <m/>
    <s v="N"/>
    <m/>
    <s v="N"/>
    <m/>
    <x v="1"/>
    <m/>
    <m/>
    <x v="1"/>
  </r>
  <r>
    <x v="15"/>
    <s v=" System and Communications Protection"/>
    <s v="CONCEALMENT AND MISDIRECTION"/>
    <x v="221"/>
    <s v="CHANGE PROCESSING / STORAGE LOCATIONS"/>
    <x v="3"/>
    <s v="SC-30-3"/>
    <m/>
    <s v="N"/>
    <m/>
    <s v="N"/>
    <m/>
    <x v="1"/>
    <m/>
    <m/>
    <x v="1"/>
  </r>
  <r>
    <x v="15"/>
    <s v=" System and Communications Protection"/>
    <s v="CONCEALMENT AND MISDIRECTION"/>
    <x v="221"/>
    <s v="MISLEADING INFORMATION"/>
    <x v="4"/>
    <s v="SC-30-4"/>
    <m/>
    <s v="N"/>
    <m/>
    <s v="N"/>
    <m/>
    <x v="1"/>
    <m/>
    <m/>
    <x v="1"/>
  </r>
  <r>
    <x v="15"/>
    <s v=" System and Communications Protection"/>
    <s v="CONCEALMENT AND MISDIRECTION"/>
    <x v="221"/>
    <s v="CONCEALMENT OF SYSTEM COMPONENTS"/>
    <x v="5"/>
    <s v="SC-30-5"/>
    <m/>
    <s v="N"/>
    <m/>
    <s v="N"/>
    <m/>
    <x v="1"/>
    <m/>
    <m/>
    <x v="1"/>
  </r>
  <r>
    <x v="15"/>
    <s v=" System and Communications Protection"/>
    <s v="COVERT CHANNEL ANALYSIS"/>
    <x v="222"/>
    <s v=""/>
    <x v="0"/>
    <s v="SC-31-0"/>
    <m/>
    <s v="N"/>
    <m/>
    <s v="N"/>
    <m/>
    <x v="1"/>
    <m/>
    <m/>
    <x v="1"/>
  </r>
  <r>
    <x v="15"/>
    <s v=" System and Communications Protection"/>
    <s v="COVERT CHANNEL ANALYSIS"/>
    <x v="222"/>
    <s v="TEST COVERT CHANNELS FOR EXPLOITABILITY"/>
    <x v="1"/>
    <s v="SC-31-1"/>
    <m/>
    <s v="N"/>
    <m/>
    <s v="N"/>
    <m/>
    <x v="1"/>
    <m/>
    <m/>
    <x v="1"/>
  </r>
  <r>
    <x v="15"/>
    <s v=" System and Communications Protection"/>
    <s v="COVERT CHANNEL ANALYSIS"/>
    <x v="222"/>
    <s v="MAXIMUM BANDWIDTH"/>
    <x v="2"/>
    <s v="SC-31-2"/>
    <m/>
    <s v="N"/>
    <m/>
    <s v="N"/>
    <m/>
    <x v="1"/>
    <m/>
    <m/>
    <x v="1"/>
  </r>
  <r>
    <x v="15"/>
    <s v=" System and Communications Protection"/>
    <s v="COVERT CHANNEL ANALYSIS"/>
    <x v="222"/>
    <s v="MEASURE BANDWIDTH IN OPERATIONAL ENVIRONMENTS"/>
    <x v="3"/>
    <s v="SC-31-3"/>
    <m/>
    <s v="N"/>
    <m/>
    <s v="N"/>
    <m/>
    <x v="1"/>
    <m/>
    <m/>
    <x v="1"/>
  </r>
  <r>
    <x v="15"/>
    <s v=" System and Communications Protection"/>
    <s v="INFORMATION SYSTEM PARTITIONING"/>
    <x v="223"/>
    <s v=""/>
    <x v="0"/>
    <s v="SC-32-0"/>
    <m/>
    <s v="N"/>
    <m/>
    <s v="N"/>
    <m/>
    <x v="1"/>
    <m/>
    <m/>
    <x v="1"/>
  </r>
  <r>
    <x v="15"/>
    <s v=" System and Communications Protection"/>
    <s v="TRANSMISSION PREPARATION INTEGRITY"/>
    <x v="224"/>
    <s v=""/>
    <x v="0"/>
    <s v="SC-33-0"/>
    <m/>
    <s v="N"/>
    <m/>
    <s v="N"/>
    <m/>
    <x v="1"/>
    <m/>
    <m/>
    <x v="1"/>
  </r>
  <r>
    <x v="15"/>
    <s v=" System and Communications Protection"/>
    <s v="NON-MODIFIABLE EXECUTABLE PROGRAMS"/>
    <x v="225"/>
    <s v=""/>
    <x v="0"/>
    <s v="SC-34-0"/>
    <m/>
    <s v="N"/>
    <m/>
    <s v="N"/>
    <m/>
    <x v="1"/>
    <m/>
    <m/>
    <x v="1"/>
  </r>
  <r>
    <x v="15"/>
    <s v=" System and Communications Protection"/>
    <s v="NON-MODIFIABLE EXECUTABLE PROGRAMS"/>
    <x v="225"/>
    <s v="NO WRITABLE STORAGE"/>
    <x v="1"/>
    <s v="SC-34-1"/>
    <m/>
    <s v="N"/>
    <m/>
    <s v="N"/>
    <m/>
    <x v="1"/>
    <m/>
    <m/>
    <x v="1"/>
  </r>
  <r>
    <x v="15"/>
    <s v=" System and Communications Protection"/>
    <s v="NON-MODIFIABLE EXECUTABLE PROGRAMS"/>
    <x v="225"/>
    <s v="INTEGRITY PROTECTION / READ-ONLY MEDIA"/>
    <x v="2"/>
    <s v="SC-34-2"/>
    <m/>
    <s v="N"/>
    <m/>
    <s v="N"/>
    <m/>
    <x v="1"/>
    <m/>
    <m/>
    <x v="1"/>
  </r>
  <r>
    <x v="15"/>
    <s v=" System and Communications Protection"/>
    <s v="NON-MODIFIABLE EXECUTABLE PROGRAMS"/>
    <x v="225"/>
    <s v="HARDWARE-BASED PROTECTION"/>
    <x v="3"/>
    <s v="SC-34-3"/>
    <m/>
    <s v="N"/>
    <m/>
    <s v="N"/>
    <m/>
    <x v="1"/>
    <m/>
    <m/>
    <x v="1"/>
  </r>
  <r>
    <x v="15"/>
    <s v=" System and Communications Protection"/>
    <s v="HONEYCLIENTS"/>
    <x v="226"/>
    <s v=""/>
    <x v="0"/>
    <s v="SC-35-0"/>
    <m/>
    <s v="N"/>
    <m/>
    <s v="N"/>
    <m/>
    <x v="1"/>
    <m/>
    <m/>
    <x v="1"/>
  </r>
  <r>
    <x v="15"/>
    <s v=" System and Communications Protection"/>
    <s v="DISTRIBUTED PROCESSING AND STORAGE"/>
    <x v="227"/>
    <s v=""/>
    <x v="0"/>
    <s v="SC-36-0"/>
    <m/>
    <s v="N"/>
    <m/>
    <s v="N"/>
    <m/>
    <x v="1"/>
    <m/>
    <m/>
    <x v="1"/>
  </r>
  <r>
    <x v="15"/>
    <s v=" System and Communications Protection"/>
    <s v="DISTRIBUTED PROCESSING AND STORAGE"/>
    <x v="227"/>
    <s v="POLLING TECHNIQUES"/>
    <x v="1"/>
    <s v="SC-36-1"/>
    <m/>
    <s v="N"/>
    <m/>
    <s v="N"/>
    <m/>
    <x v="1"/>
    <m/>
    <m/>
    <x v="1"/>
  </r>
  <r>
    <x v="15"/>
    <s v=" System and Communications Protection"/>
    <s v="OUT-OF-BAND CHANNELS"/>
    <x v="228"/>
    <s v=""/>
    <x v="0"/>
    <s v="SC-37-0"/>
    <m/>
    <s v="N"/>
    <m/>
    <s v="N"/>
    <m/>
    <x v="1"/>
    <m/>
    <m/>
    <x v="1"/>
  </r>
  <r>
    <x v="15"/>
    <s v=" System and Communications Protection"/>
    <s v="OUT-OF-BAND CHANNELS"/>
    <x v="228"/>
    <s v="ENSURE DELIVERY / TRANSMISSION"/>
    <x v="1"/>
    <s v="SC-37-1"/>
    <m/>
    <s v="N"/>
    <m/>
    <s v="N"/>
    <m/>
    <x v="1"/>
    <m/>
    <m/>
    <x v="1"/>
  </r>
  <r>
    <x v="15"/>
    <s v=" System and Communications Protection"/>
    <s v="OPERATIONS SECURITY"/>
    <x v="229"/>
    <s v=""/>
    <x v="0"/>
    <s v="SC-38-0"/>
    <m/>
    <s v="N"/>
    <m/>
    <s v="N"/>
    <m/>
    <x v="1"/>
    <m/>
    <m/>
    <x v="1"/>
  </r>
  <r>
    <x v="15"/>
    <s v=" System and Communications Protection"/>
    <s v="WIRELESS LINK PROTECTION"/>
    <x v="230"/>
    <s v=""/>
    <x v="0"/>
    <s v="SC-40-0"/>
    <m/>
    <s v="N"/>
    <m/>
    <s v="N"/>
    <m/>
    <x v="1"/>
    <m/>
    <m/>
    <x v="1"/>
  </r>
  <r>
    <x v="15"/>
    <s v=" System and Communications Protection"/>
    <s v="WIRELESS LINK PROTECTION"/>
    <x v="230"/>
    <s v="ELECTROMAGNETIC INTERFERENCE"/>
    <x v="1"/>
    <s v="SC-40-1"/>
    <m/>
    <s v="N"/>
    <m/>
    <s v="N"/>
    <m/>
    <x v="1"/>
    <m/>
    <m/>
    <x v="1"/>
  </r>
  <r>
    <x v="15"/>
    <s v=" System and Communications Protection"/>
    <s v="WIRELESS LINK PROTECTION"/>
    <x v="230"/>
    <s v="REDUCE DETECTION POTENTIAL"/>
    <x v="2"/>
    <s v="SC-40-2"/>
    <m/>
    <s v="N"/>
    <m/>
    <s v="N"/>
    <m/>
    <x v="1"/>
    <m/>
    <m/>
    <x v="1"/>
  </r>
  <r>
    <x v="15"/>
    <s v=" System and Communications Protection"/>
    <s v="WIRELESS LINK PROTECTION"/>
    <x v="230"/>
    <s v="IMITATIVE OR MANIPULATIVE COMMUNICATIONS DECEPTION"/>
    <x v="3"/>
    <s v="SC-40-3"/>
    <m/>
    <s v="N"/>
    <m/>
    <s v="N"/>
    <m/>
    <x v="1"/>
    <m/>
    <m/>
    <x v="1"/>
  </r>
  <r>
    <x v="15"/>
    <s v=" System and Communications Protection"/>
    <s v="WIRELESS LINK PROTECTION"/>
    <x v="230"/>
    <s v="SIGNAL PARAMETER IDENTIFICATION"/>
    <x v="4"/>
    <s v="SC-40-4"/>
    <m/>
    <s v="N"/>
    <m/>
    <s v="N"/>
    <m/>
    <x v="1"/>
    <m/>
    <m/>
    <x v="1"/>
  </r>
  <r>
    <x v="15"/>
    <s v=" System and Communications Protection"/>
    <s v="PORT AND I/O DEVICE ACCESS"/>
    <x v="231"/>
    <s v=""/>
    <x v="0"/>
    <s v="SC-41-0"/>
    <m/>
    <s v="N"/>
    <m/>
    <s v="N"/>
    <m/>
    <x v="1"/>
    <m/>
    <m/>
    <x v="1"/>
  </r>
  <r>
    <x v="15"/>
    <s v=" System and Communications Protection"/>
    <s v="SENSOR CAPABILITY AND DATA"/>
    <x v="232"/>
    <s v=""/>
    <x v="0"/>
    <s v="SC-42-0"/>
    <m/>
    <s v="N"/>
    <m/>
    <s v="N"/>
    <m/>
    <x v="1"/>
    <m/>
    <m/>
    <x v="1"/>
  </r>
  <r>
    <x v="15"/>
    <s v=" System and Communications Protection"/>
    <s v="SENSOR CAPABILITY AND DATA"/>
    <x v="232"/>
    <s v="REPORTING TO AUTHORIZED INDIVIDUALS OR ROLES"/>
    <x v="1"/>
    <s v="SC-42-1"/>
    <m/>
    <s v="N"/>
    <m/>
    <s v="N"/>
    <m/>
    <x v="1"/>
    <m/>
    <m/>
    <x v="1"/>
  </r>
  <r>
    <x v="15"/>
    <s v=" System and Communications Protection"/>
    <s v="SENSOR CAPABILITY AND DATA"/>
    <x v="232"/>
    <s v="AUTHORIZED USE"/>
    <x v="2"/>
    <s v="SC-42-2"/>
    <m/>
    <s v="N"/>
    <m/>
    <s v="N"/>
    <m/>
    <x v="1"/>
    <m/>
    <m/>
    <x v="1"/>
  </r>
  <r>
    <x v="15"/>
    <s v=" System and Communications Protection"/>
    <s v="SENSOR CAPABILITY AND DATA"/>
    <x v="232"/>
    <s v="PROHIBIT USE OF DEVICES"/>
    <x v="3"/>
    <s v="SC-42-3"/>
    <m/>
    <s v="N"/>
    <m/>
    <s v="N"/>
    <m/>
    <x v="1"/>
    <m/>
    <m/>
    <x v="1"/>
  </r>
  <r>
    <x v="15"/>
    <s v=" System and Communications Protection"/>
    <s v="USAGE RESTRICTIONS"/>
    <x v="233"/>
    <s v=""/>
    <x v="0"/>
    <s v="SC-43-0"/>
    <m/>
    <s v="N"/>
    <m/>
    <s v="N"/>
    <m/>
    <x v="1"/>
    <m/>
    <m/>
    <x v="1"/>
  </r>
  <r>
    <x v="15"/>
    <s v=" System and Communications Protection"/>
    <s v="DETONATION CHAMBERS"/>
    <x v="234"/>
    <s v=""/>
    <x v="0"/>
    <s v="SC-44-0"/>
    <m/>
    <s v="N"/>
    <m/>
    <s v="N"/>
    <m/>
    <x v="1"/>
    <m/>
    <m/>
    <x v="1"/>
  </r>
  <r>
    <x v="16"/>
    <s v=" System and Information Integrity"/>
    <s v="INFORMATION INPUT RESTRICTIONS"/>
    <x v="235"/>
    <s v=""/>
    <x v="0"/>
    <s v="SI-9-0"/>
    <m/>
    <s v="N"/>
    <m/>
    <s v="N"/>
    <m/>
    <x v="1"/>
    <m/>
    <m/>
    <x v="1"/>
  </r>
  <r>
    <x v="16"/>
    <s v=" System and Information Integrity"/>
    <s v="PREDICTABLE FAILURE PREVENTION"/>
    <x v="236"/>
    <s v=""/>
    <x v="0"/>
    <s v="SI-13-0"/>
    <m/>
    <s v="N"/>
    <m/>
    <s v="N"/>
    <m/>
    <x v="1"/>
    <m/>
    <m/>
    <x v="1"/>
  </r>
  <r>
    <x v="16"/>
    <s v=" System and Information Integrity"/>
    <s v="PREDICTABLE FAILURE PREVENTION"/>
    <x v="236"/>
    <s v="TRANSFERRING COMPONENT RESPONSIBILITIES"/>
    <x v="1"/>
    <s v="SI-13-1"/>
    <m/>
    <s v="N"/>
    <m/>
    <s v="N"/>
    <m/>
    <x v="1"/>
    <m/>
    <m/>
    <x v="1"/>
  </r>
  <r>
    <x v="16"/>
    <s v=" System and Information Integrity"/>
    <s v="PREDICTABLE FAILURE PREVENTION"/>
    <x v="236"/>
    <s v="TIME LIMIT ON PROCESS EXECUTION WITHOUT SUPERVISION"/>
    <x v="2"/>
    <s v="SI-13-2"/>
    <m/>
    <s v="N"/>
    <m/>
    <s v="N"/>
    <m/>
    <x v="1"/>
    <m/>
    <m/>
    <x v="1"/>
  </r>
  <r>
    <x v="16"/>
    <s v=" System and Information Integrity"/>
    <s v="PREDICTABLE FAILURE PREVENTION"/>
    <x v="236"/>
    <s v="MANUAL TRANSFER BETWEEN COMPONENTS"/>
    <x v="3"/>
    <s v="SI-13-3"/>
    <m/>
    <s v="N"/>
    <m/>
    <s v="N"/>
    <m/>
    <x v="1"/>
    <m/>
    <m/>
    <x v="1"/>
  </r>
  <r>
    <x v="16"/>
    <s v=" System and Information Integrity"/>
    <s v="PREDICTABLE FAILURE PREVENTION"/>
    <x v="236"/>
    <s v="STANDBY COMPONENT INSTALLATION / NOTIFICATION"/>
    <x v="4"/>
    <s v="SI-13-4"/>
    <m/>
    <s v="N"/>
    <m/>
    <s v="N"/>
    <m/>
    <x v="1"/>
    <m/>
    <m/>
    <x v="1"/>
  </r>
  <r>
    <x v="16"/>
    <s v=" System and Information Integrity"/>
    <s v="PREDICTABLE FAILURE PREVENTION"/>
    <x v="236"/>
    <s v="FAILOVER CAPABILITY"/>
    <x v="5"/>
    <s v="SI-13-5"/>
    <m/>
    <s v="N"/>
    <m/>
    <s v="N"/>
    <m/>
    <x v="1"/>
    <m/>
    <m/>
    <x v="1"/>
  </r>
  <r>
    <x v="16"/>
    <s v=" System and Information Integrity"/>
    <s v="NON-PERSISTENCE"/>
    <x v="237"/>
    <s v=""/>
    <x v="0"/>
    <s v="SI-14-0"/>
    <m/>
    <s v="N"/>
    <m/>
    <s v="N"/>
    <m/>
    <x v="1"/>
    <m/>
    <m/>
    <x v="1"/>
  </r>
  <r>
    <x v="16"/>
    <s v=" System and Information Integrity"/>
    <s v="NON-PERSISTENCE"/>
    <x v="237"/>
    <s v="REFRESH FROM TRUSTED SOURCES"/>
    <x v="1"/>
    <s v="SI-14-1"/>
    <m/>
    <s v="N"/>
    <m/>
    <s v="N"/>
    <m/>
    <x v="1"/>
    <m/>
    <m/>
    <x v="1"/>
  </r>
  <r>
    <x v="16"/>
    <s v=" System and Information Integrity"/>
    <s v="INFORMATION OUTPUT FILTERING"/>
    <x v="238"/>
    <s v=""/>
    <x v="0"/>
    <s v="SI-15-0"/>
    <m/>
    <s v="N"/>
    <m/>
    <s v="N"/>
    <m/>
    <x v="1"/>
    <m/>
    <m/>
    <x v="1"/>
  </r>
  <r>
    <x v="16"/>
    <s v=" System and Information Integrity"/>
    <s v="FAIL-SAFE PROCEDURES"/>
    <x v="239"/>
    <s v=""/>
    <x v="0"/>
    <s v="SI-17-0"/>
    <m/>
    <s v="N"/>
    <m/>
    <s v="N"/>
    <m/>
    <x v="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756DE-8531-C746-BDE7-DF3E3BC7DBF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55" firstHeaderRow="1" firstDataRow="2" firstDataCol="1" rowPageCount="1" colPageCount="1"/>
  <pivotFields count="16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41">
        <item x="0"/>
        <item x="8"/>
        <item x="9"/>
        <item x="10"/>
        <item x="171"/>
        <item x="11"/>
        <item x="172"/>
        <item x="173"/>
        <item x="12"/>
        <item x="13"/>
        <item x="14"/>
        <item x="1"/>
        <item x="15"/>
        <item x="16"/>
        <item x="17"/>
        <item x="174"/>
        <item x="175"/>
        <item x="176"/>
        <item x="2"/>
        <item x="3"/>
        <item x="4"/>
        <item x="5"/>
        <item x="6"/>
        <item x="7"/>
        <item x="170"/>
        <item x="18"/>
        <item x="19"/>
        <item x="20"/>
        <item x="21"/>
        <item x="177"/>
        <item x="22"/>
        <item x="31"/>
        <item x="32"/>
        <item x="33"/>
        <item x="178"/>
        <item x="179"/>
        <item x="180"/>
        <item x="181"/>
        <item x="23"/>
        <item x="24"/>
        <item x="25"/>
        <item x="26"/>
        <item x="27"/>
        <item x="28"/>
        <item x="29"/>
        <item x="30"/>
        <item x="34"/>
        <item x="35"/>
        <item x="36"/>
        <item x="182"/>
        <item x="37"/>
        <item x="38"/>
        <item x="39"/>
        <item x="40"/>
        <item x="41"/>
        <item x="42"/>
        <item x="51"/>
        <item x="52"/>
        <item x="43"/>
        <item x="44"/>
        <item x="45"/>
        <item x="46"/>
        <item x="47"/>
        <item x="48"/>
        <item x="49"/>
        <item x="50"/>
        <item x="53"/>
        <item x="61"/>
        <item x="184"/>
        <item x="185"/>
        <item x="186"/>
        <item x="54"/>
        <item x="55"/>
        <item x="56"/>
        <item x="183"/>
        <item x="57"/>
        <item x="58"/>
        <item x="59"/>
        <item x="60"/>
        <item x="62"/>
        <item x="188"/>
        <item x="189"/>
        <item x="63"/>
        <item x="64"/>
        <item x="65"/>
        <item x="66"/>
        <item x="67"/>
        <item x="68"/>
        <item x="69"/>
        <item x="187"/>
        <item x="70"/>
        <item x="191"/>
        <item x="71"/>
        <item x="72"/>
        <item x="73"/>
        <item x="74"/>
        <item x="75"/>
        <item x="76"/>
        <item x="77"/>
        <item x="190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92"/>
        <item x="91"/>
        <item x="99"/>
        <item x="100"/>
        <item x="101"/>
        <item x="102"/>
        <item x="103"/>
        <item x="104"/>
        <item x="105"/>
        <item x="106"/>
        <item x="107"/>
        <item x="194"/>
        <item x="92"/>
        <item x="195"/>
        <item x="93"/>
        <item x="94"/>
        <item x="95"/>
        <item x="96"/>
        <item x="193"/>
        <item x="97"/>
        <item x="98"/>
        <item x="108"/>
        <item x="109"/>
        <item x="196"/>
        <item x="110"/>
        <item x="197"/>
        <item x="198"/>
        <item x="199"/>
        <item x="111"/>
        <item x="20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201"/>
        <item x="123"/>
        <item x="202"/>
        <item x="124"/>
        <item x="131"/>
        <item x="132"/>
        <item x="133"/>
        <item x="205"/>
        <item x="206"/>
        <item x="134"/>
        <item x="135"/>
        <item x="136"/>
        <item x="207"/>
        <item x="208"/>
        <item x="125"/>
        <item x="209"/>
        <item x="210"/>
        <item x="211"/>
        <item x="126"/>
        <item x="127"/>
        <item x="128"/>
        <item x="203"/>
        <item x="204"/>
        <item x="129"/>
        <item x="130"/>
        <item x="137"/>
        <item x="144"/>
        <item x="214"/>
        <item x="145"/>
        <item x="146"/>
        <item x="215"/>
        <item x="147"/>
        <item x="216"/>
        <item x="148"/>
        <item x="149"/>
        <item x="150"/>
        <item x="138"/>
        <item x="151"/>
        <item x="152"/>
        <item x="153"/>
        <item x="154"/>
        <item x="155"/>
        <item x="217"/>
        <item x="218"/>
        <item x="219"/>
        <item x="156"/>
        <item x="220"/>
        <item x="139"/>
        <item x="221"/>
        <item x="222"/>
        <item x="223"/>
        <item x="224"/>
        <item x="225"/>
        <item x="226"/>
        <item x="227"/>
        <item x="228"/>
        <item x="229"/>
        <item x="157"/>
        <item x="140"/>
        <item x="230"/>
        <item x="231"/>
        <item x="232"/>
        <item x="233"/>
        <item x="234"/>
        <item x="141"/>
        <item x="212"/>
        <item x="142"/>
        <item x="143"/>
        <item x="213"/>
        <item x="158"/>
        <item x="166"/>
        <item x="167"/>
        <item x="168"/>
        <item x="236"/>
        <item x="237"/>
        <item x="238"/>
        <item x="169"/>
        <item x="239"/>
        <item x="159"/>
        <item x="160"/>
        <item x="161"/>
        <item x="162"/>
        <item x="163"/>
        <item x="164"/>
        <item x="165"/>
        <item x="235"/>
        <item t="default"/>
      </items>
    </pivotField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3">
    <field x="0"/>
    <field x="3"/>
    <field x="5"/>
  </rowFields>
  <rowItems count="951">
    <i>
      <x/>
    </i>
    <i r="1">
      <x/>
    </i>
    <i r="2">
      <x/>
    </i>
    <i r="1">
      <x v="1"/>
    </i>
    <i r="2">
      <x/>
    </i>
    <i r="1">
      <x v="2"/>
    </i>
    <i r="2">
      <x/>
    </i>
    <i r="2">
      <x v="1"/>
    </i>
    <i r="1">
      <x v="3"/>
    </i>
    <i r="2">
      <x/>
    </i>
    <i r="2">
      <x v="1"/>
    </i>
    <i r="1">
      <x v="5"/>
    </i>
    <i r="2">
      <x/>
    </i>
    <i r="2">
      <x v="1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1">
      <x v="14"/>
    </i>
    <i r="2">
      <x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1">
      <x v="20"/>
    </i>
    <i r="2">
      <x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2"/>
    </i>
    <i r="2">
      <x/>
    </i>
    <i r="2">
      <x v="1"/>
    </i>
    <i r="2">
      <x v="2"/>
    </i>
    <i r="1">
      <x v="23"/>
    </i>
    <i r="2">
      <x/>
    </i>
    <i>
      <x v="1"/>
    </i>
    <i r="1">
      <x v="25"/>
    </i>
    <i r="2">
      <x/>
    </i>
    <i r="1">
      <x v="26"/>
    </i>
    <i r="2">
      <x/>
    </i>
    <i r="2">
      <x v="1"/>
    </i>
    <i r="2">
      <x v="2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>
      <x v="2"/>
    </i>
    <i r="1">
      <x v="30"/>
    </i>
    <i r="2">
      <x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1">
      <x v="32"/>
    </i>
    <i r="2">
      <x/>
    </i>
    <i r="2">
      <x v="1"/>
    </i>
    <i r="1">
      <x v="33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2">
      <x v="4"/>
    </i>
    <i r="1">
      <x v="39"/>
    </i>
    <i r="2">
      <x/>
    </i>
    <i r="2">
      <x v="1"/>
    </i>
    <i r="2">
      <x v="2"/>
    </i>
    <i r="1">
      <x v="40"/>
    </i>
    <i r="2">
      <x/>
    </i>
    <i r="2">
      <x v="1"/>
    </i>
    <i r="1">
      <x v="41"/>
    </i>
    <i r="2">
      <x/>
    </i>
    <i r="2">
      <x v="1"/>
    </i>
    <i r="2">
      <x v="2"/>
    </i>
    <i r="2">
      <x v="3"/>
    </i>
    <i r="2">
      <x v="4"/>
    </i>
    <i r="1">
      <x v="4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3"/>
    </i>
    <i r="2">
      <x/>
    </i>
    <i r="2">
      <x v="1"/>
    </i>
    <i r="2">
      <x v="2"/>
    </i>
    <i r="1">
      <x v="44"/>
    </i>
    <i r="2">
      <x/>
    </i>
    <i r="2">
      <x v="1"/>
    </i>
    <i r="2">
      <x v="2"/>
    </i>
    <i r="1">
      <x v="4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3"/>
    </i>
    <i r="1">
      <x v="46"/>
    </i>
    <i r="2">
      <x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2">
      <x v="4"/>
    </i>
    <i r="2">
      <x v="5"/>
    </i>
    <i r="1">
      <x v="50"/>
    </i>
    <i r="2">
      <x/>
    </i>
    <i r="2">
      <x v="1"/>
    </i>
    <i r="1">
      <x v="51"/>
    </i>
    <i r="2">
      <x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1">
      <x v="54"/>
    </i>
    <i r="2">
      <x/>
    </i>
    <i r="2">
      <x v="1"/>
    </i>
    <i>
      <x v="4"/>
    </i>
    <i r="1">
      <x v="55"/>
    </i>
    <i r="2">
      <x/>
    </i>
    <i r="1">
      <x v="56"/>
    </i>
    <i r="2">
      <x/>
    </i>
    <i r="2">
      <x v="1"/>
    </i>
    <i r="1">
      <x v="57"/>
    </i>
    <i r="2">
      <x/>
    </i>
    <i r="2">
      <x v="1"/>
    </i>
    <i r="2">
      <x v="2"/>
    </i>
    <i r="1">
      <x v="5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5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0"/>
    </i>
    <i r="2">
      <x/>
    </i>
    <i r="2">
      <x v="1"/>
    </i>
    <i r="2">
      <x v="2"/>
    </i>
    <i r="1">
      <x v="6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62"/>
    </i>
    <i r="2">
      <x/>
    </i>
    <i r="2">
      <x v="1"/>
    </i>
    <i r="2">
      <x v="2"/>
    </i>
    <i r="2">
      <x v="3"/>
    </i>
    <i r="2">
      <x v="4"/>
    </i>
    <i r="1">
      <x v="63"/>
    </i>
    <i r="2">
      <x/>
    </i>
    <i r="2">
      <x v="1"/>
    </i>
    <i r="2">
      <x v="2"/>
    </i>
    <i r="2">
      <x v="3"/>
    </i>
    <i r="2">
      <x v="4"/>
    </i>
    <i r="2">
      <x v="5"/>
    </i>
    <i r="1">
      <x v="6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5"/>
    </i>
    <i r="2">
      <x/>
    </i>
    <i r="2">
      <x v="1"/>
    </i>
    <i>
      <x v="5"/>
    </i>
    <i r="1">
      <x v="66"/>
    </i>
    <i r="2">
      <x/>
    </i>
    <i r="1">
      <x v="6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72"/>
    </i>
    <i r="2">
      <x/>
    </i>
    <i r="2">
      <x v="1"/>
    </i>
    <i r="2">
      <x v="2"/>
    </i>
    <i r="1">
      <x v="73"/>
    </i>
    <i r="2">
      <x/>
    </i>
    <i r="2">
      <x v="1"/>
    </i>
    <i r="2">
      <x v="2"/>
    </i>
    <i r="2">
      <x v="3"/>
    </i>
    <i r="2">
      <x v="4"/>
    </i>
    <i r="1">
      <x v="75"/>
    </i>
    <i r="2">
      <x/>
    </i>
    <i r="2">
      <x v="1"/>
    </i>
    <i r="2">
      <x v="2"/>
    </i>
    <i r="2">
      <x v="3"/>
    </i>
    <i r="1">
      <x v="7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7"/>
    </i>
    <i r="2">
      <x/>
    </i>
    <i r="2">
      <x v="1"/>
    </i>
    <i r="2">
      <x v="2"/>
    </i>
    <i r="2">
      <x v="3"/>
    </i>
    <i r="2">
      <x v="4"/>
    </i>
    <i r="2">
      <x v="5"/>
    </i>
    <i r="1">
      <x v="7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6"/>
    </i>
    <i r="1">
      <x v="79"/>
    </i>
    <i r="2">
      <x/>
    </i>
    <i r="1">
      <x v="8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83"/>
    </i>
    <i r="2">
      <x/>
    </i>
    <i r="2">
      <x v="1"/>
    </i>
    <i r="2">
      <x v="2"/>
    </i>
    <i r="2">
      <x v="3"/>
    </i>
    <i r="2">
      <x v="4"/>
    </i>
    <i r="1">
      <x v="8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8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86"/>
    </i>
    <i r="2">
      <x/>
    </i>
    <i r="1">
      <x v="87"/>
    </i>
    <i r="2">
      <x/>
    </i>
    <i r="1">
      <x v="88"/>
    </i>
    <i r="2">
      <x/>
    </i>
    <i r="2">
      <x v="1"/>
    </i>
    <i r="2">
      <x v="2"/>
    </i>
    <i r="2">
      <x v="3"/>
    </i>
    <i r="2">
      <x v="4"/>
    </i>
    <i r="2">
      <x v="5"/>
    </i>
    <i>
      <x v="7"/>
    </i>
    <i r="1">
      <x v="90"/>
    </i>
    <i r="2">
      <x/>
    </i>
    <i r="1">
      <x v="92"/>
    </i>
    <i r="2">
      <x/>
    </i>
    <i r="2">
      <x v="1"/>
    </i>
    <i r="2">
      <x v="2"/>
    </i>
    <i r="1">
      <x v="93"/>
    </i>
    <i r="2">
      <x/>
    </i>
    <i r="2">
      <x v="1"/>
    </i>
    <i r="2">
      <x v="2"/>
    </i>
    <i r="1">
      <x v="9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5"/>
    </i>
    <i r="2">
      <x/>
    </i>
    <i r="2">
      <x v="1"/>
    </i>
    <i r="1">
      <x v="96"/>
    </i>
    <i r="2">
      <x/>
    </i>
    <i r="2">
      <x v="1"/>
    </i>
    <i r="2">
      <x v="2"/>
    </i>
    <i r="2">
      <x v="3"/>
    </i>
    <i r="1">
      <x v="97"/>
    </i>
    <i r="2">
      <x/>
    </i>
    <i r="2">
      <x v="1"/>
    </i>
    <i r="2">
      <x v="2"/>
    </i>
    <i r="1">
      <x v="98"/>
    </i>
    <i r="2">
      <x/>
    </i>
    <i>
      <x v="8"/>
    </i>
    <i r="1">
      <x v="100"/>
    </i>
    <i r="2">
      <x/>
    </i>
    <i r="1">
      <x v="101"/>
    </i>
    <i r="2">
      <x/>
    </i>
    <i r="2">
      <x v="1"/>
    </i>
    <i r="2">
      <x v="2"/>
    </i>
    <i r="1">
      <x v="102"/>
    </i>
    <i r="2">
      <x/>
    </i>
    <i r="2">
      <x v="1"/>
    </i>
    <i r="2">
      <x v="2"/>
    </i>
    <i r="2">
      <x v="3"/>
    </i>
    <i r="2">
      <x v="4"/>
    </i>
    <i r="1">
      <x v="10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04"/>
    </i>
    <i r="2">
      <x/>
    </i>
    <i r="2">
      <x v="1"/>
    </i>
    <i r="2">
      <x v="2"/>
    </i>
    <i r="2">
      <x v="3"/>
    </i>
    <i r="2">
      <x v="4"/>
    </i>
    <i r="2">
      <x v="5"/>
    </i>
    <i r="1">
      <x v="105"/>
    </i>
    <i r="2">
      <x/>
    </i>
    <i r="2">
      <x v="1"/>
    </i>
    <i r="2">
      <x v="2"/>
    </i>
    <i r="2">
      <x v="3"/>
    </i>
    <i>
      <x v="9"/>
    </i>
    <i r="1">
      <x v="106"/>
    </i>
    <i r="2">
      <x/>
    </i>
    <i r="1">
      <x v="107"/>
    </i>
    <i r="2">
      <x/>
    </i>
    <i r="2">
      <x v="1"/>
    </i>
    <i r="2">
      <x v="2"/>
    </i>
    <i r="1">
      <x v="108"/>
    </i>
    <i r="2">
      <x/>
    </i>
    <i r="1">
      <x v="109"/>
    </i>
    <i r="2">
      <x/>
    </i>
    <i r="2">
      <x v="1"/>
    </i>
    <i r="2">
      <x v="2"/>
    </i>
    <i r="1">
      <x v="110"/>
    </i>
    <i r="2">
      <x/>
    </i>
    <i r="2">
      <x v="1"/>
    </i>
    <i r="2">
      <x v="2"/>
    </i>
    <i r="2">
      <x v="3"/>
    </i>
    <i r="2">
      <x v="4"/>
    </i>
    <i r="1">
      <x v="1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12"/>
    </i>
    <i r="2">
      <x/>
    </i>
    <i r="2">
      <x v="1"/>
    </i>
    <i r="2">
      <x v="2"/>
    </i>
    <i>
      <x v="10"/>
    </i>
    <i r="1">
      <x v="114"/>
    </i>
    <i r="2">
      <x/>
    </i>
    <i r="1">
      <x v="115"/>
    </i>
    <i r="2">
      <x/>
    </i>
    <i r="2">
      <x v="1"/>
    </i>
    <i r="1">
      <x v="116"/>
    </i>
    <i r="2">
      <x/>
    </i>
    <i r="2">
      <x v="1"/>
    </i>
    <i r="2">
      <x v="2"/>
    </i>
    <i r="1">
      <x v="117"/>
    </i>
    <i r="2">
      <x/>
    </i>
    <i r="2">
      <x v="1"/>
    </i>
    <i r="1">
      <x v="118"/>
    </i>
    <i r="2">
      <x/>
    </i>
    <i r="2">
      <x v="1"/>
    </i>
    <i r="2">
      <x v="2"/>
    </i>
    <i r="2">
      <x v="3"/>
    </i>
    <i r="2">
      <x v="4"/>
    </i>
    <i r="1">
      <x v="119"/>
    </i>
    <i r="2">
      <x/>
    </i>
    <i r="2">
      <x v="1"/>
    </i>
    <i r="2">
      <x v="2"/>
    </i>
    <i r="1">
      <x v="120"/>
    </i>
    <i r="2">
      <x/>
    </i>
    <i r="2">
      <x v="1"/>
    </i>
    <i r="1">
      <x v="121"/>
    </i>
    <i r="2">
      <x/>
    </i>
    <i r="1">
      <x v="122"/>
    </i>
    <i r="2">
      <x/>
    </i>
    <i r="1">
      <x v="123"/>
    </i>
    <i r="2">
      <x/>
    </i>
    <i r="2">
      <x v="1"/>
    </i>
    <i r="1">
      <x v="125"/>
    </i>
    <i r="2">
      <x/>
    </i>
    <i r="2">
      <x v="1"/>
    </i>
    <i r="2">
      <x v="2"/>
    </i>
    <i r="2">
      <x v="3"/>
    </i>
    <i r="1">
      <x v="1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28"/>
    </i>
    <i r="2">
      <x/>
    </i>
    <i r="1">
      <x v="129"/>
    </i>
    <i r="2">
      <x/>
    </i>
    <i r="2">
      <x v="1"/>
    </i>
    <i r="2">
      <x v="2"/>
    </i>
    <i r="2">
      <x v="3"/>
    </i>
    <i r="1">
      <x v="130"/>
    </i>
    <i r="2">
      <x/>
    </i>
    <i r="2">
      <x v="1"/>
    </i>
    <i r="2">
      <x v="2"/>
    </i>
    <i r="2">
      <x v="3"/>
    </i>
    <i r="2">
      <x v="4"/>
    </i>
    <i r="1">
      <x v="132"/>
    </i>
    <i r="2">
      <x/>
    </i>
    <i r="2">
      <x v="1"/>
    </i>
    <i r="2">
      <x v="2"/>
    </i>
    <i r="1">
      <x v="133"/>
    </i>
    <i r="2">
      <x/>
    </i>
    <i r="2">
      <x v="1"/>
    </i>
    <i r="2">
      <x v="2"/>
    </i>
    <i>
      <x v="11"/>
    </i>
    <i r="1">
      <x v="134"/>
    </i>
    <i r="2">
      <x/>
    </i>
    <i r="1">
      <x v="135"/>
    </i>
    <i r="2">
      <x/>
    </i>
    <i r="2">
      <x v="1"/>
    </i>
    <i r="2">
      <x v="2"/>
    </i>
    <i r="2">
      <x v="3"/>
    </i>
    <i r="1">
      <x v="137"/>
    </i>
    <i r="2">
      <x/>
    </i>
    <i r="2">
      <x v="1"/>
    </i>
    <i r="1">
      <x v="141"/>
    </i>
    <i r="2">
      <x/>
    </i>
    <i r="2">
      <x v="1"/>
    </i>
    <i r="2">
      <x v="2"/>
    </i>
    <i>
      <x v="12"/>
    </i>
    <i r="1">
      <x v="143"/>
    </i>
    <i r="2">
      <x/>
    </i>
    <i r="1">
      <x v="144"/>
    </i>
    <i r="2">
      <x/>
    </i>
    <i r="1">
      <x v="145"/>
    </i>
    <i r="2">
      <x/>
    </i>
    <i r="2">
      <x v="1"/>
    </i>
    <i r="2">
      <x v="2"/>
    </i>
    <i r="2">
      <x v="3"/>
    </i>
    <i r="1">
      <x v="146"/>
    </i>
    <i r="2">
      <x/>
    </i>
    <i r="2">
      <x v="1"/>
    </i>
    <i r="2">
      <x v="2"/>
    </i>
    <i r="1">
      <x v="147"/>
    </i>
    <i r="2">
      <x/>
    </i>
    <i r="1">
      <x v="148"/>
    </i>
    <i r="2">
      <x/>
    </i>
    <i r="2">
      <x v="1"/>
    </i>
    <i r="2">
      <x v="2"/>
    </i>
    <i r="2">
      <x v="3"/>
    </i>
    <i r="1">
      <x v="149"/>
    </i>
    <i r="2">
      <x/>
    </i>
    <i r="1">
      <x v="150"/>
    </i>
    <i r="2">
      <x/>
    </i>
    <i>
      <x v="13"/>
    </i>
    <i r="1">
      <x v="151"/>
    </i>
    <i r="2">
      <x/>
    </i>
    <i r="1">
      <x v="152"/>
    </i>
    <i r="2">
      <x/>
    </i>
    <i r="1">
      <x v="153"/>
    </i>
    <i r="2">
      <x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4"/>
    </i>
    <i r="1">
      <x v="157"/>
    </i>
    <i r="2">
      <x/>
    </i>
    <i r="1">
      <x v="15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5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6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6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64"/>
    </i>
    <i r="2">
      <x/>
    </i>
    <i r="1">
      <x v="16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68"/>
    </i>
    <i r="2">
      <x/>
    </i>
    <i r="1">
      <x v="172"/>
    </i>
    <i r="2">
      <x/>
    </i>
    <i r="1">
      <x v="17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74"/>
    </i>
    <i r="2">
      <x/>
    </i>
    <i r="2">
      <x v="1"/>
    </i>
    <i r="2">
      <x v="2"/>
    </i>
    <i r="2">
      <x v="3"/>
    </i>
    <i r="2">
      <x v="4"/>
    </i>
    <i r="2">
      <x v="5"/>
    </i>
    <i r="1">
      <x v="177"/>
    </i>
    <i r="2">
      <x/>
    </i>
    <i r="1">
      <x v="178"/>
    </i>
    <i r="2">
      <x/>
    </i>
    <i r="2">
      <x v="1"/>
    </i>
    <i r="2">
      <x v="2"/>
    </i>
    <i r="2">
      <x v="3"/>
    </i>
    <i r="2">
      <x v="4"/>
    </i>
    <i r="2">
      <x v="5"/>
    </i>
    <i>
      <x v="15"/>
    </i>
    <i r="1">
      <x v="179"/>
    </i>
    <i r="2">
      <x/>
    </i>
    <i r="1">
      <x v="180"/>
    </i>
    <i r="2">
      <x/>
    </i>
    <i r="1">
      <x v="182"/>
    </i>
    <i r="2">
      <x/>
    </i>
    <i r="2">
      <x v="1"/>
    </i>
    <i r="2">
      <x v="2"/>
    </i>
    <i r="2">
      <x v="3"/>
    </i>
    <i r="2">
      <x v="4"/>
    </i>
    <i r="2">
      <x v="5"/>
    </i>
    <i r="1">
      <x v="183"/>
    </i>
    <i r="2">
      <x/>
    </i>
    <i r="2">
      <x v="1"/>
    </i>
    <i r="2">
      <x v="2"/>
    </i>
    <i r="2">
      <x v="3"/>
    </i>
    <i r="2">
      <x v="4"/>
    </i>
    <i r="1">
      <x v="185"/>
    </i>
    <i r="2">
      <x/>
    </i>
    <i r="2">
      <x v="1"/>
    </i>
    <i r="2">
      <x v="2"/>
    </i>
    <i r="2">
      <x v="3"/>
    </i>
    <i r="2">
      <x v="4"/>
    </i>
    <i r="1">
      <x v="187"/>
    </i>
    <i r="2">
      <x/>
    </i>
    <i r="1">
      <x v="188"/>
    </i>
    <i r="2">
      <x/>
    </i>
    <i r="2">
      <x v="1"/>
    </i>
    <i r="2">
      <x v="2"/>
    </i>
    <i r="2">
      <x v="3"/>
    </i>
    <i r="2">
      <x v="4"/>
    </i>
    <i r="2">
      <x v="5"/>
    </i>
    <i r="1">
      <x v="189"/>
    </i>
    <i r="2">
      <x/>
    </i>
    <i r="1">
      <x v="190"/>
    </i>
    <i r="2">
      <x/>
    </i>
    <i r="2">
      <x v="1"/>
    </i>
    <i r="1">
      <x v="191"/>
    </i>
    <i r="2">
      <x/>
    </i>
    <i r="2">
      <x v="1"/>
    </i>
    <i r="2">
      <x v="2"/>
    </i>
    <i r="1">
      <x v="192"/>
    </i>
    <i r="2">
      <x/>
    </i>
    <i r="2">
      <x v="1"/>
    </i>
    <i r="1">
      <x v="193"/>
    </i>
    <i r="2">
      <x/>
    </i>
    <i r="1">
      <x v="194"/>
    </i>
    <i r="2">
      <x/>
    </i>
    <i r="2">
      <x v="1"/>
    </i>
    <i r="2">
      <x v="2"/>
    </i>
    <i r="2">
      <x v="3"/>
    </i>
    <i r="2">
      <x v="4"/>
    </i>
    <i r="2">
      <x v="5"/>
    </i>
    <i r="1">
      <x v="195"/>
    </i>
    <i r="2">
      <x/>
    </i>
    <i r="1">
      <x v="199"/>
    </i>
    <i r="2">
      <x/>
    </i>
    <i r="2">
      <x v="1"/>
    </i>
    <i r="2">
      <x v="2"/>
    </i>
    <i r="1">
      <x v="201"/>
    </i>
    <i r="2">
      <x/>
    </i>
    <i r="2">
      <x v="1"/>
    </i>
    <i r="2">
      <x v="2"/>
    </i>
    <i r="2">
      <x v="3"/>
    </i>
    <i r="2">
      <x v="4"/>
    </i>
    <i r="2">
      <x v="5"/>
    </i>
    <i r="1">
      <x v="211"/>
    </i>
    <i r="2">
      <x/>
    </i>
    <i r="2">
      <x v="1"/>
    </i>
    <i r="2">
      <x v="2"/>
    </i>
    <i r="1">
      <x v="212"/>
    </i>
    <i r="2">
      <x/>
    </i>
    <i r="2">
      <x v="1"/>
    </i>
    <i r="2">
      <x v="2"/>
    </i>
    <i r="1">
      <x v="218"/>
    </i>
    <i r="2">
      <x/>
    </i>
    <i r="2">
      <x v="1"/>
    </i>
    <i r="2">
      <x v="2"/>
    </i>
    <i r="2">
      <x v="3"/>
    </i>
    <i r="1">
      <x v="2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1">
      <x v="221"/>
    </i>
    <i r="2">
      <x/>
    </i>
    <i r="2">
      <x v="1"/>
    </i>
    <i r="2">
      <x v="2"/>
    </i>
    <i r="2">
      <x v="3"/>
    </i>
    <i r="2">
      <x v="4"/>
    </i>
    <i>
      <x v="16"/>
    </i>
    <i r="1">
      <x v="223"/>
    </i>
    <i r="2">
      <x/>
    </i>
    <i r="1">
      <x v="224"/>
    </i>
    <i r="2">
      <x/>
    </i>
    <i r="2">
      <x v="1"/>
    </i>
    <i r="2">
      <x v="2"/>
    </i>
    <i r="2">
      <x v="3"/>
    </i>
    <i r="2">
      <x v="4"/>
    </i>
    <i r="2">
      <x v="5"/>
    </i>
    <i r="1">
      <x v="225"/>
    </i>
    <i r="2">
      <x/>
    </i>
    <i r="1">
      <x v="226"/>
    </i>
    <i r="2">
      <x/>
    </i>
    <i r="1">
      <x v="230"/>
    </i>
    <i r="2">
      <x/>
    </i>
    <i r="1">
      <x v="2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235"/>
    </i>
    <i r="2">
      <x/>
    </i>
    <i r="2">
      <x v="1"/>
    </i>
    <i r="1">
      <x v="236"/>
    </i>
    <i r="2">
      <x/>
    </i>
    <i r="2">
      <x v="1"/>
    </i>
    <i r="2">
      <x v="2"/>
    </i>
    <i r="2">
      <x v="3"/>
    </i>
    <i r="1">
      <x v="23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238"/>
    </i>
    <i r="2">
      <x/>
    </i>
    <i r="2">
      <x v="1"/>
    </i>
    <i r="2">
      <x v="2"/>
    </i>
    <i r="2"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5" hier="-1"/>
  </pageFields>
  <dataFields count="1">
    <dataField name="Count of Family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6" dataDxfId="5" totalsRowDxfId="4">
  <tableColumns count="4">
    <tableColumn id="1" xr3:uid="{00000000-0010-0000-0000-000001000000}" name="Main Control" dataDxfId="3"/>
    <tableColumn id="2" xr3:uid="{00000000-0010-0000-0000-000002000000}" name="Control Enhancement" dataDxfId="2"/>
    <tableColumn id="4" xr3:uid="{C5AA2D65-97C8-0949-BEC8-30B42F4DC336}" name="Combined" dataDxfId="1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P907"/>
  <sheetViews>
    <sheetView tabSelected="1" topLeftCell="B1" zoomScale="110" zoomScaleNormal="110" workbookViewId="0">
      <pane ySplit="1" topLeftCell="A765" activePane="bottomLeft" state="frozen"/>
      <selection activeCell="D1" sqref="D1"/>
      <selection pane="bottomLeft" activeCell="F771" sqref="F771"/>
    </sheetView>
  </sheetViews>
  <sheetFormatPr baseColWidth="10" defaultRowHeight="15"/>
  <cols>
    <col min="1" max="1" width="6.33203125" style="2" customWidth="1"/>
    <col min="2" max="2" width="32.5" style="2" bestFit="1" customWidth="1"/>
    <col min="3" max="3" width="34.5" style="2" customWidth="1"/>
    <col min="4" max="4" width="7" style="2" customWidth="1"/>
    <col min="5" max="5" width="42.5" style="2" customWidth="1"/>
    <col min="6" max="6" width="11.1640625" style="55" customWidth="1"/>
    <col min="7" max="7" width="8.6640625" style="2" customWidth="1"/>
    <col min="8" max="8" width="54.6640625" style="17" customWidth="1"/>
    <col min="9" max="9" width="3.83203125" style="2" customWidth="1"/>
    <col min="10" max="10" width="8" style="2" hidden="1" customWidth="1"/>
    <col min="11" max="11" width="7.5" style="2" customWidth="1"/>
    <col min="12" max="12" width="7.1640625" style="2" hidden="1" customWidth="1"/>
    <col min="13" max="13" width="4.5" style="2" customWidth="1"/>
    <col min="14" max="14" width="7" style="2" hidden="1" customWidth="1"/>
    <col min="15" max="15" width="6.6640625" style="2" customWidth="1"/>
    <col min="16" max="16384" width="10.83203125" style="2"/>
  </cols>
  <sheetData>
    <row r="1" spans="1:16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14" t="s">
        <v>1154</v>
      </c>
      <c r="F1" s="54" t="s">
        <v>1</v>
      </c>
      <c r="G1" s="14" t="s">
        <v>608</v>
      </c>
      <c r="H1" s="15" t="s">
        <v>2</v>
      </c>
      <c r="I1" s="14" t="s">
        <v>227</v>
      </c>
      <c r="J1" s="14" t="s">
        <v>227</v>
      </c>
      <c r="K1" s="14" t="s">
        <v>226</v>
      </c>
      <c r="L1" s="14" t="s">
        <v>226</v>
      </c>
      <c r="M1" s="14" t="s">
        <v>225</v>
      </c>
      <c r="N1" s="14" t="s">
        <v>225</v>
      </c>
      <c r="O1" s="14" t="s">
        <v>222</v>
      </c>
      <c r="P1" s="14" t="s">
        <v>1151</v>
      </c>
    </row>
    <row r="2" spans="1:16">
      <c r="A2" s="13" t="str">
        <f>LEFT(D2,2)</f>
        <v>AC</v>
      </c>
      <c r="B2" s="13" t="str">
        <f>VLOOKUP(A2,'Ref-Families'!A:B,2,FALSE)</f>
        <v xml:space="preserve"> Access Control</v>
      </c>
      <c r="C2" s="13" t="str">
        <f>TRIM(VLOOKUP(D2,'Ref-NIST 800-53 (Rev. 4)'!A:C,3,FALSE))</f>
        <v>ACCESS CONTROL POLICY AND PROCEDURES</v>
      </c>
      <c r="D2" s="13" t="s">
        <v>218</v>
      </c>
      <c r="E2" s="13" t="str">
        <f>TRIM(VLOOKUP(G2,'Ref-ALL NIST 800-53 Controls'!A:F,6,FALSE))</f>
        <v/>
      </c>
      <c r="F2" s="55">
        <v>0</v>
      </c>
      <c r="G2" s="2" t="str">
        <f t="shared" ref="G2:G65" si="0">CONCATENATE(D2,"-",F2)</f>
        <v>AC-1-0</v>
      </c>
      <c r="H2" s="17" t="s">
        <v>219</v>
      </c>
      <c r="I2" s="13" t="str">
        <f>IF(J2 = "", "N", "Y")</f>
        <v>Y</v>
      </c>
      <c r="J2" s="13" t="str">
        <f>G2</f>
        <v>AC-1-0</v>
      </c>
      <c r="K2" s="13" t="str">
        <f>IF(L2=" ","N","Y")</f>
        <v>Y</v>
      </c>
      <c r="L2" s="13" t="str">
        <f>IFERROR(VLOOKUP(G2,'Important Notes'!I:I,1,FALSE)," ")</f>
        <v>AC-1-0</v>
      </c>
      <c r="M2" s="13" t="str">
        <f>IF(N2= " ", "N", "Y")</f>
        <v>Y</v>
      </c>
      <c r="N2" s="13" t="str">
        <f>IFERROR(VLOOKUP(G2,'Important Notes'!D:D,1,FALSE)," ")</f>
        <v>AC-1-0</v>
      </c>
      <c r="O2" s="13" t="str">
        <f>VLOOKUP(D2,'Ref-NIST 800-53 (Rev. 4)'!A:D,4,FALSE)</f>
        <v>P1</v>
      </c>
      <c r="P2" s="13" t="s">
        <v>1152</v>
      </c>
    </row>
    <row r="3" spans="1:16" ht="30">
      <c r="A3" s="13" t="str">
        <f t="shared" ref="A3:A66" si="1">LEFT(D3,2)</f>
        <v>AC</v>
      </c>
      <c r="B3" s="13" t="str">
        <f>VLOOKUP(A3,'Ref-Families'!A:B,2,FALSE)</f>
        <v xml:space="preserve"> Access Control</v>
      </c>
      <c r="C3" s="13" t="str">
        <f>TRIM(VLOOKUP(D3,'Ref-NIST 800-53 (Rev. 4)'!A:C,3,FALSE))</f>
        <v>ACCOUNT MANAGEMENT</v>
      </c>
      <c r="D3" s="13" t="s">
        <v>3</v>
      </c>
      <c r="E3" s="13" t="str">
        <f>TRIM(VLOOKUP(G3,'Ref-ALL NIST 800-53 Controls'!A:F,6,FALSE))</f>
        <v/>
      </c>
      <c r="F3" s="55">
        <v>0</v>
      </c>
      <c r="G3" s="2" t="str">
        <f t="shared" si="0"/>
        <v>AC-2-0</v>
      </c>
      <c r="H3" s="17" t="s">
        <v>575</v>
      </c>
      <c r="I3" s="13" t="str">
        <f t="shared" ref="I3:I66" si="2">IF(J3 = "", "N", "Y")</f>
        <v>Y</v>
      </c>
      <c r="J3" s="13" t="str">
        <f t="shared" ref="J3:J66" si="3">G3</f>
        <v>AC-2-0</v>
      </c>
      <c r="K3" s="13" t="str">
        <f t="shared" ref="K3:K66" si="4">IF(L3=" ","N","Y")</f>
        <v>Y</v>
      </c>
      <c r="L3" s="13" t="str">
        <f>IFERROR(VLOOKUP(G3,'Important Notes'!I:I,1,FALSE)," ")</f>
        <v>AC-2-0</v>
      </c>
      <c r="M3" s="13" t="str">
        <f t="shared" ref="M3:M66" si="5">IF(N3= " ", "N", "Y")</f>
        <v>Y</v>
      </c>
      <c r="N3" s="13" t="str">
        <f>IFERROR(VLOOKUP(G3,'Important Notes'!D:D,1,FALSE)," ")</f>
        <v>AC-2-0</v>
      </c>
      <c r="O3" s="13" t="str">
        <f>VLOOKUP(D3,'Ref-NIST 800-53 (Rev. 4)'!A:D,4,FALSE)</f>
        <v>P1</v>
      </c>
      <c r="P3" s="13" t="s">
        <v>1152</v>
      </c>
    </row>
    <row r="4" spans="1:16">
      <c r="A4" s="13" t="str">
        <f t="shared" si="1"/>
        <v>AC</v>
      </c>
      <c r="B4" s="13" t="str">
        <f>VLOOKUP(A4,'Ref-Families'!A:B,2,FALSE)</f>
        <v xml:space="preserve"> Access Control</v>
      </c>
      <c r="C4" s="13" t="str">
        <f>TRIM(VLOOKUP(D4,'Ref-NIST 800-53 (Rev. 4)'!A:C,3,FALSE))</f>
        <v>ACCOUNT MANAGEMENT</v>
      </c>
      <c r="D4" s="13" t="s">
        <v>3</v>
      </c>
      <c r="E4" s="13" t="str">
        <f>TRIM(VLOOKUP(G4,'Ref-ALL NIST 800-53 Controls'!A:F,6,FALSE))</f>
        <v>AUTOMATED SYSTEM ACCOUNT MANAGEMENT</v>
      </c>
      <c r="F4" s="55">
        <v>1</v>
      </c>
      <c r="G4" s="2" t="str">
        <f t="shared" si="0"/>
        <v>AC-2-1</v>
      </c>
      <c r="I4" s="13" t="str">
        <f t="shared" si="2"/>
        <v>N</v>
      </c>
      <c r="J4" s="13"/>
      <c r="K4" s="13" t="str">
        <f t="shared" si="4"/>
        <v>Y</v>
      </c>
      <c r="L4" s="13" t="str">
        <f>IFERROR(VLOOKUP(G4,'Important Notes'!I:I,1,FALSE)," ")</f>
        <v>AC-2-1</v>
      </c>
      <c r="M4" s="13" t="str">
        <f t="shared" si="5"/>
        <v>Y</v>
      </c>
      <c r="N4" s="13" t="str">
        <f>IFERROR(VLOOKUP(G4,'Important Notes'!D:D,1,FALSE)," ")</f>
        <v>AC-2-1</v>
      </c>
      <c r="O4" s="13" t="str">
        <f>VLOOKUP(D4,'Ref-NIST 800-53 (Rev. 4)'!A:D,4,FALSE)</f>
        <v>P1</v>
      </c>
      <c r="P4" s="13" t="s">
        <v>1152</v>
      </c>
    </row>
    <row r="5" spans="1:16">
      <c r="A5" s="13" t="str">
        <f t="shared" si="1"/>
        <v>AC</v>
      </c>
      <c r="B5" s="13" t="str">
        <f>VLOOKUP(A5,'Ref-Families'!A:B,2,FALSE)</f>
        <v xml:space="preserve"> Access Control</v>
      </c>
      <c r="C5" s="13" t="str">
        <f>TRIM(VLOOKUP(D5,'Ref-NIST 800-53 (Rev. 4)'!A:C,3,FALSE))</f>
        <v>ACCOUNT MANAGEMENT</v>
      </c>
      <c r="D5" s="13" t="s">
        <v>3</v>
      </c>
      <c r="E5" s="13" t="str">
        <f>TRIM(VLOOKUP(G5,'Ref-ALL NIST 800-53 Controls'!A:F,6,FALSE))</f>
        <v>REMOVAL OF TEMPORARY / EMERGENCY ACCOUNTS</v>
      </c>
      <c r="F5" s="55">
        <v>2</v>
      </c>
      <c r="G5" s="2" t="str">
        <f t="shared" si="0"/>
        <v>AC-2-2</v>
      </c>
      <c r="I5" s="13" t="str">
        <f t="shared" si="2"/>
        <v>N</v>
      </c>
      <c r="J5" s="13"/>
      <c r="K5" s="13" t="str">
        <f t="shared" si="4"/>
        <v>Y</v>
      </c>
      <c r="L5" s="13" t="str">
        <f>IFERROR(VLOOKUP(G5,'Important Notes'!I:I,1,FALSE)," ")</f>
        <v>AC-2-2</v>
      </c>
      <c r="M5" s="13" t="str">
        <f t="shared" si="5"/>
        <v>Y</v>
      </c>
      <c r="N5" s="13" t="str">
        <f>IFERROR(VLOOKUP(G5,'Important Notes'!D:D,1,FALSE)," ")</f>
        <v>AC-2-2</v>
      </c>
      <c r="O5" s="13" t="str">
        <f>VLOOKUP(D5,'Ref-NIST 800-53 (Rev. 4)'!A:D,4,FALSE)</f>
        <v>P1</v>
      </c>
      <c r="P5" s="13" t="s">
        <v>1152</v>
      </c>
    </row>
    <row r="6" spans="1:16">
      <c r="A6" s="13" t="str">
        <f t="shared" si="1"/>
        <v>AC</v>
      </c>
      <c r="B6" s="13" t="str">
        <f>VLOOKUP(A6,'Ref-Families'!A:B,2,FALSE)</f>
        <v xml:space="preserve"> Access Control</v>
      </c>
      <c r="C6" s="13" t="str">
        <f>TRIM(VLOOKUP(D6,'Ref-NIST 800-53 (Rev. 4)'!A:C,3,FALSE))</f>
        <v>ACCOUNT MANAGEMENT</v>
      </c>
      <c r="D6" s="13" t="s">
        <v>3</v>
      </c>
      <c r="E6" s="13" t="str">
        <f>TRIM(VLOOKUP(G6,'Ref-ALL NIST 800-53 Controls'!A:F,6,FALSE))</f>
        <v>DISABLE INACTIVE ACCOUNTS</v>
      </c>
      <c r="F6" s="55">
        <v>3</v>
      </c>
      <c r="G6" s="2" t="str">
        <f t="shared" si="0"/>
        <v>AC-2-3</v>
      </c>
      <c r="I6" s="13" t="str">
        <f t="shared" si="2"/>
        <v>N</v>
      </c>
      <c r="J6" s="13"/>
      <c r="K6" s="13" t="str">
        <f t="shared" si="4"/>
        <v>Y</v>
      </c>
      <c r="L6" s="13" t="str">
        <f>IFERROR(VLOOKUP(G6,'Important Notes'!I:I,1,FALSE)," ")</f>
        <v>AC-2-3</v>
      </c>
      <c r="M6" s="13" t="str">
        <f t="shared" si="5"/>
        <v>Y</v>
      </c>
      <c r="N6" s="13" t="str">
        <f>IFERROR(VLOOKUP(G6,'Important Notes'!D:D,1,FALSE)," ")</f>
        <v>AC-2-3</v>
      </c>
      <c r="O6" s="13" t="str">
        <f>VLOOKUP(D6,'Ref-NIST 800-53 (Rev. 4)'!A:D,4,FALSE)</f>
        <v>P1</v>
      </c>
      <c r="P6" s="13" t="s">
        <v>1152</v>
      </c>
    </row>
    <row r="7" spans="1:16">
      <c r="A7" s="13" t="str">
        <f t="shared" si="1"/>
        <v>AC</v>
      </c>
      <c r="B7" s="13" t="str">
        <f>VLOOKUP(A7,'Ref-Families'!A:B,2,FALSE)</f>
        <v xml:space="preserve"> Access Control</v>
      </c>
      <c r="C7" s="13" t="str">
        <f>TRIM(VLOOKUP(D7,'Ref-NIST 800-53 (Rev. 4)'!A:C,3,FALSE))</f>
        <v>ACCOUNT MANAGEMENT</v>
      </c>
      <c r="D7" s="13" t="s">
        <v>3</v>
      </c>
      <c r="E7" s="13" t="str">
        <f>TRIM(VLOOKUP(G7,'Ref-ALL NIST 800-53 Controls'!A:F,6,FALSE))</f>
        <v>AUTOMATED AUDIT ACTIONS</v>
      </c>
      <c r="F7" s="55">
        <v>4</v>
      </c>
      <c r="G7" s="2" t="str">
        <f t="shared" si="0"/>
        <v>AC-2-4</v>
      </c>
      <c r="H7" s="17" t="s">
        <v>4</v>
      </c>
      <c r="I7" s="13" t="str">
        <f t="shared" si="2"/>
        <v>N</v>
      </c>
      <c r="J7" s="13"/>
      <c r="K7" s="13" t="str">
        <f t="shared" si="4"/>
        <v>Y</v>
      </c>
      <c r="L7" s="13" t="str">
        <f>IFERROR(VLOOKUP(G7,'Important Notes'!I:I,1,FALSE)," ")</f>
        <v>AC-2-4</v>
      </c>
      <c r="M7" s="13" t="str">
        <f t="shared" si="5"/>
        <v>Y</v>
      </c>
      <c r="N7" s="13" t="str">
        <f>IFERROR(VLOOKUP(G7,'Important Notes'!D:D,1,FALSE)," ")</f>
        <v>AC-2-4</v>
      </c>
      <c r="O7" s="13" t="str">
        <f>VLOOKUP(D7,'Ref-NIST 800-53 (Rev. 4)'!A:D,4,FALSE)</f>
        <v>P1</v>
      </c>
      <c r="P7" s="13" t="s">
        <v>1152</v>
      </c>
    </row>
    <row r="8" spans="1:16">
      <c r="A8" s="13" t="str">
        <f t="shared" si="1"/>
        <v>AC</v>
      </c>
      <c r="B8" s="13" t="str">
        <f>VLOOKUP(A8,'Ref-Families'!A:B,2,FALSE)</f>
        <v xml:space="preserve"> Access Control</v>
      </c>
      <c r="C8" s="13" t="str">
        <f>TRIM(VLOOKUP(D8,'Ref-NIST 800-53 (Rev. 4)'!A:C,3,FALSE))</f>
        <v>ACCOUNT MANAGEMENT</v>
      </c>
      <c r="D8" s="13" t="s">
        <v>3</v>
      </c>
      <c r="E8" s="13" t="str">
        <f>TRIM(VLOOKUP(G8,'Ref-ALL NIST 800-53 Controls'!A:F,6,FALSE))</f>
        <v>INACTIVITY LOGOUT</v>
      </c>
      <c r="F8" s="55">
        <v>5</v>
      </c>
      <c r="G8" s="2" t="str">
        <f t="shared" si="0"/>
        <v>AC-2-5</v>
      </c>
      <c r="H8" s="17" t="s">
        <v>5</v>
      </c>
      <c r="I8" s="13" t="str">
        <f t="shared" si="2"/>
        <v>N</v>
      </c>
      <c r="J8" s="13"/>
      <c r="K8" s="13" t="str">
        <f t="shared" si="4"/>
        <v>Y</v>
      </c>
      <c r="L8" s="13" t="str">
        <f>IFERROR(VLOOKUP(G8,'Important Notes'!I:I,1,FALSE)," ")</f>
        <v>AC-2-5</v>
      </c>
      <c r="M8" s="13" t="str">
        <f t="shared" si="5"/>
        <v>Y</v>
      </c>
      <c r="N8" s="13" t="str">
        <f>IFERROR(VLOOKUP(G8,'Important Notes'!D:D,1,FALSE)," ")</f>
        <v>AC-2-5</v>
      </c>
      <c r="O8" s="13" t="str">
        <f>VLOOKUP(D8,'Ref-NIST 800-53 (Rev. 4)'!A:D,4,FALSE)</f>
        <v>P1</v>
      </c>
      <c r="P8" s="13" t="s">
        <v>1152</v>
      </c>
    </row>
    <row r="9" spans="1:16">
      <c r="A9" s="13" t="str">
        <f t="shared" si="1"/>
        <v>AC</v>
      </c>
      <c r="B9" s="13" t="str">
        <f>VLOOKUP(A9,'Ref-Families'!A:B,2,FALSE)</f>
        <v xml:space="preserve"> Access Control</v>
      </c>
      <c r="C9" s="13" t="str">
        <f>TRIM(VLOOKUP(D9,'Ref-NIST 800-53 (Rev. 4)'!A:C,3,FALSE))</f>
        <v>ACCOUNT MANAGEMENT</v>
      </c>
      <c r="D9" s="13" t="s">
        <v>3</v>
      </c>
      <c r="E9" s="13" t="str">
        <f>TRIM(VLOOKUP(G9,'Ref-ALL NIST 800-53 Controls'!A:F,6,FALSE))</f>
        <v>DYNAMIC PRIVILEGE MANAGEMENT</v>
      </c>
      <c r="F9" s="55">
        <v>6</v>
      </c>
      <c r="G9" s="2" t="str">
        <f t="shared" si="0"/>
        <v>AC-2-6</v>
      </c>
      <c r="H9" s="17" t="s">
        <v>6</v>
      </c>
      <c r="I9" s="13" t="str">
        <f t="shared" si="2"/>
        <v>N</v>
      </c>
      <c r="J9" s="13"/>
      <c r="K9" s="13" t="str">
        <f t="shared" si="4"/>
        <v>N</v>
      </c>
      <c r="L9" s="13" t="str">
        <f>IFERROR(VLOOKUP(G9,'Important Notes'!I:I,1,FALSE)," ")</f>
        <v xml:space="preserve"> </v>
      </c>
      <c r="M9" s="13" t="str">
        <f t="shared" si="5"/>
        <v>N</v>
      </c>
      <c r="N9" s="13" t="str">
        <f>IFERROR(VLOOKUP(G9,'Important Notes'!D:D,1,FALSE)," ")</f>
        <v xml:space="preserve"> </v>
      </c>
      <c r="O9" s="13" t="str">
        <f>VLOOKUP(D9,'Ref-NIST 800-53 (Rev. 4)'!A:D,4,FALSE)</f>
        <v>P1</v>
      </c>
      <c r="P9" s="13" t="s">
        <v>1152</v>
      </c>
    </row>
    <row r="10" spans="1:16">
      <c r="A10" s="13" t="str">
        <f t="shared" si="1"/>
        <v>AC</v>
      </c>
      <c r="B10" s="13" t="str">
        <f>VLOOKUP(A10,'Ref-Families'!A:B,2,FALSE)</f>
        <v xml:space="preserve"> Access Control</v>
      </c>
      <c r="C10" s="13" t="str">
        <f>TRIM(VLOOKUP(D10,'Ref-NIST 800-53 (Rev. 4)'!A:C,3,FALSE))</f>
        <v>ACCOUNT MANAGEMENT</v>
      </c>
      <c r="D10" s="13" t="s">
        <v>3</v>
      </c>
      <c r="E10" s="13" t="str">
        <f>TRIM(VLOOKUP(G10,'Ref-ALL NIST 800-53 Controls'!A:F,6,FALSE))</f>
        <v>ROLE-BASED SCHEMES</v>
      </c>
      <c r="F10" s="55">
        <v>7</v>
      </c>
      <c r="G10" s="2" t="str">
        <f t="shared" si="0"/>
        <v>AC-2-7</v>
      </c>
      <c r="I10" s="13" t="str">
        <f t="shared" si="2"/>
        <v>N</v>
      </c>
      <c r="J10" s="13"/>
      <c r="K10" s="13" t="str">
        <f t="shared" si="4"/>
        <v>Y</v>
      </c>
      <c r="L10" s="13" t="str">
        <f>IFERROR(VLOOKUP(G10,'Important Notes'!I:I,1,FALSE)," ")</f>
        <v>AC-2-7</v>
      </c>
      <c r="M10" s="13" t="str">
        <f t="shared" si="5"/>
        <v>Y</v>
      </c>
      <c r="N10" s="13" t="str">
        <f>IFERROR(VLOOKUP(G10,'Important Notes'!D:D,1,FALSE)," ")</f>
        <v>AC-2-7</v>
      </c>
      <c r="O10" s="13" t="str">
        <f>VLOOKUP(D10,'Ref-NIST 800-53 (Rev. 4)'!A:D,4,FALSE)</f>
        <v>P1</v>
      </c>
      <c r="P10" s="13" t="s">
        <v>1152</v>
      </c>
    </row>
    <row r="11" spans="1:16">
      <c r="A11" s="13" t="str">
        <f t="shared" si="1"/>
        <v>AC</v>
      </c>
      <c r="B11" s="13" t="str">
        <f>VLOOKUP(A11,'Ref-Families'!A:B,2,FALSE)</f>
        <v xml:space="preserve"> Access Control</v>
      </c>
      <c r="C11" s="13" t="str">
        <f>TRIM(VLOOKUP(D11,'Ref-NIST 800-53 (Rev. 4)'!A:C,3,FALSE))</f>
        <v>ACCOUNT MANAGEMENT</v>
      </c>
      <c r="D11" s="13" t="s">
        <v>3</v>
      </c>
      <c r="E11" s="13" t="str">
        <f>TRIM(VLOOKUP(G11,'Ref-ALL NIST 800-53 Controls'!A:F,6,FALSE))</f>
        <v>DYNAMIC ACCOUNT CREATION</v>
      </c>
      <c r="F11" s="55">
        <v>8</v>
      </c>
      <c r="G11" s="2" t="str">
        <f t="shared" si="0"/>
        <v>AC-2-8</v>
      </c>
      <c r="H11" s="17" t="s">
        <v>6</v>
      </c>
      <c r="I11" s="13" t="str">
        <f t="shared" si="2"/>
        <v>N</v>
      </c>
      <c r="J11" s="13"/>
      <c r="K11" s="13" t="str">
        <f t="shared" si="4"/>
        <v>N</v>
      </c>
      <c r="L11" s="13" t="str">
        <f>IFERROR(VLOOKUP(G11,'Important Notes'!I:I,1,FALSE)," ")</f>
        <v xml:space="preserve"> </v>
      </c>
      <c r="M11" s="13" t="str">
        <f t="shared" si="5"/>
        <v>N</v>
      </c>
      <c r="N11" s="13" t="str">
        <f>IFERROR(VLOOKUP(G11,'Important Notes'!D:D,1,FALSE)," ")</f>
        <v xml:space="preserve"> </v>
      </c>
      <c r="O11" s="13" t="str">
        <f>VLOOKUP(D11,'Ref-NIST 800-53 (Rev. 4)'!A:D,4,FALSE)</f>
        <v>P1</v>
      </c>
      <c r="P11" s="13" t="s">
        <v>1152</v>
      </c>
    </row>
    <row r="12" spans="1:16">
      <c r="A12" s="13" t="str">
        <f t="shared" si="1"/>
        <v>AC</v>
      </c>
      <c r="B12" s="13" t="str">
        <f>VLOOKUP(A12,'Ref-Families'!A:B,2,FALSE)</f>
        <v xml:space="preserve"> Access Control</v>
      </c>
      <c r="C12" s="13" t="str">
        <f>TRIM(VLOOKUP(D12,'Ref-NIST 800-53 (Rev. 4)'!A:C,3,FALSE))</f>
        <v>ACCOUNT MANAGEMENT</v>
      </c>
      <c r="D12" s="13" t="s">
        <v>3</v>
      </c>
      <c r="E12" s="13" t="str">
        <f>TRIM(VLOOKUP(G12,'Ref-ALL NIST 800-53 Controls'!A:F,6,FALSE))</f>
        <v>RESTRICTIONS ON USE OF SHARED / GROUP ACCOUNTS</v>
      </c>
      <c r="F12" s="55">
        <v>9</v>
      </c>
      <c r="G12" s="2" t="str">
        <f t="shared" si="0"/>
        <v>AC-2-9</v>
      </c>
      <c r="I12" s="13" t="str">
        <f t="shared" si="2"/>
        <v>N</v>
      </c>
      <c r="J12" s="13"/>
      <c r="K12" s="13" t="str">
        <f t="shared" si="4"/>
        <v>Y</v>
      </c>
      <c r="L12" s="13" t="str">
        <f>IFERROR(VLOOKUP(G12,'Important Notes'!I:I,1,FALSE)," ")</f>
        <v>AC-2-9</v>
      </c>
      <c r="M12" s="13" t="str">
        <f t="shared" si="5"/>
        <v>Y</v>
      </c>
      <c r="N12" s="13" t="str">
        <f>IFERROR(VLOOKUP(G12,'Important Notes'!D:D,1,FALSE)," ")</f>
        <v>AC-2-9</v>
      </c>
      <c r="O12" s="13" t="str">
        <f>VLOOKUP(D12,'Ref-NIST 800-53 (Rev. 4)'!A:D,4,FALSE)</f>
        <v>P1</v>
      </c>
      <c r="P12" s="13" t="s">
        <v>1152</v>
      </c>
    </row>
    <row r="13" spans="1:16">
      <c r="A13" s="13" t="str">
        <f t="shared" si="1"/>
        <v>AC</v>
      </c>
      <c r="B13" s="13" t="str">
        <f>VLOOKUP(A13,'Ref-Families'!A:B,2,FALSE)</f>
        <v xml:space="preserve"> Access Control</v>
      </c>
      <c r="C13" s="13" t="str">
        <f>TRIM(VLOOKUP(D13,'Ref-NIST 800-53 (Rev. 4)'!A:C,3,FALSE))</f>
        <v>ACCOUNT MANAGEMENT</v>
      </c>
      <c r="D13" s="13" t="s">
        <v>3</v>
      </c>
      <c r="E13" s="13" t="str">
        <f>TRIM(VLOOKUP(G13,'Ref-ALL NIST 800-53 Controls'!A:F,6,FALSE))</f>
        <v>SHARED / GROUP ACCOUNT CREDENTIAL TERMINATION</v>
      </c>
      <c r="F13" s="55">
        <v>10</v>
      </c>
      <c r="G13" s="2" t="str">
        <f t="shared" si="0"/>
        <v>AC-2-10</v>
      </c>
      <c r="I13" s="13" t="str">
        <f t="shared" si="2"/>
        <v>N</v>
      </c>
      <c r="J13" s="13"/>
      <c r="K13" s="13" t="str">
        <f t="shared" si="4"/>
        <v>Y</v>
      </c>
      <c r="L13" s="13" t="str">
        <f>IFERROR(VLOOKUP(G13,'Important Notes'!I:I,1,FALSE)," ")</f>
        <v>AC-2-10</v>
      </c>
      <c r="M13" s="13" t="str">
        <f t="shared" si="5"/>
        <v>Y</v>
      </c>
      <c r="N13" s="13" t="str">
        <f>IFERROR(VLOOKUP(G13,'Important Notes'!D:D,1,FALSE)," ")</f>
        <v>AC-2-10</v>
      </c>
      <c r="O13" s="13" t="str">
        <f>VLOOKUP(D13,'Ref-NIST 800-53 (Rev. 4)'!A:D,4,FALSE)</f>
        <v>P1</v>
      </c>
      <c r="P13" s="13" t="s">
        <v>1152</v>
      </c>
    </row>
    <row r="14" spans="1:16">
      <c r="A14" s="13" t="str">
        <f t="shared" si="1"/>
        <v>AC</v>
      </c>
      <c r="B14" s="13" t="str">
        <f>VLOOKUP(A14,'Ref-Families'!A:B,2,FALSE)</f>
        <v xml:space="preserve"> Access Control</v>
      </c>
      <c r="C14" s="13" t="str">
        <f>TRIM(VLOOKUP(D14,'Ref-NIST 800-53 (Rev. 4)'!A:C,3,FALSE))</f>
        <v>ACCOUNT MANAGEMENT</v>
      </c>
      <c r="D14" s="13" t="s">
        <v>3</v>
      </c>
      <c r="E14" s="13" t="str">
        <f>TRIM(VLOOKUP(G14,'Ref-ALL NIST 800-53 Controls'!A:F,6,FALSE))</f>
        <v>USAGE CONDITIONS</v>
      </c>
      <c r="F14" s="55">
        <v>11</v>
      </c>
      <c r="G14" s="2" t="str">
        <f t="shared" si="0"/>
        <v>AC-2-11</v>
      </c>
      <c r="I14" s="13" t="str">
        <f t="shared" si="2"/>
        <v>N</v>
      </c>
      <c r="J14" s="13"/>
      <c r="K14" s="13" t="str">
        <f t="shared" si="4"/>
        <v>N</v>
      </c>
      <c r="L14" s="13" t="str">
        <f>IFERROR(VLOOKUP(G14,'Important Notes'!I:I,1,FALSE)," ")</f>
        <v xml:space="preserve"> </v>
      </c>
      <c r="M14" s="13" t="str">
        <f t="shared" si="5"/>
        <v>Y</v>
      </c>
      <c r="N14" s="13" t="str">
        <f>IFERROR(VLOOKUP(G14,'Important Notes'!D:D,1,FALSE)," ")</f>
        <v>AC-2-11</v>
      </c>
      <c r="O14" s="13" t="str">
        <f>VLOOKUP(D14,'Ref-NIST 800-53 (Rev. 4)'!A:D,4,FALSE)</f>
        <v>P1</v>
      </c>
      <c r="P14" s="13" t="s">
        <v>1152</v>
      </c>
    </row>
    <row r="15" spans="1:16">
      <c r="A15" s="13" t="str">
        <f t="shared" si="1"/>
        <v>AC</v>
      </c>
      <c r="B15" s="13" t="str">
        <f>VLOOKUP(A15,'Ref-Families'!A:B,2,FALSE)</f>
        <v xml:space="preserve"> Access Control</v>
      </c>
      <c r="C15" s="13" t="str">
        <f>TRIM(VLOOKUP(D15,'Ref-NIST 800-53 (Rev. 4)'!A:C,3,FALSE))</f>
        <v>ACCOUNT MANAGEMENT</v>
      </c>
      <c r="D15" s="13" t="s">
        <v>3</v>
      </c>
      <c r="E15" s="13" t="str">
        <f>TRIM(VLOOKUP(G15,'Ref-ALL NIST 800-53 Controls'!A:F,6,FALSE))</f>
        <v>ACCOUNT MONITORING / ATYPICAL USAGE</v>
      </c>
      <c r="F15" s="55">
        <v>12</v>
      </c>
      <c r="G15" s="2" t="str">
        <f t="shared" si="0"/>
        <v>AC-2-12</v>
      </c>
      <c r="H15" s="17" t="s">
        <v>7</v>
      </c>
      <c r="I15" s="13" t="str">
        <f t="shared" si="2"/>
        <v>N</v>
      </c>
      <c r="J15" s="13"/>
      <c r="K15" s="13" t="str">
        <f t="shared" si="4"/>
        <v>Y</v>
      </c>
      <c r="L15" s="13" t="str">
        <f>IFERROR(VLOOKUP(G15,'Important Notes'!I:I,1,FALSE)," ")</f>
        <v>AC-2-12</v>
      </c>
      <c r="M15" s="13" t="str">
        <f t="shared" si="5"/>
        <v>Y</v>
      </c>
      <c r="N15" s="13" t="str">
        <f>IFERROR(VLOOKUP(G15,'Important Notes'!D:D,1,FALSE)," ")</f>
        <v>AC-2-12</v>
      </c>
      <c r="O15" s="13" t="str">
        <f>VLOOKUP(D15,'Ref-NIST 800-53 (Rev. 4)'!A:D,4,FALSE)</f>
        <v>P1</v>
      </c>
      <c r="P15" s="13" t="s">
        <v>1152</v>
      </c>
    </row>
    <row r="16" spans="1:16">
      <c r="A16" s="13" t="str">
        <f t="shared" si="1"/>
        <v>AC</v>
      </c>
      <c r="B16" s="13" t="str">
        <f>VLOOKUP(A16,'Ref-Families'!A:B,2,FALSE)</f>
        <v xml:space="preserve"> Access Control</v>
      </c>
      <c r="C16" s="13" t="str">
        <f>TRIM(VLOOKUP(D16,'Ref-NIST 800-53 (Rev. 4)'!A:C,3,FALSE))</f>
        <v>ACCOUNT MANAGEMENT</v>
      </c>
      <c r="D16" s="13" t="s">
        <v>3</v>
      </c>
      <c r="E16" s="13" t="str">
        <f>TRIM(VLOOKUP(G16,'Ref-ALL NIST 800-53 Controls'!A:F,6,FALSE))</f>
        <v>DISABLE ACCOUNTS FOR HIGH-RISK INDIVIDUALS</v>
      </c>
      <c r="F16" s="55">
        <v>13</v>
      </c>
      <c r="G16" s="2" t="str">
        <f t="shared" si="0"/>
        <v>AC-2-13</v>
      </c>
      <c r="H16" s="17" t="s">
        <v>8</v>
      </c>
      <c r="I16" s="13" t="str">
        <f t="shared" si="2"/>
        <v>N</v>
      </c>
      <c r="J16" s="13"/>
      <c r="K16" s="13" t="str">
        <f t="shared" si="4"/>
        <v>N</v>
      </c>
      <c r="L16" s="13" t="str">
        <f>IFERROR(VLOOKUP(G16,'Important Notes'!I:I,1,FALSE)," ")</f>
        <v xml:space="preserve"> </v>
      </c>
      <c r="M16" s="13" t="str">
        <f t="shared" si="5"/>
        <v>Y</v>
      </c>
      <c r="N16" s="13" t="str">
        <f>IFERROR(VLOOKUP(G16,'Important Notes'!D:D,1,FALSE)," ")</f>
        <v>AC-2-13</v>
      </c>
      <c r="O16" s="13" t="str">
        <f>VLOOKUP(D16,'Ref-NIST 800-53 (Rev. 4)'!A:D,4,FALSE)</f>
        <v>P1</v>
      </c>
      <c r="P16" s="13" t="s">
        <v>1152</v>
      </c>
    </row>
    <row r="17" spans="1:16" ht="30">
      <c r="A17" s="13" t="str">
        <f t="shared" si="1"/>
        <v>AC</v>
      </c>
      <c r="B17" s="13" t="str">
        <f>VLOOKUP(A17,'Ref-Families'!A:B,2,FALSE)</f>
        <v xml:space="preserve"> Access Control</v>
      </c>
      <c r="C17" s="13" t="str">
        <f>TRIM(VLOOKUP(D17,'Ref-NIST 800-53 (Rev. 4)'!A:C,3,FALSE))</f>
        <v>ACCESS ENFORCEMENT</v>
      </c>
      <c r="D17" s="13" t="s">
        <v>9</v>
      </c>
      <c r="E17" s="13" t="str">
        <f>TRIM(VLOOKUP(G17,'Ref-ALL NIST 800-53 Controls'!A:F,6,FALSE))</f>
        <v/>
      </c>
      <c r="F17" s="55">
        <v>0</v>
      </c>
      <c r="G17" s="2" t="str">
        <f t="shared" si="0"/>
        <v>AC-3-0</v>
      </c>
      <c r="H17" s="17" t="s">
        <v>576</v>
      </c>
      <c r="I17" s="13" t="str">
        <f t="shared" si="2"/>
        <v>Y</v>
      </c>
      <c r="J17" s="13" t="str">
        <f t="shared" si="3"/>
        <v>AC-3-0</v>
      </c>
      <c r="K17" s="13" t="str">
        <f t="shared" si="4"/>
        <v>Y</v>
      </c>
      <c r="L17" s="13" t="str">
        <f>IFERROR(VLOOKUP(G17,'Important Notes'!I:I,1,FALSE)," ")</f>
        <v>AC-3-0</v>
      </c>
      <c r="M17" s="13" t="str">
        <f t="shared" si="5"/>
        <v>Y</v>
      </c>
      <c r="N17" s="13" t="str">
        <f>IFERROR(VLOOKUP(G17,'Important Notes'!D:D,1,FALSE)," ")</f>
        <v>AC-3-0</v>
      </c>
      <c r="O17" s="13" t="str">
        <f>VLOOKUP(D17,'Ref-NIST 800-53 (Rev. 4)'!A:D,4,FALSE)</f>
        <v>P1</v>
      </c>
      <c r="P17" s="13" t="s">
        <v>1152</v>
      </c>
    </row>
    <row r="18" spans="1:16">
      <c r="A18" s="13" t="str">
        <f t="shared" si="1"/>
        <v>AC</v>
      </c>
      <c r="B18" s="13" t="str">
        <f>VLOOKUP(A18,'Ref-Families'!A:B,2,FALSE)</f>
        <v xml:space="preserve"> Access Control</v>
      </c>
      <c r="C18" s="13" t="str">
        <f>TRIM(VLOOKUP(D18,'Ref-NIST 800-53 (Rev. 4)'!A:C,3,FALSE))</f>
        <v>ACCESS ENFORCEMENT</v>
      </c>
      <c r="D18" s="13" t="s">
        <v>9</v>
      </c>
      <c r="E18" s="13" t="str">
        <f>TRIM(VLOOKUP(G18,'Ref-ALL NIST 800-53 Controls'!A:F,6,FALSE))</f>
        <v>RESTRICTED ACCESS TO PRIVILEGED FUNCTIONS</v>
      </c>
      <c r="F18" s="55">
        <v>1</v>
      </c>
      <c r="G18" s="2" t="str">
        <f t="shared" si="0"/>
        <v>AC-3-1</v>
      </c>
      <c r="H18" s="17" t="s">
        <v>611</v>
      </c>
      <c r="I18" s="13" t="str">
        <f t="shared" si="2"/>
        <v>N</v>
      </c>
      <c r="J18" s="13"/>
      <c r="K18" s="13" t="str">
        <f t="shared" si="4"/>
        <v>N</v>
      </c>
      <c r="L18" s="13" t="str">
        <f>IFERROR(VLOOKUP(G18,'Important Notes'!I:I,1,FALSE)," ")</f>
        <v xml:space="preserve"> </v>
      </c>
      <c r="M18" s="13" t="str">
        <f t="shared" si="5"/>
        <v>N</v>
      </c>
      <c r="N18" s="13" t="str">
        <f>IFERROR(VLOOKUP(G18,'Important Notes'!D:D,1,FALSE)," ")</f>
        <v xml:space="preserve"> </v>
      </c>
      <c r="O18" s="13" t="str">
        <f>VLOOKUP(D18,'Ref-NIST 800-53 (Rev. 4)'!A:D,4,FALSE)</f>
        <v>P1</v>
      </c>
      <c r="P18" s="13" t="s">
        <v>1152</v>
      </c>
    </row>
    <row r="19" spans="1:16">
      <c r="A19" s="13" t="str">
        <f t="shared" si="1"/>
        <v>AC</v>
      </c>
      <c r="B19" s="13" t="str">
        <f>VLOOKUP(A19,'Ref-Families'!A:B,2,FALSE)</f>
        <v xml:space="preserve"> Access Control</v>
      </c>
      <c r="C19" s="13" t="str">
        <f>TRIM(VLOOKUP(D19,'Ref-NIST 800-53 (Rev. 4)'!A:C,3,FALSE))</f>
        <v>ACCESS ENFORCEMENT</v>
      </c>
      <c r="D19" s="13" t="s">
        <v>9</v>
      </c>
      <c r="E19" s="13" t="str">
        <f>TRIM(VLOOKUP(G19,'Ref-ALL NIST 800-53 Controls'!A:F,6,FALSE))</f>
        <v>DUAL AUTHORIZATION</v>
      </c>
      <c r="F19" s="55">
        <v>2</v>
      </c>
      <c r="G19" s="2" t="str">
        <f t="shared" si="0"/>
        <v>AC-3-2</v>
      </c>
      <c r="H19" s="17" t="s">
        <v>595</v>
      </c>
      <c r="I19" s="13" t="str">
        <f t="shared" si="2"/>
        <v>N</v>
      </c>
      <c r="J19" s="13"/>
      <c r="K19" s="13" t="str">
        <f t="shared" si="4"/>
        <v>N</v>
      </c>
      <c r="L19" s="13" t="str">
        <f>IFERROR(VLOOKUP(G19,'Important Notes'!I:I,1,FALSE)," ")</f>
        <v xml:space="preserve"> </v>
      </c>
      <c r="M19" s="13" t="str">
        <f t="shared" si="5"/>
        <v>N</v>
      </c>
      <c r="N19" s="13" t="str">
        <f>IFERROR(VLOOKUP(G19,'Important Notes'!D:D,1,FALSE)," ")</f>
        <v xml:space="preserve"> </v>
      </c>
      <c r="O19" s="13" t="str">
        <f>VLOOKUP(D19,'Ref-NIST 800-53 (Rev. 4)'!A:D,4,FALSE)</f>
        <v>P1</v>
      </c>
      <c r="P19" s="13" t="s">
        <v>1152</v>
      </c>
    </row>
    <row r="20" spans="1:16">
      <c r="A20" s="13" t="str">
        <f t="shared" si="1"/>
        <v>AC</v>
      </c>
      <c r="B20" s="13" t="str">
        <f>VLOOKUP(A20,'Ref-Families'!A:B,2,FALSE)</f>
        <v xml:space="preserve"> Access Control</v>
      </c>
      <c r="C20" s="13" t="str">
        <f>TRIM(VLOOKUP(D20,'Ref-NIST 800-53 (Rev. 4)'!A:C,3,FALSE))</f>
        <v>ACCESS ENFORCEMENT</v>
      </c>
      <c r="D20" s="13" t="s">
        <v>9</v>
      </c>
      <c r="E20" s="13" t="str">
        <f>TRIM(VLOOKUP(G20,'Ref-ALL NIST 800-53 Controls'!A:F,6,FALSE))</f>
        <v>MANDATORY ACCESS CONTROL</v>
      </c>
      <c r="F20" s="55">
        <v>3</v>
      </c>
      <c r="G20" s="2" t="str">
        <f t="shared" si="0"/>
        <v>AC-3-3</v>
      </c>
      <c r="H20" s="17" t="s">
        <v>596</v>
      </c>
      <c r="I20" s="13" t="str">
        <f t="shared" si="2"/>
        <v>N</v>
      </c>
      <c r="J20" s="13"/>
      <c r="K20" s="13" t="str">
        <f t="shared" si="4"/>
        <v>N</v>
      </c>
      <c r="L20" s="13" t="str">
        <f>IFERROR(VLOOKUP(G20,'Important Notes'!I:I,1,FALSE)," ")</f>
        <v xml:space="preserve"> </v>
      </c>
      <c r="M20" s="13" t="str">
        <f t="shared" si="5"/>
        <v>N</v>
      </c>
      <c r="N20" s="13" t="str">
        <f>IFERROR(VLOOKUP(G20,'Important Notes'!D:D,1,FALSE)," ")</f>
        <v xml:space="preserve"> </v>
      </c>
      <c r="O20" s="13" t="str">
        <f>VLOOKUP(D20,'Ref-NIST 800-53 (Rev. 4)'!A:D,4,FALSE)</f>
        <v>P1</v>
      </c>
      <c r="P20" s="13" t="s">
        <v>1152</v>
      </c>
    </row>
    <row r="21" spans="1:16">
      <c r="A21" s="13" t="str">
        <f t="shared" si="1"/>
        <v>AC</v>
      </c>
      <c r="B21" s="13" t="str">
        <f>VLOOKUP(A21,'Ref-Families'!A:B,2,FALSE)</f>
        <v xml:space="preserve"> Access Control</v>
      </c>
      <c r="C21" s="13" t="str">
        <f>TRIM(VLOOKUP(D21,'Ref-NIST 800-53 (Rev. 4)'!A:C,3,FALSE))</f>
        <v>ACCESS ENFORCEMENT</v>
      </c>
      <c r="D21" s="13" t="s">
        <v>9</v>
      </c>
      <c r="E21" s="13" t="str">
        <f>TRIM(VLOOKUP(G21,'Ref-ALL NIST 800-53 Controls'!A:F,6,FALSE))</f>
        <v>DISCRETIONARY ACCESS CONTROL</v>
      </c>
      <c r="F21" s="55">
        <v>4</v>
      </c>
      <c r="G21" s="2" t="str">
        <f t="shared" si="0"/>
        <v>AC-3-4</v>
      </c>
      <c r="I21" s="13" t="str">
        <f t="shared" si="2"/>
        <v>N</v>
      </c>
      <c r="J21" s="13"/>
      <c r="K21" s="13" t="str">
        <f t="shared" si="4"/>
        <v>N</v>
      </c>
      <c r="L21" s="13" t="str">
        <f>IFERROR(VLOOKUP(G21,'Important Notes'!I:I,1,FALSE)," ")</f>
        <v xml:space="preserve"> </v>
      </c>
      <c r="M21" s="13" t="str">
        <f t="shared" si="5"/>
        <v>N</v>
      </c>
      <c r="N21" s="13" t="str">
        <f>IFERROR(VLOOKUP(G21,'Important Notes'!D:D,1,FALSE)," ")</f>
        <v xml:space="preserve"> </v>
      </c>
      <c r="O21" s="13" t="str">
        <f>VLOOKUP(D21,'Ref-NIST 800-53 (Rev. 4)'!A:D,4,FALSE)</f>
        <v>P1</v>
      </c>
      <c r="P21" s="13" t="s">
        <v>1152</v>
      </c>
    </row>
    <row r="22" spans="1:16">
      <c r="A22" s="13" t="str">
        <f t="shared" si="1"/>
        <v>AC</v>
      </c>
      <c r="B22" s="13" t="str">
        <f>VLOOKUP(A22,'Ref-Families'!A:B,2,FALSE)</f>
        <v xml:space="preserve"> Access Control</v>
      </c>
      <c r="C22" s="13" t="str">
        <f>TRIM(VLOOKUP(D22,'Ref-NIST 800-53 (Rev. 4)'!A:C,3,FALSE))</f>
        <v>ACCESS ENFORCEMENT</v>
      </c>
      <c r="D22" s="13" t="s">
        <v>9</v>
      </c>
      <c r="E22" s="13" t="str">
        <f>TRIM(VLOOKUP(G22,'Ref-ALL NIST 800-53 Controls'!A:F,6,FALSE))</f>
        <v>SECURITY-RELEVANT INFORMATION</v>
      </c>
      <c r="F22" s="55">
        <v>5</v>
      </c>
      <c r="G22" s="2" t="str">
        <f t="shared" si="0"/>
        <v>AC-3-5</v>
      </c>
      <c r="H22" s="17" t="s">
        <v>12</v>
      </c>
      <c r="I22" s="13" t="str">
        <f t="shared" si="2"/>
        <v>N</v>
      </c>
      <c r="J22" s="13"/>
      <c r="K22" s="13" t="str">
        <f t="shared" si="4"/>
        <v>N</v>
      </c>
      <c r="L22" s="13" t="str">
        <f>IFERROR(VLOOKUP(G22,'Important Notes'!I:I,1,FALSE)," ")</f>
        <v xml:space="preserve"> </v>
      </c>
      <c r="M22" s="13" t="str">
        <f t="shared" si="5"/>
        <v>N</v>
      </c>
      <c r="N22" s="13" t="str">
        <f>IFERROR(VLOOKUP(G22,'Important Notes'!D:D,1,FALSE)," ")</f>
        <v xml:space="preserve"> </v>
      </c>
      <c r="O22" s="13" t="str">
        <f>VLOOKUP(D22,'Ref-NIST 800-53 (Rev. 4)'!A:D,4,FALSE)</f>
        <v>P1</v>
      </c>
      <c r="P22" s="13" t="s">
        <v>1152</v>
      </c>
    </row>
    <row r="23" spans="1:16">
      <c r="A23" s="13" t="str">
        <f t="shared" si="1"/>
        <v>AC</v>
      </c>
      <c r="B23" s="13" t="str">
        <f>VLOOKUP(A23,'Ref-Families'!A:B,2,FALSE)</f>
        <v xml:space="preserve"> Access Control</v>
      </c>
      <c r="C23" s="13" t="str">
        <f>TRIM(VLOOKUP(D23,'Ref-NIST 800-53 (Rev. 4)'!A:C,3,FALSE))</f>
        <v>ACCESS ENFORCEMENT</v>
      </c>
      <c r="D23" s="13" t="s">
        <v>9</v>
      </c>
      <c r="E23" s="13" t="str">
        <f>TRIM(VLOOKUP(G23,'Ref-ALL NIST 800-53 Controls'!A:F,6,FALSE))</f>
        <v>PROTECTION OF USER AND SYSTEM INFORMATION</v>
      </c>
      <c r="F23" s="55">
        <v>6</v>
      </c>
      <c r="G23" s="2" t="str">
        <f t="shared" si="0"/>
        <v>AC-3-6</v>
      </c>
      <c r="H23" s="17" t="s">
        <v>611</v>
      </c>
      <c r="I23" s="13" t="str">
        <f t="shared" si="2"/>
        <v>N</v>
      </c>
      <c r="J23" s="13"/>
      <c r="K23" s="13" t="str">
        <f t="shared" si="4"/>
        <v>N</v>
      </c>
      <c r="L23" s="13" t="str">
        <f>IFERROR(VLOOKUP(G23,'Important Notes'!I:I,1,FALSE)," ")</f>
        <v xml:space="preserve"> </v>
      </c>
      <c r="M23" s="13" t="str">
        <f t="shared" si="5"/>
        <v>N</v>
      </c>
      <c r="N23" s="13" t="str">
        <f>IFERROR(VLOOKUP(G23,'Important Notes'!D:D,1,FALSE)," ")</f>
        <v xml:space="preserve"> </v>
      </c>
      <c r="O23" s="13" t="str">
        <f>VLOOKUP(D23,'Ref-NIST 800-53 (Rev. 4)'!A:D,4,FALSE)</f>
        <v>P1</v>
      </c>
      <c r="P23" s="13" t="s">
        <v>1152</v>
      </c>
    </row>
    <row r="24" spans="1:16">
      <c r="A24" s="13" t="str">
        <f t="shared" si="1"/>
        <v>AC</v>
      </c>
      <c r="B24" s="13" t="str">
        <f>VLOOKUP(A24,'Ref-Families'!A:B,2,FALSE)</f>
        <v xml:space="preserve"> Access Control</v>
      </c>
      <c r="C24" s="13" t="str">
        <f>TRIM(VLOOKUP(D24,'Ref-NIST 800-53 (Rev. 4)'!A:C,3,FALSE))</f>
        <v>ACCESS ENFORCEMENT</v>
      </c>
      <c r="D24" s="13" t="s">
        <v>9</v>
      </c>
      <c r="E24" s="13" t="str">
        <f>TRIM(VLOOKUP(G24,'Ref-ALL NIST 800-53 Controls'!A:F,6,FALSE))</f>
        <v>ROLE-BASED ACCESS CONTROL</v>
      </c>
      <c r="F24" s="55">
        <v>7</v>
      </c>
      <c r="G24" s="2" t="str">
        <f t="shared" si="0"/>
        <v>AC-3-7</v>
      </c>
      <c r="I24" s="13" t="str">
        <f t="shared" si="2"/>
        <v>N</v>
      </c>
      <c r="J24" s="13"/>
      <c r="K24" s="13" t="str">
        <f t="shared" si="4"/>
        <v>N</v>
      </c>
      <c r="L24" s="13" t="str">
        <f>IFERROR(VLOOKUP(G24,'Important Notes'!I:I,1,FALSE)," ")</f>
        <v xml:space="preserve"> </v>
      </c>
      <c r="M24" s="13" t="str">
        <f t="shared" si="5"/>
        <v>N</v>
      </c>
      <c r="N24" s="13" t="str">
        <f>IFERROR(VLOOKUP(G24,'Important Notes'!D:D,1,FALSE)," ")</f>
        <v xml:space="preserve"> </v>
      </c>
      <c r="O24" s="13" t="str">
        <f>VLOOKUP(D24,'Ref-NIST 800-53 (Rev. 4)'!A:D,4,FALSE)</f>
        <v>P1</v>
      </c>
      <c r="P24" s="13" t="s">
        <v>1152</v>
      </c>
    </row>
    <row r="25" spans="1:16">
      <c r="A25" s="13" t="str">
        <f t="shared" si="1"/>
        <v>AC</v>
      </c>
      <c r="B25" s="13" t="str">
        <f>VLOOKUP(A25,'Ref-Families'!A:B,2,FALSE)</f>
        <v xml:space="preserve"> Access Control</v>
      </c>
      <c r="C25" s="13" t="str">
        <f>TRIM(VLOOKUP(D25,'Ref-NIST 800-53 (Rev. 4)'!A:C,3,FALSE))</f>
        <v>ACCESS ENFORCEMENT</v>
      </c>
      <c r="D25" s="13" t="s">
        <v>9</v>
      </c>
      <c r="E25" s="13" t="str">
        <f>TRIM(VLOOKUP(G25,'Ref-ALL NIST 800-53 Controls'!A:F,6,FALSE))</f>
        <v>REVOCATION OF ACCESS AUTHORIZATIONS</v>
      </c>
      <c r="F25" s="55">
        <v>8</v>
      </c>
      <c r="G25" s="2" t="str">
        <f t="shared" si="0"/>
        <v>AC-3-8</v>
      </c>
      <c r="I25" s="13" t="str">
        <f t="shared" si="2"/>
        <v>N</v>
      </c>
      <c r="J25" s="13"/>
      <c r="K25" s="13" t="str">
        <f t="shared" si="4"/>
        <v>N</v>
      </c>
      <c r="L25" s="13" t="str">
        <f>IFERROR(VLOOKUP(G25,'Important Notes'!I:I,1,FALSE)," ")</f>
        <v xml:space="preserve"> </v>
      </c>
      <c r="M25" s="13" t="str">
        <f t="shared" si="5"/>
        <v>N</v>
      </c>
      <c r="N25" s="13" t="str">
        <f>IFERROR(VLOOKUP(G25,'Important Notes'!D:D,1,FALSE)," ")</f>
        <v xml:space="preserve"> </v>
      </c>
      <c r="O25" s="13" t="str">
        <f>VLOOKUP(D25,'Ref-NIST 800-53 (Rev. 4)'!A:D,4,FALSE)</f>
        <v>P1</v>
      </c>
      <c r="P25" s="13" t="s">
        <v>1152</v>
      </c>
    </row>
    <row r="26" spans="1:16">
      <c r="A26" s="13" t="str">
        <f t="shared" si="1"/>
        <v>AC</v>
      </c>
      <c r="B26" s="13" t="str">
        <f>VLOOKUP(A26,'Ref-Families'!A:B,2,FALSE)</f>
        <v xml:space="preserve"> Access Control</v>
      </c>
      <c r="C26" s="13" t="str">
        <f>TRIM(VLOOKUP(D26,'Ref-NIST 800-53 (Rev. 4)'!A:C,3,FALSE))</f>
        <v>ACCESS ENFORCEMENT</v>
      </c>
      <c r="D26" s="13" t="s">
        <v>9</v>
      </c>
      <c r="E26" s="13" t="str">
        <f>TRIM(VLOOKUP(G26,'Ref-ALL NIST 800-53 Controls'!A:F,6,FALSE))</f>
        <v>CONTROLLED RELEASE</v>
      </c>
      <c r="F26" s="55">
        <v>9</v>
      </c>
      <c r="G26" s="2" t="str">
        <f t="shared" si="0"/>
        <v>AC-3-9</v>
      </c>
      <c r="I26" s="13" t="str">
        <f t="shared" si="2"/>
        <v>N</v>
      </c>
      <c r="J26" s="13"/>
      <c r="K26" s="13" t="str">
        <f t="shared" si="4"/>
        <v>N</v>
      </c>
      <c r="L26" s="13" t="str">
        <f>IFERROR(VLOOKUP(G26,'Important Notes'!I:I,1,FALSE)," ")</f>
        <v xml:space="preserve"> </v>
      </c>
      <c r="M26" s="13" t="str">
        <f t="shared" si="5"/>
        <v>N</v>
      </c>
      <c r="N26" s="13" t="str">
        <f>IFERROR(VLOOKUP(G26,'Important Notes'!D:D,1,FALSE)," ")</f>
        <v xml:space="preserve"> </v>
      </c>
      <c r="O26" s="13" t="str">
        <f>VLOOKUP(D26,'Ref-NIST 800-53 (Rev. 4)'!A:D,4,FALSE)</f>
        <v>P1</v>
      </c>
      <c r="P26" s="13" t="s">
        <v>1152</v>
      </c>
    </row>
    <row r="27" spans="1:16">
      <c r="A27" s="13" t="str">
        <f t="shared" si="1"/>
        <v>AC</v>
      </c>
      <c r="B27" s="13" t="str">
        <f>VLOOKUP(A27,'Ref-Families'!A:B,2,FALSE)</f>
        <v xml:space="preserve"> Access Control</v>
      </c>
      <c r="C27" s="13" t="str">
        <f>TRIM(VLOOKUP(D27,'Ref-NIST 800-53 (Rev. 4)'!A:C,3,FALSE))</f>
        <v>ACCESS ENFORCEMENT</v>
      </c>
      <c r="D27" s="13" t="s">
        <v>9</v>
      </c>
      <c r="E27" s="13" t="str">
        <f>TRIM(VLOOKUP(G27,'Ref-ALL NIST 800-53 Controls'!A:F,6,FALSE))</f>
        <v>AUDITED OVERRIDE OF ACCESS CONTROL MECHANISMS</v>
      </c>
      <c r="F27" s="55">
        <v>10</v>
      </c>
      <c r="G27" s="2" t="str">
        <f t="shared" si="0"/>
        <v>AC-3-10</v>
      </c>
      <c r="H27" s="17" t="s">
        <v>597</v>
      </c>
      <c r="I27" s="13" t="str">
        <f t="shared" si="2"/>
        <v>N</v>
      </c>
      <c r="J27" s="13"/>
      <c r="K27" s="13" t="str">
        <f t="shared" si="4"/>
        <v>N</v>
      </c>
      <c r="L27" s="13" t="str">
        <f>IFERROR(VLOOKUP(G27,'Important Notes'!I:I,1,FALSE)," ")</f>
        <v xml:space="preserve"> </v>
      </c>
      <c r="M27" s="13" t="str">
        <f t="shared" si="5"/>
        <v>N</v>
      </c>
      <c r="N27" s="13" t="str">
        <f>IFERROR(VLOOKUP(G27,'Important Notes'!D:D,1,FALSE)," ")</f>
        <v xml:space="preserve"> </v>
      </c>
      <c r="O27" s="13" t="str">
        <f>VLOOKUP(D27,'Ref-NIST 800-53 (Rev. 4)'!A:D,4,FALSE)</f>
        <v>P1</v>
      </c>
      <c r="P27" s="13" t="s">
        <v>1152</v>
      </c>
    </row>
    <row r="28" spans="1:16">
      <c r="A28" s="13" t="str">
        <f t="shared" si="1"/>
        <v>AC</v>
      </c>
      <c r="B28" s="13" t="str">
        <f>VLOOKUP(A28,'Ref-Families'!A:B,2,FALSE)</f>
        <v xml:space="preserve"> Access Control</v>
      </c>
      <c r="C28" s="13" t="str">
        <f>TRIM(VLOOKUP(D28,'Ref-NIST 800-53 (Rev. 4)'!A:C,3,FALSE))</f>
        <v>INFORMATION FLOW ENFORCEMENT</v>
      </c>
      <c r="D28" s="13" t="s">
        <v>14</v>
      </c>
      <c r="E28" s="13" t="str">
        <f>TRIM(VLOOKUP(G28,'Ref-ALL NIST 800-53 Controls'!A:F,6,FALSE))</f>
        <v/>
      </c>
      <c r="F28" s="55">
        <v>0</v>
      </c>
      <c r="G28" s="2" t="str">
        <f t="shared" si="0"/>
        <v>AC-4-0</v>
      </c>
      <c r="H28" s="17" t="s">
        <v>598</v>
      </c>
      <c r="I28" s="13" t="str">
        <f t="shared" si="2"/>
        <v>N</v>
      </c>
      <c r="J28" s="13"/>
      <c r="K28" s="13" t="str">
        <f t="shared" si="4"/>
        <v>Y</v>
      </c>
      <c r="L28" s="13" t="str">
        <f>IFERROR(VLOOKUP(G28,'Important Notes'!I:I,1,FALSE)," ")</f>
        <v>AC-4-0</v>
      </c>
      <c r="M28" s="13" t="str">
        <f t="shared" si="5"/>
        <v>Y</v>
      </c>
      <c r="N28" s="13" t="str">
        <f>IFERROR(VLOOKUP(G28,'Important Notes'!D:D,1,FALSE)," ")</f>
        <v>AC-4-0</v>
      </c>
      <c r="O28" s="13" t="str">
        <f>VLOOKUP(D28,'Ref-NIST 800-53 (Rev. 4)'!A:D,4,FALSE)</f>
        <v>P1</v>
      </c>
      <c r="P28" s="13" t="s">
        <v>1152</v>
      </c>
    </row>
    <row r="29" spans="1:16">
      <c r="A29" s="13" t="str">
        <f t="shared" si="1"/>
        <v>AC</v>
      </c>
      <c r="B29" s="13" t="str">
        <f>VLOOKUP(A29,'Ref-Families'!A:B,2,FALSE)</f>
        <v xml:space="preserve"> Access Control</v>
      </c>
      <c r="C29" s="13" t="str">
        <f>TRIM(VLOOKUP(D29,'Ref-NIST 800-53 (Rev. 4)'!A:C,3,FALSE))</f>
        <v>INFORMATION FLOW ENFORCEMENT</v>
      </c>
      <c r="D29" s="13" t="s">
        <v>14</v>
      </c>
      <c r="E29" s="13" t="str">
        <f>TRIM(VLOOKUP(G29,'Ref-ALL NIST 800-53 Controls'!A:F,6,FALSE))</f>
        <v>OBJECT SECURITY ATTRIBUTES</v>
      </c>
      <c r="F29" s="55">
        <v>1</v>
      </c>
      <c r="G29" s="2" t="str">
        <f t="shared" si="0"/>
        <v>AC-4-1</v>
      </c>
      <c r="H29" s="17" t="s">
        <v>6</v>
      </c>
      <c r="I29" s="13" t="str">
        <f t="shared" si="2"/>
        <v>N</v>
      </c>
      <c r="J29" s="13"/>
      <c r="K29" s="13" t="str">
        <f t="shared" si="4"/>
        <v>N</v>
      </c>
      <c r="L29" s="13" t="str">
        <f>IFERROR(VLOOKUP(G29,'Important Notes'!I:I,1,FALSE)," ")</f>
        <v xml:space="preserve"> </v>
      </c>
      <c r="M29" s="13" t="str">
        <f t="shared" si="5"/>
        <v>N</v>
      </c>
      <c r="N29" s="13" t="str">
        <f>IFERROR(VLOOKUP(G29,'Important Notes'!D:D,1,FALSE)," ")</f>
        <v xml:space="preserve"> </v>
      </c>
      <c r="O29" s="13" t="str">
        <f>VLOOKUP(D29,'Ref-NIST 800-53 (Rev. 4)'!A:D,4,FALSE)</f>
        <v>P1</v>
      </c>
      <c r="P29" s="13" t="s">
        <v>1152</v>
      </c>
    </row>
    <row r="30" spans="1:16">
      <c r="A30" s="13" t="str">
        <f t="shared" si="1"/>
        <v>AC</v>
      </c>
      <c r="B30" s="13" t="str">
        <f>VLOOKUP(A30,'Ref-Families'!A:B,2,FALSE)</f>
        <v xml:space="preserve"> Access Control</v>
      </c>
      <c r="C30" s="13" t="str">
        <f>TRIM(VLOOKUP(D30,'Ref-NIST 800-53 (Rev. 4)'!A:C,3,FALSE))</f>
        <v>INFORMATION FLOW ENFORCEMENT</v>
      </c>
      <c r="D30" s="13" t="s">
        <v>14</v>
      </c>
      <c r="E30" s="13" t="str">
        <f>TRIM(VLOOKUP(G30,'Ref-ALL NIST 800-53 Controls'!A:F,6,FALSE))</f>
        <v>PROCESSING DOMAINS</v>
      </c>
      <c r="F30" s="55">
        <v>2</v>
      </c>
      <c r="G30" s="2" t="str">
        <f t="shared" si="0"/>
        <v>AC-4-2</v>
      </c>
      <c r="I30" s="13" t="str">
        <f t="shared" si="2"/>
        <v>N</v>
      </c>
      <c r="J30" s="13"/>
      <c r="K30" s="13" t="str">
        <f t="shared" si="4"/>
        <v>N</v>
      </c>
      <c r="L30" s="13" t="str">
        <f>IFERROR(VLOOKUP(G30,'Important Notes'!I:I,1,FALSE)," ")</f>
        <v xml:space="preserve"> </v>
      </c>
      <c r="M30" s="13" t="str">
        <f t="shared" si="5"/>
        <v>N</v>
      </c>
      <c r="N30" s="13" t="str">
        <f>IFERROR(VLOOKUP(G30,'Important Notes'!D:D,1,FALSE)," ")</f>
        <v xml:space="preserve"> </v>
      </c>
      <c r="O30" s="13" t="str">
        <f>VLOOKUP(D30,'Ref-NIST 800-53 (Rev. 4)'!A:D,4,FALSE)</f>
        <v>P1</v>
      </c>
      <c r="P30" s="13" t="s">
        <v>1152</v>
      </c>
    </row>
    <row r="31" spans="1:16">
      <c r="A31" s="13" t="str">
        <f t="shared" si="1"/>
        <v>AC</v>
      </c>
      <c r="B31" s="13" t="str">
        <f>VLOOKUP(A31,'Ref-Families'!A:B,2,FALSE)</f>
        <v xml:space="preserve"> Access Control</v>
      </c>
      <c r="C31" s="13" t="str">
        <f>TRIM(VLOOKUP(D31,'Ref-NIST 800-53 (Rev. 4)'!A:C,3,FALSE))</f>
        <v>INFORMATION FLOW ENFORCEMENT</v>
      </c>
      <c r="D31" s="13" t="s">
        <v>14</v>
      </c>
      <c r="E31" s="13" t="str">
        <f>TRIM(VLOOKUP(G31,'Ref-ALL NIST 800-53 Controls'!A:F,6,FALSE))</f>
        <v>DYNAMIC INFORMATION FLOW CONTROL</v>
      </c>
      <c r="F31" s="55">
        <v>3</v>
      </c>
      <c r="G31" s="2" t="str">
        <f t="shared" si="0"/>
        <v>AC-4-3</v>
      </c>
      <c r="H31" s="17" t="s">
        <v>15</v>
      </c>
      <c r="I31" s="13" t="str">
        <f t="shared" si="2"/>
        <v>N</v>
      </c>
      <c r="J31" s="13"/>
      <c r="K31" s="13" t="str">
        <f t="shared" si="4"/>
        <v>N</v>
      </c>
      <c r="L31" s="13" t="str">
        <f>IFERROR(VLOOKUP(G31,'Important Notes'!I:I,1,FALSE)," ")</f>
        <v xml:space="preserve"> </v>
      </c>
      <c r="M31" s="13" t="str">
        <f t="shared" si="5"/>
        <v>N</v>
      </c>
      <c r="N31" s="13" t="str">
        <f>IFERROR(VLOOKUP(G31,'Important Notes'!D:D,1,FALSE)," ")</f>
        <v xml:space="preserve"> </v>
      </c>
      <c r="O31" s="13" t="str">
        <f>VLOOKUP(D31,'Ref-NIST 800-53 (Rev. 4)'!A:D,4,FALSE)</f>
        <v>P1</v>
      </c>
      <c r="P31" s="13" t="s">
        <v>1152</v>
      </c>
    </row>
    <row r="32" spans="1:16">
      <c r="A32" s="13" t="str">
        <f t="shared" si="1"/>
        <v>AC</v>
      </c>
      <c r="B32" s="13" t="str">
        <f>VLOOKUP(A32,'Ref-Families'!A:B,2,FALSE)</f>
        <v xml:space="preserve"> Access Control</v>
      </c>
      <c r="C32" s="13" t="str">
        <f>TRIM(VLOOKUP(D32,'Ref-NIST 800-53 (Rev. 4)'!A:C,3,FALSE))</f>
        <v>INFORMATION FLOW ENFORCEMENT</v>
      </c>
      <c r="D32" s="13" t="s">
        <v>14</v>
      </c>
      <c r="E32" s="13" t="str">
        <f>TRIM(VLOOKUP(G32,'Ref-ALL NIST 800-53 Controls'!A:F,6,FALSE))</f>
        <v>CONTENT CHECK ENCRYPTED INFORMATION</v>
      </c>
      <c r="F32" s="55">
        <v>4</v>
      </c>
      <c r="G32" s="2" t="str">
        <f t="shared" si="0"/>
        <v>AC-4-4</v>
      </c>
      <c r="H32" s="17" t="s">
        <v>15</v>
      </c>
      <c r="I32" s="13" t="str">
        <f t="shared" si="2"/>
        <v>N</v>
      </c>
      <c r="J32" s="13"/>
      <c r="K32" s="13" t="str">
        <f t="shared" si="4"/>
        <v>N</v>
      </c>
      <c r="L32" s="13" t="str">
        <f>IFERROR(VLOOKUP(G32,'Important Notes'!I:I,1,FALSE)," ")</f>
        <v xml:space="preserve"> </v>
      </c>
      <c r="M32" s="13" t="str">
        <f t="shared" si="5"/>
        <v>N</v>
      </c>
      <c r="N32" s="13" t="str">
        <f>IFERROR(VLOOKUP(G32,'Important Notes'!D:D,1,FALSE)," ")</f>
        <v xml:space="preserve"> </v>
      </c>
      <c r="O32" s="13" t="str">
        <f>VLOOKUP(D32,'Ref-NIST 800-53 (Rev. 4)'!A:D,4,FALSE)</f>
        <v>P1</v>
      </c>
      <c r="P32" s="13" t="s">
        <v>1152</v>
      </c>
    </row>
    <row r="33" spans="1:16">
      <c r="A33" s="13" t="str">
        <f t="shared" si="1"/>
        <v>AC</v>
      </c>
      <c r="B33" s="13" t="str">
        <f>VLOOKUP(A33,'Ref-Families'!A:B,2,FALSE)</f>
        <v xml:space="preserve"> Access Control</v>
      </c>
      <c r="C33" s="13" t="str">
        <f>TRIM(VLOOKUP(D33,'Ref-NIST 800-53 (Rev. 4)'!A:C,3,FALSE))</f>
        <v>INFORMATION FLOW ENFORCEMENT</v>
      </c>
      <c r="D33" s="13" t="s">
        <v>14</v>
      </c>
      <c r="E33" s="13" t="str">
        <f>TRIM(VLOOKUP(G33,'Ref-ALL NIST 800-53 Controls'!A:F,6,FALSE))</f>
        <v>EMBEDDED DATA TYPES</v>
      </c>
      <c r="F33" s="55">
        <v>5</v>
      </c>
      <c r="G33" s="2" t="str">
        <f t="shared" si="0"/>
        <v>AC-4-5</v>
      </c>
      <c r="I33" s="13" t="str">
        <f t="shared" si="2"/>
        <v>N</v>
      </c>
      <c r="J33" s="13"/>
      <c r="K33" s="13" t="str">
        <f t="shared" si="4"/>
        <v>N</v>
      </c>
      <c r="L33" s="13" t="str">
        <f>IFERROR(VLOOKUP(G33,'Important Notes'!I:I,1,FALSE)," ")</f>
        <v xml:space="preserve"> </v>
      </c>
      <c r="M33" s="13" t="str">
        <f t="shared" si="5"/>
        <v>N</v>
      </c>
      <c r="N33" s="13" t="str">
        <f>IFERROR(VLOOKUP(G33,'Important Notes'!D:D,1,FALSE)," ")</f>
        <v xml:space="preserve"> </v>
      </c>
      <c r="O33" s="13" t="str">
        <f>VLOOKUP(D33,'Ref-NIST 800-53 (Rev. 4)'!A:D,4,FALSE)</f>
        <v>P1</v>
      </c>
      <c r="P33" s="13" t="s">
        <v>1152</v>
      </c>
    </row>
    <row r="34" spans="1:16">
      <c r="A34" s="13" t="str">
        <f t="shared" si="1"/>
        <v>AC</v>
      </c>
      <c r="B34" s="13" t="str">
        <f>VLOOKUP(A34,'Ref-Families'!A:B,2,FALSE)</f>
        <v xml:space="preserve"> Access Control</v>
      </c>
      <c r="C34" s="13" t="str">
        <f>TRIM(VLOOKUP(D34,'Ref-NIST 800-53 (Rev. 4)'!A:C,3,FALSE))</f>
        <v>INFORMATION FLOW ENFORCEMENT</v>
      </c>
      <c r="D34" s="13" t="s">
        <v>14</v>
      </c>
      <c r="E34" s="13" t="str">
        <f>TRIM(VLOOKUP(G34,'Ref-ALL NIST 800-53 Controls'!A:F,6,FALSE))</f>
        <v>METADATA</v>
      </c>
      <c r="F34" s="55">
        <v>6</v>
      </c>
      <c r="G34" s="2" t="str">
        <f t="shared" si="0"/>
        <v>AC-4-6</v>
      </c>
      <c r="H34" s="17" t="s">
        <v>599</v>
      </c>
      <c r="I34" s="13" t="str">
        <f t="shared" si="2"/>
        <v>N</v>
      </c>
      <c r="J34" s="13"/>
      <c r="K34" s="13" t="str">
        <f t="shared" si="4"/>
        <v>N</v>
      </c>
      <c r="L34" s="13" t="str">
        <f>IFERROR(VLOOKUP(G34,'Important Notes'!I:I,1,FALSE)," ")</f>
        <v xml:space="preserve"> </v>
      </c>
      <c r="M34" s="13" t="str">
        <f t="shared" si="5"/>
        <v>N</v>
      </c>
      <c r="N34" s="13" t="str">
        <f>IFERROR(VLOOKUP(G34,'Important Notes'!D:D,1,FALSE)," ")</f>
        <v xml:space="preserve"> </v>
      </c>
      <c r="O34" s="13" t="str">
        <f>VLOOKUP(D34,'Ref-NIST 800-53 (Rev. 4)'!A:D,4,FALSE)</f>
        <v>P1</v>
      </c>
      <c r="P34" s="13" t="s">
        <v>1152</v>
      </c>
    </row>
    <row r="35" spans="1:16">
      <c r="A35" s="13" t="str">
        <f t="shared" si="1"/>
        <v>AC</v>
      </c>
      <c r="B35" s="13" t="str">
        <f>VLOOKUP(A35,'Ref-Families'!A:B,2,FALSE)</f>
        <v xml:space="preserve"> Access Control</v>
      </c>
      <c r="C35" s="13" t="str">
        <f>TRIM(VLOOKUP(D35,'Ref-NIST 800-53 (Rev. 4)'!A:C,3,FALSE))</f>
        <v>INFORMATION FLOW ENFORCEMENT</v>
      </c>
      <c r="D35" s="13" t="s">
        <v>14</v>
      </c>
      <c r="E35" s="13" t="str">
        <f>TRIM(VLOOKUP(G35,'Ref-ALL NIST 800-53 Controls'!A:F,6,FALSE))</f>
        <v>ONE-WAY FLOW MECHANISMS</v>
      </c>
      <c r="F35" s="55">
        <v>7</v>
      </c>
      <c r="G35" s="2" t="str">
        <f t="shared" si="0"/>
        <v>AC-4-7</v>
      </c>
      <c r="I35" s="13" t="str">
        <f t="shared" si="2"/>
        <v>N</v>
      </c>
      <c r="J35" s="13"/>
      <c r="K35" s="13" t="str">
        <f t="shared" si="4"/>
        <v>N</v>
      </c>
      <c r="L35" s="13" t="str">
        <f>IFERROR(VLOOKUP(G35,'Important Notes'!I:I,1,FALSE)," ")</f>
        <v xml:space="preserve"> </v>
      </c>
      <c r="M35" s="13" t="str">
        <f t="shared" si="5"/>
        <v>N</v>
      </c>
      <c r="N35" s="13" t="str">
        <f>IFERROR(VLOOKUP(G35,'Important Notes'!D:D,1,FALSE)," ")</f>
        <v xml:space="preserve"> </v>
      </c>
      <c r="O35" s="13" t="str">
        <f>VLOOKUP(D35,'Ref-NIST 800-53 (Rev. 4)'!A:D,4,FALSE)</f>
        <v>P1</v>
      </c>
      <c r="P35" s="13" t="s">
        <v>1152</v>
      </c>
    </row>
    <row r="36" spans="1:16">
      <c r="A36" s="13" t="str">
        <f t="shared" si="1"/>
        <v>AC</v>
      </c>
      <c r="B36" s="13" t="str">
        <f>VLOOKUP(A36,'Ref-Families'!A:B,2,FALSE)</f>
        <v xml:space="preserve"> Access Control</v>
      </c>
      <c r="C36" s="13" t="str">
        <f>TRIM(VLOOKUP(D36,'Ref-NIST 800-53 (Rev. 4)'!A:C,3,FALSE))</f>
        <v>INFORMATION FLOW ENFORCEMENT</v>
      </c>
      <c r="D36" s="13" t="s">
        <v>14</v>
      </c>
      <c r="E36" s="13" t="str">
        <f>TRIM(VLOOKUP(G36,'Ref-ALL NIST 800-53 Controls'!A:F,6,FALSE))</f>
        <v>SECURITY POLICY FILTERS</v>
      </c>
      <c r="F36" s="55">
        <v>8</v>
      </c>
      <c r="G36" s="2" t="str">
        <f t="shared" si="0"/>
        <v>AC-4-8</v>
      </c>
      <c r="I36" s="13" t="str">
        <f t="shared" si="2"/>
        <v>N</v>
      </c>
      <c r="J36" s="13"/>
      <c r="K36" s="13" t="str">
        <f t="shared" si="4"/>
        <v>N</v>
      </c>
      <c r="L36" s="13" t="str">
        <f>IFERROR(VLOOKUP(G36,'Important Notes'!I:I,1,FALSE)," ")</f>
        <v xml:space="preserve"> </v>
      </c>
      <c r="M36" s="13" t="str">
        <f t="shared" si="5"/>
        <v>Y</v>
      </c>
      <c r="N36" s="13" t="str">
        <f>IFERROR(VLOOKUP(G36,'Important Notes'!D:D,1,FALSE)," ")</f>
        <v>AC-4-8</v>
      </c>
      <c r="O36" s="13" t="str">
        <f>VLOOKUP(D36,'Ref-NIST 800-53 (Rev. 4)'!A:D,4,FALSE)</f>
        <v>P1</v>
      </c>
      <c r="P36" s="13" t="s">
        <v>1152</v>
      </c>
    </row>
    <row r="37" spans="1:16">
      <c r="A37" s="13" t="str">
        <f t="shared" si="1"/>
        <v>AC</v>
      </c>
      <c r="B37" s="13" t="str">
        <f>VLOOKUP(A37,'Ref-Families'!A:B,2,FALSE)</f>
        <v xml:space="preserve"> Access Control</v>
      </c>
      <c r="C37" s="13" t="str">
        <f>TRIM(VLOOKUP(D37,'Ref-NIST 800-53 (Rev. 4)'!A:C,3,FALSE))</f>
        <v>INFORMATION FLOW ENFORCEMENT</v>
      </c>
      <c r="D37" s="13" t="s">
        <v>14</v>
      </c>
      <c r="E37" s="13" t="str">
        <f>TRIM(VLOOKUP(G37,'Ref-ALL NIST 800-53 Controls'!A:F,6,FALSE))</f>
        <v>HUMAN REVIEWS</v>
      </c>
      <c r="F37" s="55">
        <v>9</v>
      </c>
      <c r="G37" s="2" t="str">
        <f t="shared" si="0"/>
        <v>AC-4-9</v>
      </c>
      <c r="I37" s="13" t="str">
        <f t="shared" si="2"/>
        <v>N</v>
      </c>
      <c r="J37" s="13"/>
      <c r="K37" s="13" t="str">
        <f t="shared" si="4"/>
        <v>N</v>
      </c>
      <c r="L37" s="13" t="str">
        <f>IFERROR(VLOOKUP(G37,'Important Notes'!I:I,1,FALSE)," ")</f>
        <v xml:space="preserve"> </v>
      </c>
      <c r="M37" s="13" t="str">
        <f t="shared" si="5"/>
        <v>N</v>
      </c>
      <c r="N37" s="13" t="str">
        <f>IFERROR(VLOOKUP(G37,'Important Notes'!D:D,1,FALSE)," ")</f>
        <v xml:space="preserve"> </v>
      </c>
      <c r="O37" s="13" t="str">
        <f>VLOOKUP(D37,'Ref-NIST 800-53 (Rev. 4)'!A:D,4,FALSE)</f>
        <v>P1</v>
      </c>
      <c r="P37" s="13" t="s">
        <v>1152</v>
      </c>
    </row>
    <row r="38" spans="1:16">
      <c r="A38" s="13" t="str">
        <f t="shared" si="1"/>
        <v>AC</v>
      </c>
      <c r="B38" s="13" t="str">
        <f>VLOOKUP(A38,'Ref-Families'!A:B,2,FALSE)</f>
        <v xml:space="preserve"> Access Control</v>
      </c>
      <c r="C38" s="13" t="str">
        <f>TRIM(VLOOKUP(D38,'Ref-NIST 800-53 (Rev. 4)'!A:C,3,FALSE))</f>
        <v>INFORMATION FLOW ENFORCEMENT</v>
      </c>
      <c r="D38" s="13" t="s">
        <v>14</v>
      </c>
      <c r="E38" s="13" t="str">
        <f>TRIM(VLOOKUP(G38,'Ref-ALL NIST 800-53 Controls'!A:F,6,FALSE))</f>
        <v>ENABLE / DISABLE SECURITY POLICY FILTERS</v>
      </c>
      <c r="F38" s="55">
        <v>10</v>
      </c>
      <c r="G38" s="2" t="str">
        <f t="shared" si="0"/>
        <v>AC-4-10</v>
      </c>
      <c r="I38" s="13" t="str">
        <f t="shared" si="2"/>
        <v>N</v>
      </c>
      <c r="J38" s="13"/>
      <c r="K38" s="13" t="str">
        <f t="shared" si="4"/>
        <v>N</v>
      </c>
      <c r="L38" s="13" t="str">
        <f>IFERROR(VLOOKUP(G38,'Important Notes'!I:I,1,FALSE)," ")</f>
        <v xml:space="preserve"> </v>
      </c>
      <c r="M38" s="13" t="str">
        <f t="shared" si="5"/>
        <v>N</v>
      </c>
      <c r="N38" s="13" t="str">
        <f>IFERROR(VLOOKUP(G38,'Important Notes'!D:D,1,FALSE)," ")</f>
        <v xml:space="preserve"> </v>
      </c>
      <c r="O38" s="13" t="str">
        <f>VLOOKUP(D38,'Ref-NIST 800-53 (Rev. 4)'!A:D,4,FALSE)</f>
        <v>P1</v>
      </c>
      <c r="P38" s="13" t="s">
        <v>1152</v>
      </c>
    </row>
    <row r="39" spans="1:16">
      <c r="A39" s="13" t="str">
        <f t="shared" si="1"/>
        <v>AC</v>
      </c>
      <c r="B39" s="13" t="str">
        <f>VLOOKUP(A39,'Ref-Families'!A:B,2,FALSE)</f>
        <v xml:space="preserve"> Access Control</v>
      </c>
      <c r="C39" s="13" t="str">
        <f>TRIM(VLOOKUP(D39,'Ref-NIST 800-53 (Rev. 4)'!A:C,3,FALSE))</f>
        <v>INFORMATION FLOW ENFORCEMENT</v>
      </c>
      <c r="D39" s="13" t="s">
        <v>14</v>
      </c>
      <c r="E39" s="13" t="str">
        <f>TRIM(VLOOKUP(G39,'Ref-ALL NIST 800-53 Controls'!A:F,6,FALSE))</f>
        <v>CONFIGURATION OF SECURITY POLICY FILTERS</v>
      </c>
      <c r="F39" s="55">
        <v>11</v>
      </c>
      <c r="G39" s="2" t="str">
        <f t="shared" si="0"/>
        <v>AC-4-11</v>
      </c>
      <c r="I39" s="13" t="str">
        <f t="shared" si="2"/>
        <v>N</v>
      </c>
      <c r="J39" s="13"/>
      <c r="K39" s="13" t="str">
        <f t="shared" si="4"/>
        <v>N</v>
      </c>
      <c r="L39" s="13" t="str">
        <f>IFERROR(VLOOKUP(G39,'Important Notes'!I:I,1,FALSE)," ")</f>
        <v xml:space="preserve"> </v>
      </c>
      <c r="M39" s="13" t="str">
        <f t="shared" si="5"/>
        <v>N</v>
      </c>
      <c r="N39" s="13" t="str">
        <f>IFERROR(VLOOKUP(G39,'Important Notes'!D:D,1,FALSE)," ")</f>
        <v xml:space="preserve"> </v>
      </c>
      <c r="O39" s="13" t="str">
        <f>VLOOKUP(D39,'Ref-NIST 800-53 (Rev. 4)'!A:D,4,FALSE)</f>
        <v>P1</v>
      </c>
      <c r="P39" s="13" t="s">
        <v>1152</v>
      </c>
    </row>
    <row r="40" spans="1:16">
      <c r="A40" s="13" t="str">
        <f t="shared" si="1"/>
        <v>AC</v>
      </c>
      <c r="B40" s="13" t="str">
        <f>VLOOKUP(A40,'Ref-Families'!A:B,2,FALSE)</f>
        <v xml:space="preserve"> Access Control</v>
      </c>
      <c r="C40" s="13" t="str">
        <f>TRIM(VLOOKUP(D40,'Ref-NIST 800-53 (Rev. 4)'!A:C,3,FALSE))</f>
        <v>INFORMATION FLOW ENFORCEMENT</v>
      </c>
      <c r="D40" s="13" t="s">
        <v>14</v>
      </c>
      <c r="E40" s="13" t="str">
        <f>TRIM(VLOOKUP(G40,'Ref-ALL NIST 800-53 Controls'!A:F,6,FALSE))</f>
        <v>DATA TYPE IDENTIFIERS</v>
      </c>
      <c r="F40" s="55">
        <v>12</v>
      </c>
      <c r="G40" s="2" t="str">
        <f t="shared" si="0"/>
        <v>AC-4-12</v>
      </c>
      <c r="I40" s="13" t="str">
        <f t="shared" si="2"/>
        <v>N</v>
      </c>
      <c r="J40" s="13"/>
      <c r="K40" s="13" t="str">
        <f t="shared" si="4"/>
        <v>N</v>
      </c>
      <c r="L40" s="13" t="str">
        <f>IFERROR(VLOOKUP(G40,'Important Notes'!I:I,1,FALSE)," ")</f>
        <v xml:space="preserve"> </v>
      </c>
      <c r="M40" s="13" t="str">
        <f t="shared" si="5"/>
        <v>N</v>
      </c>
      <c r="N40" s="13" t="str">
        <f>IFERROR(VLOOKUP(G40,'Important Notes'!D:D,1,FALSE)," ")</f>
        <v xml:space="preserve"> </v>
      </c>
      <c r="O40" s="13" t="str">
        <f>VLOOKUP(D40,'Ref-NIST 800-53 (Rev. 4)'!A:D,4,FALSE)</f>
        <v>P1</v>
      </c>
      <c r="P40" s="13" t="s">
        <v>1152</v>
      </c>
    </row>
    <row r="41" spans="1:16">
      <c r="A41" s="13" t="str">
        <f t="shared" si="1"/>
        <v>AC</v>
      </c>
      <c r="B41" s="13" t="str">
        <f>VLOOKUP(A41,'Ref-Families'!A:B,2,FALSE)</f>
        <v xml:space="preserve"> Access Control</v>
      </c>
      <c r="C41" s="13" t="str">
        <f>TRIM(VLOOKUP(D41,'Ref-NIST 800-53 (Rev. 4)'!A:C,3,FALSE))</f>
        <v>INFORMATION FLOW ENFORCEMENT</v>
      </c>
      <c r="D41" s="13" t="s">
        <v>14</v>
      </c>
      <c r="E41" s="13" t="str">
        <f>TRIM(VLOOKUP(G41,'Ref-ALL NIST 800-53 Controls'!A:F,6,FALSE))</f>
        <v>DECOMPOSITION INTO POLICY- RELEVANT SUBCOMPONENTS</v>
      </c>
      <c r="F41" s="55">
        <v>13</v>
      </c>
      <c r="G41" s="2" t="str">
        <f t="shared" si="0"/>
        <v>AC-4-13</v>
      </c>
      <c r="I41" s="13" t="str">
        <f t="shared" si="2"/>
        <v>N</v>
      </c>
      <c r="J41" s="13"/>
      <c r="K41" s="13" t="str">
        <f t="shared" si="4"/>
        <v>N</v>
      </c>
      <c r="L41" s="13" t="str">
        <f>IFERROR(VLOOKUP(G41,'Important Notes'!I:I,1,FALSE)," ")</f>
        <v xml:space="preserve"> </v>
      </c>
      <c r="M41" s="13" t="str">
        <f t="shared" si="5"/>
        <v>N</v>
      </c>
      <c r="N41" s="13" t="str">
        <f>IFERROR(VLOOKUP(G41,'Important Notes'!D:D,1,FALSE)," ")</f>
        <v xml:space="preserve"> </v>
      </c>
      <c r="O41" s="13" t="str">
        <f>VLOOKUP(D41,'Ref-NIST 800-53 (Rev. 4)'!A:D,4,FALSE)</f>
        <v>P1</v>
      </c>
      <c r="P41" s="13" t="s">
        <v>1152</v>
      </c>
    </row>
    <row r="42" spans="1:16">
      <c r="A42" s="13" t="str">
        <f t="shared" si="1"/>
        <v>AC</v>
      </c>
      <c r="B42" s="13" t="str">
        <f>VLOOKUP(A42,'Ref-Families'!A:B,2,FALSE)</f>
        <v xml:space="preserve"> Access Control</v>
      </c>
      <c r="C42" s="13" t="str">
        <f>TRIM(VLOOKUP(D42,'Ref-NIST 800-53 (Rev. 4)'!A:C,3,FALSE))</f>
        <v>INFORMATION FLOW ENFORCEMENT</v>
      </c>
      <c r="D42" s="13" t="s">
        <v>14</v>
      </c>
      <c r="E42" s="13" t="str">
        <f>TRIM(VLOOKUP(G42,'Ref-ALL NIST 800-53 Controls'!A:F,6,FALSE))</f>
        <v>SECURITY POLICY FILTER CONSTRAINTS</v>
      </c>
      <c r="F42" s="55">
        <v>14</v>
      </c>
      <c r="G42" s="2" t="str">
        <f t="shared" si="0"/>
        <v>AC-4-14</v>
      </c>
      <c r="I42" s="13" t="str">
        <f t="shared" si="2"/>
        <v>N</v>
      </c>
      <c r="J42" s="13"/>
      <c r="K42" s="13" t="str">
        <f t="shared" si="4"/>
        <v>N</v>
      </c>
      <c r="L42" s="13" t="str">
        <f>IFERROR(VLOOKUP(G42,'Important Notes'!I:I,1,FALSE)," ")</f>
        <v xml:space="preserve"> </v>
      </c>
      <c r="M42" s="13" t="str">
        <f t="shared" si="5"/>
        <v>N</v>
      </c>
      <c r="N42" s="13" t="str">
        <f>IFERROR(VLOOKUP(G42,'Important Notes'!D:D,1,FALSE)," ")</f>
        <v xml:space="preserve"> </v>
      </c>
      <c r="O42" s="13" t="str">
        <f>VLOOKUP(D42,'Ref-NIST 800-53 (Rev. 4)'!A:D,4,FALSE)</f>
        <v>P1</v>
      </c>
      <c r="P42" s="13" t="s">
        <v>1152</v>
      </c>
    </row>
    <row r="43" spans="1:16">
      <c r="A43" s="13" t="str">
        <f t="shared" si="1"/>
        <v>AC</v>
      </c>
      <c r="B43" s="13" t="str">
        <f>VLOOKUP(A43,'Ref-Families'!A:B,2,FALSE)</f>
        <v xml:space="preserve"> Access Control</v>
      </c>
      <c r="C43" s="13" t="str">
        <f>TRIM(VLOOKUP(D43,'Ref-NIST 800-53 (Rev. 4)'!A:C,3,FALSE))</f>
        <v>INFORMATION FLOW ENFORCEMENT</v>
      </c>
      <c r="D43" s="13" t="s">
        <v>14</v>
      </c>
      <c r="E43" s="13" t="str">
        <f>TRIM(VLOOKUP(G43,'Ref-ALL NIST 800-53 Controls'!A:F,6,FALSE))</f>
        <v>DETECTION OF UNSANCTIONED INFORMATION</v>
      </c>
      <c r="F43" s="55">
        <v>15</v>
      </c>
      <c r="G43" s="2" t="str">
        <f t="shared" si="0"/>
        <v>AC-4-15</v>
      </c>
      <c r="H43" s="17" t="s">
        <v>17</v>
      </c>
      <c r="I43" s="13" t="str">
        <f t="shared" si="2"/>
        <v>N</v>
      </c>
      <c r="J43" s="13"/>
      <c r="K43" s="13" t="str">
        <f t="shared" si="4"/>
        <v>N</v>
      </c>
      <c r="L43" s="13" t="str">
        <f>IFERROR(VLOOKUP(G43,'Important Notes'!I:I,1,FALSE)," ")</f>
        <v xml:space="preserve"> </v>
      </c>
      <c r="M43" s="13" t="str">
        <f t="shared" si="5"/>
        <v>N</v>
      </c>
      <c r="N43" s="13" t="str">
        <f>IFERROR(VLOOKUP(G43,'Important Notes'!D:D,1,FALSE)," ")</f>
        <v xml:space="preserve"> </v>
      </c>
      <c r="O43" s="13" t="str">
        <f>VLOOKUP(D43,'Ref-NIST 800-53 (Rev. 4)'!A:D,4,FALSE)</f>
        <v>P1</v>
      </c>
      <c r="P43" s="13" t="s">
        <v>1152</v>
      </c>
    </row>
    <row r="44" spans="1:16">
      <c r="A44" s="13" t="str">
        <f t="shared" si="1"/>
        <v>AC</v>
      </c>
      <c r="B44" s="13" t="str">
        <f>VLOOKUP(A44,'Ref-Families'!A:B,2,FALSE)</f>
        <v xml:space="preserve"> Access Control</v>
      </c>
      <c r="C44" s="13" t="str">
        <f>TRIM(VLOOKUP(D44,'Ref-NIST 800-53 (Rev. 4)'!A:C,3,FALSE))</f>
        <v>INFORMATION FLOW ENFORCEMENT</v>
      </c>
      <c r="D44" s="13" t="s">
        <v>14</v>
      </c>
      <c r="E44" s="13" t="str">
        <f>TRIM(VLOOKUP(G44,'Ref-ALL NIST 800-53 Controls'!A:F,6,FALSE))</f>
        <v>INFORMATION TRANSFERS ON INTERCONNECTED SYSTEMS</v>
      </c>
      <c r="F44" s="55">
        <v>16</v>
      </c>
      <c r="G44" s="2" t="str">
        <f t="shared" si="0"/>
        <v>AC-4-16</v>
      </c>
      <c r="H44" s="17" t="s">
        <v>611</v>
      </c>
      <c r="I44" s="13" t="str">
        <f t="shared" si="2"/>
        <v>N</v>
      </c>
      <c r="J44" s="13"/>
      <c r="K44" s="13" t="str">
        <f t="shared" si="4"/>
        <v>N</v>
      </c>
      <c r="L44" s="13" t="str">
        <f>IFERROR(VLOOKUP(G44,'Important Notes'!I:I,1,FALSE)," ")</f>
        <v xml:space="preserve"> </v>
      </c>
      <c r="M44" s="13" t="str">
        <f t="shared" si="5"/>
        <v>N</v>
      </c>
      <c r="N44" s="13" t="str">
        <f>IFERROR(VLOOKUP(G44,'Important Notes'!D:D,1,FALSE)," ")</f>
        <v xml:space="preserve"> </v>
      </c>
      <c r="O44" s="13" t="str">
        <f>VLOOKUP(D44,'Ref-NIST 800-53 (Rev. 4)'!A:D,4,FALSE)</f>
        <v>P1</v>
      </c>
      <c r="P44" s="13" t="s">
        <v>1152</v>
      </c>
    </row>
    <row r="45" spans="1:16">
      <c r="A45" s="13" t="str">
        <f t="shared" si="1"/>
        <v>AC</v>
      </c>
      <c r="B45" s="13" t="str">
        <f>VLOOKUP(A45,'Ref-Families'!A:B,2,FALSE)</f>
        <v xml:space="preserve"> Access Control</v>
      </c>
      <c r="C45" s="13" t="str">
        <f>TRIM(VLOOKUP(D45,'Ref-NIST 800-53 (Rev. 4)'!A:C,3,FALSE))</f>
        <v>INFORMATION FLOW ENFORCEMENT</v>
      </c>
      <c r="D45" s="13" t="s">
        <v>14</v>
      </c>
      <c r="E45" s="13" t="str">
        <f>TRIM(VLOOKUP(G45,'Ref-ALL NIST 800-53 Controls'!A:F,6,FALSE))</f>
        <v>DOMAIN AUTHENTICATION</v>
      </c>
      <c r="F45" s="55">
        <v>17</v>
      </c>
      <c r="G45" s="2" t="str">
        <f t="shared" si="0"/>
        <v>AC-4-17</v>
      </c>
      <c r="H45" s="17" t="s">
        <v>600</v>
      </c>
      <c r="I45" s="13" t="str">
        <f t="shared" si="2"/>
        <v>N</v>
      </c>
      <c r="J45" s="13"/>
      <c r="K45" s="13" t="str">
        <f t="shared" si="4"/>
        <v>N</v>
      </c>
      <c r="L45" s="13" t="str">
        <f>IFERROR(VLOOKUP(G45,'Important Notes'!I:I,1,FALSE)," ")</f>
        <v xml:space="preserve"> </v>
      </c>
      <c r="M45" s="13" t="str">
        <f t="shared" si="5"/>
        <v>N</v>
      </c>
      <c r="N45" s="13" t="str">
        <f>IFERROR(VLOOKUP(G45,'Important Notes'!D:D,1,FALSE)," ")</f>
        <v xml:space="preserve"> </v>
      </c>
      <c r="O45" s="13" t="str">
        <f>VLOOKUP(D45,'Ref-NIST 800-53 (Rev. 4)'!A:D,4,FALSE)</f>
        <v>P1</v>
      </c>
      <c r="P45" s="13" t="s">
        <v>1152</v>
      </c>
    </row>
    <row r="46" spans="1:16">
      <c r="A46" s="13" t="str">
        <f t="shared" si="1"/>
        <v>AC</v>
      </c>
      <c r="B46" s="13" t="str">
        <f>VLOOKUP(A46,'Ref-Families'!A:B,2,FALSE)</f>
        <v xml:space="preserve"> Access Control</v>
      </c>
      <c r="C46" s="13" t="str">
        <f>TRIM(VLOOKUP(D46,'Ref-NIST 800-53 (Rev. 4)'!A:C,3,FALSE))</f>
        <v>INFORMATION FLOW ENFORCEMENT</v>
      </c>
      <c r="D46" s="13" t="s">
        <v>14</v>
      </c>
      <c r="E46" s="13" t="str">
        <f>TRIM(VLOOKUP(G46,'Ref-ALL NIST 800-53 Controls'!A:F,6,FALSE))</f>
        <v>SECURITY ATTRIBUTE BINDING</v>
      </c>
      <c r="F46" s="55">
        <v>18</v>
      </c>
      <c r="G46" s="2" t="str">
        <f t="shared" si="0"/>
        <v>AC-4-18</v>
      </c>
      <c r="H46" s="17" t="s">
        <v>601</v>
      </c>
      <c r="I46" s="13" t="str">
        <f t="shared" si="2"/>
        <v>N</v>
      </c>
      <c r="J46" s="13"/>
      <c r="K46" s="13" t="str">
        <f t="shared" si="4"/>
        <v>N</v>
      </c>
      <c r="L46" s="13" t="str">
        <f>IFERROR(VLOOKUP(G46,'Important Notes'!I:I,1,FALSE)," ")</f>
        <v xml:space="preserve"> </v>
      </c>
      <c r="M46" s="13" t="str">
        <f t="shared" si="5"/>
        <v>N</v>
      </c>
      <c r="N46" s="13" t="str">
        <f>IFERROR(VLOOKUP(G46,'Important Notes'!D:D,1,FALSE)," ")</f>
        <v xml:space="preserve"> </v>
      </c>
      <c r="O46" s="13" t="str">
        <f>VLOOKUP(D46,'Ref-NIST 800-53 (Rev. 4)'!A:D,4,FALSE)</f>
        <v>P1</v>
      </c>
      <c r="P46" s="13" t="s">
        <v>1152</v>
      </c>
    </row>
    <row r="47" spans="1:16">
      <c r="A47" s="13" t="str">
        <f t="shared" si="1"/>
        <v>AC</v>
      </c>
      <c r="B47" s="13" t="str">
        <f>VLOOKUP(A47,'Ref-Families'!A:B,2,FALSE)</f>
        <v xml:space="preserve"> Access Control</v>
      </c>
      <c r="C47" s="13" t="str">
        <f>TRIM(VLOOKUP(D47,'Ref-NIST 800-53 (Rev. 4)'!A:C,3,FALSE))</f>
        <v>INFORMATION FLOW ENFORCEMENT</v>
      </c>
      <c r="D47" s="13" t="s">
        <v>14</v>
      </c>
      <c r="E47" s="13" t="str">
        <f>TRIM(VLOOKUP(G47,'Ref-ALL NIST 800-53 Controls'!A:F,6,FALSE))</f>
        <v>VALIDATION OF METADATA</v>
      </c>
      <c r="F47" s="55">
        <v>19</v>
      </c>
      <c r="G47" s="2" t="str">
        <f t="shared" si="0"/>
        <v>AC-4-19</v>
      </c>
      <c r="I47" s="13" t="str">
        <f t="shared" si="2"/>
        <v>N</v>
      </c>
      <c r="J47" s="13"/>
      <c r="K47" s="13" t="str">
        <f t="shared" si="4"/>
        <v>N</v>
      </c>
      <c r="L47" s="13" t="str">
        <f>IFERROR(VLOOKUP(G47,'Important Notes'!I:I,1,FALSE)," ")</f>
        <v xml:space="preserve"> </v>
      </c>
      <c r="M47" s="13" t="str">
        <f t="shared" si="5"/>
        <v>N</v>
      </c>
      <c r="N47" s="13" t="str">
        <f>IFERROR(VLOOKUP(G47,'Important Notes'!D:D,1,FALSE)," ")</f>
        <v xml:space="preserve"> </v>
      </c>
      <c r="O47" s="13" t="str">
        <f>VLOOKUP(D47,'Ref-NIST 800-53 (Rev. 4)'!A:D,4,FALSE)</f>
        <v>P1</v>
      </c>
      <c r="P47" s="13" t="s">
        <v>1152</v>
      </c>
    </row>
    <row r="48" spans="1:16">
      <c r="A48" s="13" t="str">
        <f t="shared" si="1"/>
        <v>AC</v>
      </c>
      <c r="B48" s="13" t="str">
        <f>VLOOKUP(A48,'Ref-Families'!A:B,2,FALSE)</f>
        <v xml:space="preserve"> Access Control</v>
      </c>
      <c r="C48" s="13" t="str">
        <f>TRIM(VLOOKUP(D48,'Ref-NIST 800-53 (Rev. 4)'!A:C,3,FALSE))</f>
        <v>INFORMATION FLOW ENFORCEMENT</v>
      </c>
      <c r="D48" s="13" t="s">
        <v>14</v>
      </c>
      <c r="E48" s="13" t="str">
        <f>TRIM(VLOOKUP(G48,'Ref-ALL NIST 800-53 Controls'!A:F,6,FALSE))</f>
        <v>APPROVED SOLUTIONS</v>
      </c>
      <c r="F48" s="55">
        <v>20</v>
      </c>
      <c r="G48" s="2" t="str">
        <f t="shared" si="0"/>
        <v>AC-4-20</v>
      </c>
      <c r="I48" s="13" t="str">
        <f t="shared" si="2"/>
        <v>N</v>
      </c>
      <c r="J48" s="13"/>
      <c r="K48" s="13" t="str">
        <f t="shared" si="4"/>
        <v>N</v>
      </c>
      <c r="L48" s="13" t="str">
        <f>IFERROR(VLOOKUP(G48,'Important Notes'!I:I,1,FALSE)," ")</f>
        <v xml:space="preserve"> </v>
      </c>
      <c r="M48" s="13" t="str">
        <f t="shared" si="5"/>
        <v>N</v>
      </c>
      <c r="N48" s="13" t="str">
        <f>IFERROR(VLOOKUP(G48,'Important Notes'!D:D,1,FALSE)," ")</f>
        <v xml:space="preserve"> </v>
      </c>
      <c r="O48" s="13" t="str">
        <f>VLOOKUP(D48,'Ref-NIST 800-53 (Rev. 4)'!A:D,4,FALSE)</f>
        <v>P1</v>
      </c>
      <c r="P48" s="13" t="s">
        <v>1152</v>
      </c>
    </row>
    <row r="49" spans="1:16">
      <c r="A49" s="13" t="str">
        <f t="shared" si="1"/>
        <v>AC</v>
      </c>
      <c r="B49" s="13" t="str">
        <f>VLOOKUP(A49,'Ref-Families'!A:B,2,FALSE)</f>
        <v xml:space="preserve"> Access Control</v>
      </c>
      <c r="C49" s="13" t="str">
        <f>TRIM(VLOOKUP(D49,'Ref-NIST 800-53 (Rev. 4)'!A:C,3,FALSE))</f>
        <v>INFORMATION FLOW ENFORCEMENT</v>
      </c>
      <c r="D49" s="13" t="s">
        <v>14</v>
      </c>
      <c r="E49" s="13" t="str">
        <f>TRIM(VLOOKUP(G49,'Ref-ALL NIST 800-53 Controls'!A:F,6,FALSE))</f>
        <v>PHYSICAL / LOGICAL SEPARATION OF INFORMATION FLOWS</v>
      </c>
      <c r="F49" s="55">
        <v>21</v>
      </c>
      <c r="G49" s="2" t="str">
        <f t="shared" si="0"/>
        <v>AC-4-21</v>
      </c>
      <c r="I49" s="13" t="str">
        <f t="shared" si="2"/>
        <v>N</v>
      </c>
      <c r="J49" s="13"/>
      <c r="K49" s="13" t="str">
        <f t="shared" si="4"/>
        <v>Y</v>
      </c>
      <c r="L49" s="13" t="str">
        <f>IFERROR(VLOOKUP(G49,'Important Notes'!I:I,1,FALSE)," ")</f>
        <v>AC-4-21</v>
      </c>
      <c r="M49" s="13" t="str">
        <f t="shared" si="5"/>
        <v>Y</v>
      </c>
      <c r="N49" s="13" t="str">
        <f>IFERROR(VLOOKUP(G49,'Important Notes'!D:D,1,FALSE)," ")</f>
        <v>AC-4-21</v>
      </c>
      <c r="O49" s="13" t="str">
        <f>VLOOKUP(D49,'Ref-NIST 800-53 (Rev. 4)'!A:D,4,FALSE)</f>
        <v>P1</v>
      </c>
      <c r="P49" s="13" t="s">
        <v>1152</v>
      </c>
    </row>
    <row r="50" spans="1:16">
      <c r="A50" s="13" t="str">
        <f t="shared" si="1"/>
        <v>AC</v>
      </c>
      <c r="B50" s="13" t="str">
        <f>VLOOKUP(A50,'Ref-Families'!A:B,2,FALSE)</f>
        <v xml:space="preserve"> Access Control</v>
      </c>
      <c r="C50" s="13" t="str">
        <f>TRIM(VLOOKUP(D50,'Ref-NIST 800-53 (Rev. 4)'!A:C,3,FALSE))</f>
        <v>INFORMATION FLOW ENFORCEMENT</v>
      </c>
      <c r="D50" s="13" t="s">
        <v>14</v>
      </c>
      <c r="E50" s="13" t="str">
        <f>TRIM(VLOOKUP(G50,'Ref-ALL NIST 800-53 Controls'!A:F,6,FALSE))</f>
        <v>ACCESS ONLY</v>
      </c>
      <c r="F50" s="55">
        <v>22</v>
      </c>
      <c r="G50" s="2" t="str">
        <f t="shared" si="0"/>
        <v>AC-4-22</v>
      </c>
      <c r="I50" s="13" t="str">
        <f t="shared" si="2"/>
        <v>N</v>
      </c>
      <c r="J50" s="13"/>
      <c r="K50" s="13" t="str">
        <f t="shared" si="4"/>
        <v>N</v>
      </c>
      <c r="L50" s="13" t="str">
        <f>IFERROR(VLOOKUP(G50,'Important Notes'!I:I,1,FALSE)," ")</f>
        <v xml:space="preserve"> </v>
      </c>
      <c r="M50" s="13" t="str">
        <f t="shared" si="5"/>
        <v>N</v>
      </c>
      <c r="N50" s="13" t="str">
        <f>IFERROR(VLOOKUP(G50,'Important Notes'!D:D,1,FALSE)," ")</f>
        <v xml:space="preserve"> </v>
      </c>
      <c r="O50" s="13" t="str">
        <f>VLOOKUP(D50,'Ref-NIST 800-53 (Rev. 4)'!A:D,4,FALSE)</f>
        <v>P1</v>
      </c>
      <c r="P50" s="13" t="s">
        <v>1152</v>
      </c>
    </row>
    <row r="51" spans="1:16">
      <c r="A51" s="13" t="str">
        <f t="shared" si="1"/>
        <v>AC</v>
      </c>
      <c r="B51" s="13" t="str">
        <f>VLOOKUP(A51,'Ref-Families'!A:B,2,FALSE)</f>
        <v xml:space="preserve"> Access Control</v>
      </c>
      <c r="C51" s="13" t="str">
        <f>TRIM(VLOOKUP(D51,'Ref-NIST 800-53 (Rev. 4)'!A:C,3,FALSE))</f>
        <v>SEPARATION OF DUTIES</v>
      </c>
      <c r="D51" s="13" t="s">
        <v>63</v>
      </c>
      <c r="E51" s="13" t="str">
        <f>TRIM(VLOOKUP(G51,'Ref-ALL NIST 800-53 Controls'!A:F,6,FALSE))</f>
        <v/>
      </c>
      <c r="F51" s="55">
        <v>0</v>
      </c>
      <c r="G51" s="2" t="str">
        <f t="shared" si="0"/>
        <v>AC-5-0</v>
      </c>
      <c r="H51" s="17" t="s">
        <v>602</v>
      </c>
      <c r="I51" s="13" t="str">
        <f t="shared" si="2"/>
        <v>N</v>
      </c>
      <c r="J51" s="13"/>
      <c r="K51" s="13" t="str">
        <f t="shared" si="4"/>
        <v>Y</v>
      </c>
      <c r="L51" s="13" t="str">
        <f>IFERROR(VLOOKUP(G51,'Important Notes'!I:I,1,FALSE)," ")</f>
        <v>AC-5-0</v>
      </c>
      <c r="M51" s="13" t="str">
        <f t="shared" si="5"/>
        <v>Y</v>
      </c>
      <c r="N51" s="13" t="str">
        <f>IFERROR(VLOOKUP(G51,'Important Notes'!D:D,1,FALSE)," ")</f>
        <v>AC-5-0</v>
      </c>
      <c r="O51" s="13" t="str">
        <f>VLOOKUP(D51,'Ref-NIST 800-53 (Rev. 4)'!A:D,4,FALSE)</f>
        <v>P1</v>
      </c>
      <c r="P51" s="13" t="s">
        <v>1152</v>
      </c>
    </row>
    <row r="52" spans="1:16">
      <c r="A52" s="13" t="str">
        <f t="shared" si="1"/>
        <v>AC</v>
      </c>
      <c r="B52" s="13" t="str">
        <f>VLOOKUP(A52,'Ref-Families'!A:B,2,FALSE)</f>
        <v xml:space="preserve"> Access Control</v>
      </c>
      <c r="C52" s="13" t="str">
        <f>TRIM(VLOOKUP(D52,'Ref-NIST 800-53 (Rev. 4)'!A:C,3,FALSE))</f>
        <v>LEAST PRIVILEGE</v>
      </c>
      <c r="D52" s="13" t="s">
        <v>20</v>
      </c>
      <c r="E52" s="13" t="str">
        <f>TRIM(VLOOKUP(G52,'Ref-ALL NIST 800-53 Controls'!A:F,6,FALSE))</f>
        <v/>
      </c>
      <c r="F52" s="55">
        <v>0</v>
      </c>
      <c r="G52" s="2" t="str">
        <f t="shared" si="0"/>
        <v>AC-6-0</v>
      </c>
      <c r="H52" s="17" t="s">
        <v>603</v>
      </c>
      <c r="I52" s="13" t="str">
        <f t="shared" si="2"/>
        <v>N</v>
      </c>
      <c r="J52" s="13"/>
      <c r="K52" s="13" t="str">
        <f t="shared" si="4"/>
        <v>Y</v>
      </c>
      <c r="L52" s="13" t="str">
        <f>IFERROR(VLOOKUP(G52,'Important Notes'!I:I,1,FALSE)," ")</f>
        <v>AC-6-0</v>
      </c>
      <c r="M52" s="13" t="str">
        <f t="shared" si="5"/>
        <v>Y</v>
      </c>
      <c r="N52" s="13" t="str">
        <f>IFERROR(VLOOKUP(G52,'Important Notes'!D:D,1,FALSE)," ")</f>
        <v>AC-6-0</v>
      </c>
      <c r="O52" s="13" t="str">
        <f>VLOOKUP(D52,'Ref-NIST 800-53 (Rev. 4)'!A:D,4,FALSE)</f>
        <v>P1</v>
      </c>
      <c r="P52" s="13" t="s">
        <v>1152</v>
      </c>
    </row>
    <row r="53" spans="1:16">
      <c r="A53" s="13" t="str">
        <f t="shared" si="1"/>
        <v>AC</v>
      </c>
      <c r="B53" s="13" t="str">
        <f>VLOOKUP(A53,'Ref-Families'!A:B,2,FALSE)</f>
        <v xml:space="preserve"> Access Control</v>
      </c>
      <c r="C53" s="13" t="str">
        <f>TRIM(VLOOKUP(D53,'Ref-NIST 800-53 (Rev. 4)'!A:C,3,FALSE))</f>
        <v>LEAST PRIVILEGE</v>
      </c>
      <c r="D53" s="13" t="s">
        <v>20</v>
      </c>
      <c r="E53" s="13" t="str">
        <f>TRIM(VLOOKUP(G53,'Ref-ALL NIST 800-53 Controls'!A:F,6,FALSE))</f>
        <v>AUTHORIZE ACCESS TO SECURITY FUNCTIONS</v>
      </c>
      <c r="F53" s="55">
        <v>1</v>
      </c>
      <c r="G53" s="2" t="str">
        <f t="shared" si="0"/>
        <v>AC-6-1</v>
      </c>
      <c r="H53" s="17" t="s">
        <v>604</v>
      </c>
      <c r="I53" s="13" t="str">
        <f t="shared" si="2"/>
        <v>N</v>
      </c>
      <c r="J53" s="13"/>
      <c r="K53" s="13" t="str">
        <f t="shared" si="4"/>
        <v>Y</v>
      </c>
      <c r="L53" s="13" t="str">
        <f>IFERROR(VLOOKUP(G53,'Important Notes'!I:I,1,FALSE)," ")</f>
        <v>AC-6-1</v>
      </c>
      <c r="M53" s="13" t="str">
        <f t="shared" si="5"/>
        <v>Y</v>
      </c>
      <c r="N53" s="13" t="str">
        <f>IFERROR(VLOOKUP(G53,'Important Notes'!D:D,1,FALSE)," ")</f>
        <v>AC-6-1</v>
      </c>
      <c r="O53" s="13" t="str">
        <f>VLOOKUP(D53,'Ref-NIST 800-53 (Rev. 4)'!A:D,4,FALSE)</f>
        <v>P1</v>
      </c>
      <c r="P53" s="13" t="s">
        <v>1152</v>
      </c>
    </row>
    <row r="54" spans="1:16">
      <c r="A54" s="13" t="str">
        <f t="shared" si="1"/>
        <v>AC</v>
      </c>
      <c r="B54" s="13" t="str">
        <f>VLOOKUP(A54,'Ref-Families'!A:B,2,FALSE)</f>
        <v xml:space="preserve"> Access Control</v>
      </c>
      <c r="C54" s="13" t="str">
        <f>TRIM(VLOOKUP(D54,'Ref-NIST 800-53 (Rev. 4)'!A:C,3,FALSE))</f>
        <v>LEAST PRIVILEGE</v>
      </c>
      <c r="D54" s="13" t="s">
        <v>20</v>
      </c>
      <c r="E54" s="13" t="str">
        <f>TRIM(VLOOKUP(G54,'Ref-ALL NIST 800-53 Controls'!A:F,6,FALSE))</f>
        <v>NON-PRIVILEGED ACCESS FOR NONSECURITY FUNCTIONS</v>
      </c>
      <c r="F54" s="55">
        <v>2</v>
      </c>
      <c r="G54" s="2" t="str">
        <f t="shared" si="0"/>
        <v>AC-6-2</v>
      </c>
      <c r="H54" s="17" t="s">
        <v>22</v>
      </c>
      <c r="I54" s="13" t="str">
        <f t="shared" si="2"/>
        <v>N</v>
      </c>
      <c r="J54" s="13"/>
      <c r="K54" s="13" t="str">
        <f t="shared" si="4"/>
        <v>Y</v>
      </c>
      <c r="L54" s="13" t="str">
        <f>IFERROR(VLOOKUP(G54,'Important Notes'!I:I,1,FALSE)," ")</f>
        <v>AC-6-2</v>
      </c>
      <c r="M54" s="13" t="str">
        <f t="shared" si="5"/>
        <v>Y</v>
      </c>
      <c r="N54" s="13" t="str">
        <f>IFERROR(VLOOKUP(G54,'Important Notes'!D:D,1,FALSE)," ")</f>
        <v>AC-6-2</v>
      </c>
      <c r="O54" s="13" t="str">
        <f>VLOOKUP(D54,'Ref-NIST 800-53 (Rev. 4)'!A:D,4,FALSE)</f>
        <v>P1</v>
      </c>
      <c r="P54" s="13" t="s">
        <v>1152</v>
      </c>
    </row>
    <row r="55" spans="1:16">
      <c r="A55" s="13" t="str">
        <f t="shared" si="1"/>
        <v>AC</v>
      </c>
      <c r="B55" s="13" t="str">
        <f>VLOOKUP(A55,'Ref-Families'!A:B,2,FALSE)</f>
        <v xml:space="preserve"> Access Control</v>
      </c>
      <c r="C55" s="13" t="str">
        <f>TRIM(VLOOKUP(D55,'Ref-NIST 800-53 (Rev. 4)'!A:C,3,FALSE))</f>
        <v>LEAST PRIVILEGE</v>
      </c>
      <c r="D55" s="13" t="s">
        <v>20</v>
      </c>
      <c r="E55" s="13" t="str">
        <f>TRIM(VLOOKUP(G55,'Ref-ALL NIST 800-53 Controls'!A:F,6,FALSE))</f>
        <v>NETWORK ACCESS TO PRIVILEGED COMMANDS</v>
      </c>
      <c r="F55" s="55">
        <v>3</v>
      </c>
      <c r="G55" s="2" t="str">
        <f t="shared" si="0"/>
        <v>AC-6-3</v>
      </c>
      <c r="H55" s="17" t="s">
        <v>23</v>
      </c>
      <c r="I55" s="13" t="str">
        <f t="shared" si="2"/>
        <v>N</v>
      </c>
      <c r="J55" s="13"/>
      <c r="K55" s="13" t="str">
        <f t="shared" si="4"/>
        <v>N</v>
      </c>
      <c r="L55" s="13" t="str">
        <f>IFERROR(VLOOKUP(G55,'Important Notes'!I:I,1,FALSE)," ")</f>
        <v xml:space="preserve"> </v>
      </c>
      <c r="M55" s="13" t="str">
        <f t="shared" si="5"/>
        <v>Y</v>
      </c>
      <c r="N55" s="13" t="str">
        <f>IFERROR(VLOOKUP(G55,'Important Notes'!D:D,1,FALSE)," ")</f>
        <v>AC-6-3</v>
      </c>
      <c r="O55" s="13" t="str">
        <f>VLOOKUP(D55,'Ref-NIST 800-53 (Rev. 4)'!A:D,4,FALSE)</f>
        <v>P1</v>
      </c>
      <c r="P55" s="13" t="s">
        <v>1152</v>
      </c>
    </row>
    <row r="56" spans="1:16">
      <c r="A56" s="13" t="str">
        <f t="shared" si="1"/>
        <v>AC</v>
      </c>
      <c r="B56" s="13" t="str">
        <f>VLOOKUP(A56,'Ref-Families'!A:B,2,FALSE)</f>
        <v xml:space="preserve"> Access Control</v>
      </c>
      <c r="C56" s="13" t="str">
        <f>TRIM(VLOOKUP(D56,'Ref-NIST 800-53 (Rev. 4)'!A:C,3,FALSE))</f>
        <v>LEAST PRIVILEGE</v>
      </c>
      <c r="D56" s="13" t="s">
        <v>20</v>
      </c>
      <c r="E56" s="13" t="str">
        <f>TRIM(VLOOKUP(G56,'Ref-ALL NIST 800-53 Controls'!A:F,6,FALSE))</f>
        <v>SEPARATE PROCESSING DOMAINS</v>
      </c>
      <c r="F56" s="55">
        <v>4</v>
      </c>
      <c r="G56" s="2" t="str">
        <f t="shared" si="0"/>
        <v>AC-6-4</v>
      </c>
      <c r="H56" s="17" t="s">
        <v>605</v>
      </c>
      <c r="I56" s="13" t="str">
        <f t="shared" si="2"/>
        <v>N</v>
      </c>
      <c r="J56" s="13"/>
      <c r="K56" s="13" t="str">
        <f t="shared" si="4"/>
        <v>N</v>
      </c>
      <c r="L56" s="13" t="str">
        <f>IFERROR(VLOOKUP(G56,'Important Notes'!I:I,1,FALSE)," ")</f>
        <v xml:space="preserve"> </v>
      </c>
      <c r="M56" s="13" t="str">
        <f t="shared" si="5"/>
        <v>N</v>
      </c>
      <c r="N56" s="13" t="str">
        <f>IFERROR(VLOOKUP(G56,'Important Notes'!D:D,1,FALSE)," ")</f>
        <v xml:space="preserve"> </v>
      </c>
      <c r="O56" s="13" t="str">
        <f>VLOOKUP(D56,'Ref-NIST 800-53 (Rev. 4)'!A:D,4,FALSE)</f>
        <v>P1</v>
      </c>
      <c r="P56" s="13" t="s">
        <v>1152</v>
      </c>
    </row>
    <row r="57" spans="1:16">
      <c r="A57" s="13" t="str">
        <f t="shared" si="1"/>
        <v>AC</v>
      </c>
      <c r="B57" s="13" t="str">
        <f>VLOOKUP(A57,'Ref-Families'!A:B,2,FALSE)</f>
        <v xml:space="preserve"> Access Control</v>
      </c>
      <c r="C57" s="13" t="str">
        <f>TRIM(VLOOKUP(D57,'Ref-NIST 800-53 (Rev. 4)'!A:C,3,FALSE))</f>
        <v>LEAST PRIVILEGE</v>
      </c>
      <c r="D57" s="13" t="s">
        <v>20</v>
      </c>
      <c r="E57" s="13" t="str">
        <f>TRIM(VLOOKUP(G57,'Ref-ALL NIST 800-53 Controls'!A:F,6,FALSE))</f>
        <v>PRIVILEGED ACCOUNTS</v>
      </c>
      <c r="F57" s="55">
        <v>5</v>
      </c>
      <c r="G57" s="2" t="str">
        <f t="shared" si="0"/>
        <v>AC-6-5</v>
      </c>
      <c r="H57" s="17" t="s">
        <v>25</v>
      </c>
      <c r="I57" s="13" t="str">
        <f t="shared" si="2"/>
        <v>N</v>
      </c>
      <c r="J57" s="13"/>
      <c r="K57" s="13" t="str">
        <f t="shared" si="4"/>
        <v>Y</v>
      </c>
      <c r="L57" s="13" t="str">
        <f>IFERROR(VLOOKUP(G57,'Important Notes'!I:I,1,FALSE)," ")</f>
        <v>AC-6-5</v>
      </c>
      <c r="M57" s="13" t="str">
        <f t="shared" si="5"/>
        <v>Y</v>
      </c>
      <c r="N57" s="13" t="str">
        <f>IFERROR(VLOOKUP(G57,'Important Notes'!D:D,1,FALSE)," ")</f>
        <v>AC-6-5</v>
      </c>
      <c r="O57" s="13" t="str">
        <f>VLOOKUP(D57,'Ref-NIST 800-53 (Rev. 4)'!A:D,4,FALSE)</f>
        <v>P1</v>
      </c>
      <c r="P57" s="13" t="s">
        <v>1152</v>
      </c>
    </row>
    <row r="58" spans="1:16">
      <c r="A58" s="13" t="str">
        <f t="shared" si="1"/>
        <v>AC</v>
      </c>
      <c r="B58" s="13" t="str">
        <f>VLOOKUP(A58,'Ref-Families'!A:B,2,FALSE)</f>
        <v xml:space="preserve"> Access Control</v>
      </c>
      <c r="C58" s="13" t="str">
        <f>TRIM(VLOOKUP(D58,'Ref-NIST 800-53 (Rev. 4)'!A:C,3,FALSE))</f>
        <v>LEAST PRIVILEGE</v>
      </c>
      <c r="D58" s="13" t="s">
        <v>20</v>
      </c>
      <c r="E58" s="13" t="str">
        <f>TRIM(VLOOKUP(G58,'Ref-ALL NIST 800-53 Controls'!A:F,6,FALSE))</f>
        <v>PRIVILEGED ACCESS BY NON-ORGANIZATIONAL USERS</v>
      </c>
      <c r="F58" s="55">
        <v>6</v>
      </c>
      <c r="G58" s="2" t="str">
        <f t="shared" si="0"/>
        <v>AC-6-6</v>
      </c>
      <c r="H58" s="17" t="s">
        <v>26</v>
      </c>
      <c r="I58" s="13" t="str">
        <f t="shared" si="2"/>
        <v>N</v>
      </c>
      <c r="J58" s="13"/>
      <c r="K58" s="13" t="str">
        <f t="shared" si="4"/>
        <v>N</v>
      </c>
      <c r="L58" s="13" t="str">
        <f>IFERROR(VLOOKUP(G58,'Important Notes'!I:I,1,FALSE)," ")</f>
        <v xml:space="preserve"> </v>
      </c>
      <c r="M58" s="13" t="str">
        <f t="shared" si="5"/>
        <v>N</v>
      </c>
      <c r="N58" s="13" t="str">
        <f>IFERROR(VLOOKUP(G58,'Important Notes'!D:D,1,FALSE)," ")</f>
        <v xml:space="preserve"> </v>
      </c>
      <c r="O58" s="13" t="str">
        <f>VLOOKUP(D58,'Ref-NIST 800-53 (Rev. 4)'!A:D,4,FALSE)</f>
        <v>P1</v>
      </c>
      <c r="P58" s="13" t="s">
        <v>1152</v>
      </c>
    </row>
    <row r="59" spans="1:16">
      <c r="A59" s="13" t="str">
        <f t="shared" si="1"/>
        <v>AC</v>
      </c>
      <c r="B59" s="13" t="str">
        <f>VLOOKUP(A59,'Ref-Families'!A:B,2,FALSE)</f>
        <v xml:space="preserve"> Access Control</v>
      </c>
      <c r="C59" s="13" t="str">
        <f>TRIM(VLOOKUP(D59,'Ref-NIST 800-53 (Rev. 4)'!A:C,3,FALSE))</f>
        <v>LEAST PRIVILEGE</v>
      </c>
      <c r="D59" s="13" t="s">
        <v>20</v>
      </c>
      <c r="E59" s="13" t="str">
        <f>TRIM(VLOOKUP(G59,'Ref-ALL NIST 800-53 Controls'!A:F,6,FALSE))</f>
        <v>REVIEW OF USER PRIVILEGES</v>
      </c>
      <c r="F59" s="55">
        <v>7</v>
      </c>
      <c r="G59" s="2" t="str">
        <f t="shared" si="0"/>
        <v>AC-6-7</v>
      </c>
      <c r="H59" s="17" t="s">
        <v>7</v>
      </c>
      <c r="I59" s="13" t="str">
        <f t="shared" si="2"/>
        <v>N</v>
      </c>
      <c r="J59" s="13"/>
      <c r="K59" s="13" t="str">
        <f t="shared" si="4"/>
        <v>N</v>
      </c>
      <c r="L59" s="13" t="str">
        <f>IFERROR(VLOOKUP(G59,'Important Notes'!I:I,1,FALSE)," ")</f>
        <v xml:space="preserve"> </v>
      </c>
      <c r="M59" s="13" t="str">
        <f t="shared" si="5"/>
        <v>Y</v>
      </c>
      <c r="N59" s="13" t="str">
        <f>IFERROR(VLOOKUP(G59,'Important Notes'!D:D,1,FALSE)," ")</f>
        <v>AC-6-7</v>
      </c>
      <c r="O59" s="13" t="str">
        <f>VLOOKUP(D59,'Ref-NIST 800-53 (Rev. 4)'!A:D,4,FALSE)</f>
        <v>P1</v>
      </c>
      <c r="P59" s="13" t="s">
        <v>1152</v>
      </c>
    </row>
    <row r="60" spans="1:16">
      <c r="A60" s="13" t="str">
        <f t="shared" si="1"/>
        <v>AC</v>
      </c>
      <c r="B60" s="13" t="str">
        <f>VLOOKUP(A60,'Ref-Families'!A:B,2,FALSE)</f>
        <v xml:space="preserve"> Access Control</v>
      </c>
      <c r="C60" s="13" t="str">
        <f>TRIM(VLOOKUP(D60,'Ref-NIST 800-53 (Rev. 4)'!A:C,3,FALSE))</f>
        <v>LEAST PRIVILEGE</v>
      </c>
      <c r="D60" s="13" t="s">
        <v>20</v>
      </c>
      <c r="E60" s="13" t="str">
        <f>TRIM(VLOOKUP(G60,'Ref-ALL NIST 800-53 Controls'!A:F,6,FALSE))</f>
        <v>PRIVILEGE LEVELS FOR CODE EXECUTION</v>
      </c>
      <c r="F60" s="55">
        <v>8</v>
      </c>
      <c r="G60" s="2" t="str">
        <f t="shared" si="0"/>
        <v>AC-6-8</v>
      </c>
      <c r="I60" s="13" t="str">
        <f t="shared" si="2"/>
        <v>N</v>
      </c>
      <c r="J60" s="13"/>
      <c r="K60" s="13" t="str">
        <f t="shared" si="4"/>
        <v>N</v>
      </c>
      <c r="L60" s="13" t="str">
        <f>IFERROR(VLOOKUP(G60,'Important Notes'!I:I,1,FALSE)," ")</f>
        <v xml:space="preserve"> </v>
      </c>
      <c r="M60" s="13" t="str">
        <f t="shared" si="5"/>
        <v>Y</v>
      </c>
      <c r="N60" s="13" t="str">
        <f>IFERROR(VLOOKUP(G60,'Important Notes'!D:D,1,FALSE)," ")</f>
        <v>AC-6-8</v>
      </c>
      <c r="O60" s="13" t="str">
        <f>VLOOKUP(D60,'Ref-NIST 800-53 (Rev. 4)'!A:D,4,FALSE)</f>
        <v>P1</v>
      </c>
      <c r="P60" s="13" t="s">
        <v>1152</v>
      </c>
    </row>
    <row r="61" spans="1:16">
      <c r="A61" s="13" t="str">
        <f t="shared" si="1"/>
        <v>AC</v>
      </c>
      <c r="B61" s="13" t="str">
        <f>VLOOKUP(A61,'Ref-Families'!A:B,2,FALSE)</f>
        <v xml:space="preserve"> Access Control</v>
      </c>
      <c r="C61" s="13" t="str">
        <f>TRIM(VLOOKUP(D61,'Ref-NIST 800-53 (Rev. 4)'!A:C,3,FALSE))</f>
        <v>LEAST PRIVILEGE</v>
      </c>
      <c r="D61" s="13" t="s">
        <v>20</v>
      </c>
      <c r="E61" s="13" t="str">
        <f>TRIM(VLOOKUP(G61,'Ref-ALL NIST 800-53 Controls'!A:F,6,FALSE))</f>
        <v>AUDITING USE OF PRIVILEGED FUNCTIONS</v>
      </c>
      <c r="F61" s="55">
        <v>9</v>
      </c>
      <c r="G61" s="2" t="str">
        <f t="shared" si="0"/>
        <v>AC-6-9</v>
      </c>
      <c r="H61" s="17" t="s">
        <v>27</v>
      </c>
      <c r="I61" s="13" t="str">
        <f t="shared" si="2"/>
        <v>N</v>
      </c>
      <c r="J61" s="13"/>
      <c r="K61" s="13" t="str">
        <f t="shared" si="4"/>
        <v>Y</v>
      </c>
      <c r="L61" s="13" t="str">
        <f>IFERROR(VLOOKUP(G61,'Important Notes'!I:I,1,FALSE)," ")</f>
        <v>AC-6-9</v>
      </c>
      <c r="M61" s="13" t="str">
        <f t="shared" si="5"/>
        <v>Y</v>
      </c>
      <c r="N61" s="13" t="str">
        <f>IFERROR(VLOOKUP(G61,'Important Notes'!D:D,1,FALSE)," ")</f>
        <v>AC-6-9</v>
      </c>
      <c r="O61" s="13" t="str">
        <f>VLOOKUP(D61,'Ref-NIST 800-53 (Rev. 4)'!A:D,4,FALSE)</f>
        <v>P1</v>
      </c>
      <c r="P61" s="13" t="s">
        <v>1152</v>
      </c>
    </row>
    <row r="62" spans="1:16">
      <c r="A62" s="13" t="str">
        <f t="shared" si="1"/>
        <v>AC</v>
      </c>
      <c r="B62" s="13" t="str">
        <f>VLOOKUP(A62,'Ref-Families'!A:B,2,FALSE)</f>
        <v xml:space="preserve"> Access Control</v>
      </c>
      <c r="C62" s="13" t="str">
        <f>TRIM(VLOOKUP(D62,'Ref-NIST 800-53 (Rev. 4)'!A:C,3,FALSE))</f>
        <v>LEAST PRIVILEGE</v>
      </c>
      <c r="D62" s="13" t="s">
        <v>20</v>
      </c>
      <c r="E62" s="13" t="str">
        <f>TRIM(VLOOKUP(G62,'Ref-ALL NIST 800-53 Controls'!A:F,6,FALSE))</f>
        <v>PROHIBIT NON-PRIVILEGED USERS FROM EXECUTING PRIVILEGED FUNCTIONS</v>
      </c>
      <c r="F62" s="55">
        <v>10</v>
      </c>
      <c r="G62" s="2" t="str">
        <f t="shared" si="0"/>
        <v>AC-6-10</v>
      </c>
      <c r="I62" s="13" t="str">
        <f t="shared" si="2"/>
        <v>N</v>
      </c>
      <c r="J62" s="13"/>
      <c r="K62" s="13" t="str">
        <f t="shared" si="4"/>
        <v>Y</v>
      </c>
      <c r="L62" s="13" t="str">
        <f>IFERROR(VLOOKUP(G62,'Important Notes'!I:I,1,FALSE)," ")</f>
        <v>AC-6-10</v>
      </c>
      <c r="M62" s="13" t="str">
        <f t="shared" si="5"/>
        <v>Y</v>
      </c>
      <c r="N62" s="13" t="str">
        <f>IFERROR(VLOOKUP(G62,'Important Notes'!D:D,1,FALSE)," ")</f>
        <v>AC-6-10</v>
      </c>
      <c r="O62" s="13" t="str">
        <f>VLOOKUP(D62,'Ref-NIST 800-53 (Rev. 4)'!A:D,4,FALSE)</f>
        <v>P1</v>
      </c>
      <c r="P62" s="13" t="s">
        <v>1152</v>
      </c>
    </row>
    <row r="63" spans="1:16">
      <c r="A63" s="13" t="str">
        <f t="shared" si="1"/>
        <v>AC</v>
      </c>
      <c r="B63" s="13" t="str">
        <f>VLOOKUP(A63,'Ref-Families'!A:B,2,FALSE)</f>
        <v xml:space="preserve"> Access Control</v>
      </c>
      <c r="C63" s="13" t="str">
        <f>TRIM(VLOOKUP(D63,'Ref-NIST 800-53 (Rev. 4)'!A:C,3,FALSE))</f>
        <v>UNSUCCESSFUL LOGON ATTEMPTS</v>
      </c>
      <c r="D63" s="13" t="s">
        <v>28</v>
      </c>
      <c r="E63" s="13" t="str">
        <f>TRIM(VLOOKUP(G63,'Ref-ALL NIST 800-53 Controls'!A:F,6,FALSE))</f>
        <v/>
      </c>
      <c r="F63" s="55">
        <v>0</v>
      </c>
      <c r="G63" s="2" t="str">
        <f t="shared" si="0"/>
        <v>AC-7-0</v>
      </c>
      <c r="H63" s="17" t="s">
        <v>610</v>
      </c>
      <c r="I63" s="13" t="str">
        <f t="shared" si="2"/>
        <v>Y</v>
      </c>
      <c r="J63" s="13" t="str">
        <f t="shared" si="3"/>
        <v>AC-7-0</v>
      </c>
      <c r="K63" s="13" t="str">
        <f t="shared" si="4"/>
        <v>Y</v>
      </c>
      <c r="L63" s="13" t="str">
        <f>IFERROR(VLOOKUP(G63,'Important Notes'!I:I,1,FALSE)," ")</f>
        <v>AC-7-0</v>
      </c>
      <c r="M63" s="13" t="str">
        <f t="shared" si="5"/>
        <v>Y</v>
      </c>
      <c r="N63" s="13" t="str">
        <f>IFERROR(VLOOKUP(G63,'Important Notes'!D:D,1,FALSE)," ")</f>
        <v>AC-7-0</v>
      </c>
      <c r="O63" s="13" t="str">
        <f>VLOOKUP(D63,'Ref-NIST 800-53 (Rev. 4)'!A:D,4,FALSE)</f>
        <v>P2</v>
      </c>
      <c r="P63" s="13" t="s">
        <v>1152</v>
      </c>
    </row>
    <row r="64" spans="1:16">
      <c r="A64" s="13" t="str">
        <f t="shared" si="1"/>
        <v>AC</v>
      </c>
      <c r="B64" s="13" t="str">
        <f>VLOOKUP(A64,'Ref-Families'!A:B,2,FALSE)</f>
        <v xml:space="preserve"> Access Control</v>
      </c>
      <c r="C64" s="13" t="str">
        <f>TRIM(VLOOKUP(D64,'Ref-NIST 800-53 (Rev. 4)'!A:C,3,FALSE))</f>
        <v>UNSUCCESSFUL LOGON ATTEMPTS</v>
      </c>
      <c r="D64" s="13" t="s">
        <v>28</v>
      </c>
      <c r="E64" s="13" t="str">
        <f>TRIM(VLOOKUP(G64,'Ref-ALL NIST 800-53 Controls'!A:F,6,FALSE))</f>
        <v>AUTOMATIC ACCOUNT LOCK</v>
      </c>
      <c r="F64" s="55">
        <v>1</v>
      </c>
      <c r="G64" s="2" t="str">
        <f t="shared" si="0"/>
        <v>AC-7-1</v>
      </c>
      <c r="H64" s="17" t="s">
        <v>611</v>
      </c>
      <c r="I64" s="13" t="str">
        <f t="shared" si="2"/>
        <v>N</v>
      </c>
      <c r="J64" s="13"/>
      <c r="K64" s="13" t="str">
        <f t="shared" si="4"/>
        <v>N</v>
      </c>
      <c r="L64" s="13" t="str">
        <f>IFERROR(VLOOKUP(G64,'Important Notes'!I:I,1,FALSE)," ")</f>
        <v xml:space="preserve"> </v>
      </c>
      <c r="M64" s="13" t="str">
        <f t="shared" si="5"/>
        <v>N</v>
      </c>
      <c r="N64" s="13" t="str">
        <f>IFERROR(VLOOKUP(G64,'Important Notes'!D:D,1,FALSE)," ")</f>
        <v xml:space="preserve"> </v>
      </c>
      <c r="O64" s="13" t="str">
        <f>VLOOKUP(D64,'Ref-NIST 800-53 (Rev. 4)'!A:D,4,FALSE)</f>
        <v>P2</v>
      </c>
      <c r="P64" s="13" t="s">
        <v>1152</v>
      </c>
    </row>
    <row r="65" spans="1:16">
      <c r="A65" s="13" t="str">
        <f t="shared" si="1"/>
        <v>AC</v>
      </c>
      <c r="B65" s="13" t="str">
        <f>VLOOKUP(A65,'Ref-Families'!A:B,2,FALSE)</f>
        <v xml:space="preserve"> Access Control</v>
      </c>
      <c r="C65" s="13" t="str">
        <f>TRIM(VLOOKUP(D65,'Ref-NIST 800-53 (Rev. 4)'!A:C,3,FALSE))</f>
        <v>UNSUCCESSFUL LOGON ATTEMPTS</v>
      </c>
      <c r="D65" s="13" t="s">
        <v>28</v>
      </c>
      <c r="E65" s="13" t="str">
        <f>TRIM(VLOOKUP(G65,'Ref-ALL NIST 800-53 Controls'!A:F,6,FALSE))</f>
        <v>PURGE / WIPE MOBILE DEVICE</v>
      </c>
      <c r="F65" s="55">
        <v>2</v>
      </c>
      <c r="G65" s="2" t="str">
        <f t="shared" si="0"/>
        <v>AC-7-2</v>
      </c>
      <c r="H65" s="17" t="s">
        <v>29</v>
      </c>
      <c r="I65" s="13" t="str">
        <f t="shared" si="2"/>
        <v>N</v>
      </c>
      <c r="J65" s="13"/>
      <c r="K65" s="13" t="str">
        <f t="shared" si="4"/>
        <v>N</v>
      </c>
      <c r="L65" s="13" t="str">
        <f>IFERROR(VLOOKUP(G65,'Important Notes'!I:I,1,FALSE)," ")</f>
        <v xml:space="preserve"> </v>
      </c>
      <c r="M65" s="13" t="str">
        <f t="shared" si="5"/>
        <v>Y</v>
      </c>
      <c r="N65" s="13" t="str">
        <f>IFERROR(VLOOKUP(G65,'Important Notes'!D:D,1,FALSE)," ")</f>
        <v>AC-7-2</v>
      </c>
      <c r="O65" s="13" t="str">
        <f>VLOOKUP(D65,'Ref-NIST 800-53 (Rev. 4)'!A:D,4,FALSE)</f>
        <v>P2</v>
      </c>
      <c r="P65" s="13" t="s">
        <v>1152</v>
      </c>
    </row>
    <row r="66" spans="1:16">
      <c r="A66" s="13" t="str">
        <f t="shared" si="1"/>
        <v>AC</v>
      </c>
      <c r="B66" s="13" t="str">
        <f>VLOOKUP(A66,'Ref-Families'!A:B,2,FALSE)</f>
        <v xml:space="preserve"> Access Control</v>
      </c>
      <c r="C66" s="13" t="str">
        <f>TRIM(VLOOKUP(D66,'Ref-NIST 800-53 (Rev. 4)'!A:C,3,FALSE))</f>
        <v>SYSTEM USE NOTIFICATION</v>
      </c>
      <c r="D66" s="13" t="s">
        <v>240</v>
      </c>
      <c r="E66" s="13" t="str">
        <f>TRIM(VLOOKUP(G66,'Ref-ALL NIST 800-53 Controls'!A:F,6,FALSE))</f>
        <v/>
      </c>
      <c r="F66" s="55">
        <v>0</v>
      </c>
      <c r="G66" s="2" t="str">
        <f t="shared" ref="G66:G129" si="6">CONCATENATE(D66,"-",F66)</f>
        <v>AC-8-0</v>
      </c>
      <c r="H66" s="17" t="s">
        <v>609</v>
      </c>
      <c r="I66" s="13" t="str">
        <f t="shared" si="2"/>
        <v>Y</v>
      </c>
      <c r="J66" s="13" t="str">
        <f t="shared" si="3"/>
        <v>AC-8-0</v>
      </c>
      <c r="K66" s="13" t="str">
        <f t="shared" si="4"/>
        <v>Y</v>
      </c>
      <c r="L66" s="13" t="str">
        <f>IFERROR(VLOOKUP(G66,'Important Notes'!I:I,1,FALSE)," ")</f>
        <v>AC-8-0</v>
      </c>
      <c r="M66" s="13" t="str">
        <f t="shared" si="5"/>
        <v>Y</v>
      </c>
      <c r="N66" s="13" t="str">
        <f>IFERROR(VLOOKUP(G66,'Important Notes'!D:D,1,FALSE)," ")</f>
        <v>AC-8-0</v>
      </c>
      <c r="O66" s="13" t="str">
        <f>VLOOKUP(D66,'Ref-NIST 800-53 (Rev. 4)'!A:D,4,FALSE)</f>
        <v>P1</v>
      </c>
      <c r="P66" s="13" t="s">
        <v>1152</v>
      </c>
    </row>
    <row r="67" spans="1:16">
      <c r="A67" s="13" t="str">
        <f t="shared" ref="A67:A130" si="7">LEFT(D67,2)</f>
        <v>AC</v>
      </c>
      <c r="B67" s="13" t="str">
        <f>VLOOKUP(A67,'Ref-Families'!A:B,2,FALSE)</f>
        <v xml:space="preserve"> Access Control</v>
      </c>
      <c r="C67" s="13" t="str">
        <f>TRIM(VLOOKUP(D67,'Ref-NIST 800-53 (Rev. 4)'!A:C,3,FALSE))</f>
        <v>CONCURRENT SESSION CONTROL</v>
      </c>
      <c r="D67" s="13" t="s">
        <v>242</v>
      </c>
      <c r="E67" s="13" t="str">
        <f>TRIM(VLOOKUP(G67,'Ref-ALL NIST 800-53 Controls'!A:F,6,FALSE))</f>
        <v/>
      </c>
      <c r="F67" s="55">
        <v>0</v>
      </c>
      <c r="G67" s="2" t="str">
        <f t="shared" si="6"/>
        <v>AC-10-0</v>
      </c>
      <c r="H67" s="17" t="s">
        <v>609</v>
      </c>
      <c r="I67" s="13" t="str">
        <f t="shared" ref="I67:I130" si="8">IF(J67 = "", "N", "Y")</f>
        <v>N</v>
      </c>
      <c r="J67" s="13"/>
      <c r="K67" s="13" t="str">
        <f t="shared" ref="K67:K130" si="9">IF(L67=" ","N","Y")</f>
        <v>Y</v>
      </c>
      <c r="L67" s="13" t="str">
        <f>IFERROR(VLOOKUP(G67,'Important Notes'!I:I,1,FALSE)," ")</f>
        <v>AC-10-0</v>
      </c>
      <c r="M67" s="13" t="str">
        <f t="shared" ref="M67:M130" si="10">IF(N67= " ", "N", "Y")</f>
        <v>Y</v>
      </c>
      <c r="N67" s="13" t="str">
        <f>IFERROR(VLOOKUP(G67,'Important Notes'!D:D,1,FALSE)," ")</f>
        <v>AC-10-0</v>
      </c>
      <c r="O67" s="13" t="str">
        <f>VLOOKUP(D67,'Ref-NIST 800-53 (Rev. 4)'!A:D,4,FALSE)</f>
        <v>P3</v>
      </c>
      <c r="P67" s="13" t="s">
        <v>1152</v>
      </c>
    </row>
    <row r="68" spans="1:16">
      <c r="A68" s="13" t="str">
        <f t="shared" si="7"/>
        <v>AC</v>
      </c>
      <c r="B68" s="13" t="str">
        <f>VLOOKUP(A68,'Ref-Families'!A:B,2,FALSE)</f>
        <v xml:space="preserve"> Access Control</v>
      </c>
      <c r="C68" s="13" t="str">
        <f>TRIM(VLOOKUP(D68,'Ref-NIST 800-53 (Rev. 4)'!A:C,3,FALSE))</f>
        <v>SESSION LOCK</v>
      </c>
      <c r="D68" s="13" t="s">
        <v>245</v>
      </c>
      <c r="E68" s="13" t="str">
        <f>TRIM(VLOOKUP(G68,'Ref-ALL NIST 800-53 Controls'!A:F,6,FALSE))</f>
        <v/>
      </c>
      <c r="F68" s="55">
        <v>0</v>
      </c>
      <c r="G68" s="2" t="str">
        <f t="shared" si="6"/>
        <v>AC-11-0</v>
      </c>
      <c r="H68" s="17" t="s">
        <v>28</v>
      </c>
      <c r="I68" s="13" t="str">
        <f t="shared" si="8"/>
        <v>N</v>
      </c>
      <c r="J68" s="13"/>
      <c r="K68" s="13" t="str">
        <f t="shared" si="9"/>
        <v>Y</v>
      </c>
      <c r="L68" s="13" t="str">
        <f>IFERROR(VLOOKUP(G68,'Important Notes'!I:I,1,FALSE)," ")</f>
        <v>AC-11-0</v>
      </c>
      <c r="M68" s="13" t="str">
        <f t="shared" si="10"/>
        <v>Y</v>
      </c>
      <c r="N68" s="13" t="str">
        <f>IFERROR(VLOOKUP(G68,'Important Notes'!D:D,1,FALSE)," ")</f>
        <v>AC-11-0</v>
      </c>
      <c r="O68" s="13" t="str">
        <f>VLOOKUP(D68,'Ref-NIST 800-53 (Rev. 4)'!A:D,4,FALSE)</f>
        <v>P3</v>
      </c>
      <c r="P68" s="13" t="s">
        <v>1152</v>
      </c>
    </row>
    <row r="69" spans="1:16">
      <c r="A69" s="13" t="str">
        <f t="shared" si="7"/>
        <v>AC</v>
      </c>
      <c r="B69" s="13" t="str">
        <f>VLOOKUP(A69,'Ref-Families'!A:B,2,FALSE)</f>
        <v xml:space="preserve"> Access Control</v>
      </c>
      <c r="C69" s="13" t="str">
        <f>TRIM(VLOOKUP(D69,'Ref-NIST 800-53 (Rev. 4)'!A:C,3,FALSE))</f>
        <v>SESSION LOCK</v>
      </c>
      <c r="D69" s="13" t="s">
        <v>245</v>
      </c>
      <c r="E69" s="13" t="str">
        <f>TRIM(VLOOKUP(G69,'Ref-ALL NIST 800-53 Controls'!A:F,6,FALSE))</f>
        <v>PATTERN-HIDING DISPLAYS</v>
      </c>
      <c r="F69" s="55">
        <v>1</v>
      </c>
      <c r="G69" s="2" t="str">
        <f t="shared" si="6"/>
        <v>AC-11-1</v>
      </c>
      <c r="H69" s="17" t="s">
        <v>609</v>
      </c>
      <c r="I69" s="13" t="str">
        <f t="shared" si="8"/>
        <v>N</v>
      </c>
      <c r="J69" s="13"/>
      <c r="K69" s="13" t="str">
        <f t="shared" si="9"/>
        <v>Y</v>
      </c>
      <c r="L69" s="13" t="str">
        <f>IFERROR(VLOOKUP(G69,'Important Notes'!I:I,1,FALSE)," ")</f>
        <v>AC-11-1</v>
      </c>
      <c r="M69" s="13" t="str">
        <f t="shared" si="10"/>
        <v>Y</v>
      </c>
      <c r="N69" s="13" t="str">
        <f>IFERROR(VLOOKUP(G69,'Important Notes'!D:D,1,FALSE)," ")</f>
        <v>AC-11-1</v>
      </c>
      <c r="O69" s="13" t="str">
        <f>VLOOKUP(D69,'Ref-NIST 800-53 (Rev. 4)'!A:D,4,FALSE)</f>
        <v>P3</v>
      </c>
      <c r="P69" s="13" t="s">
        <v>1152</v>
      </c>
    </row>
    <row r="70" spans="1:16">
      <c r="A70" s="13" t="str">
        <f t="shared" si="7"/>
        <v>AC</v>
      </c>
      <c r="B70" s="13" t="str">
        <f>VLOOKUP(A70,'Ref-Families'!A:B,2,FALSE)</f>
        <v xml:space="preserve"> Access Control</v>
      </c>
      <c r="C70" s="13" t="str">
        <f>TRIM(VLOOKUP(D70,'Ref-NIST 800-53 (Rev. 4)'!A:C,3,FALSE))</f>
        <v>SESSION TERMINATION</v>
      </c>
      <c r="D70" s="13" t="s">
        <v>248</v>
      </c>
      <c r="E70" s="13" t="str">
        <f>TRIM(VLOOKUP(G70,'Ref-ALL NIST 800-53 Controls'!A:F,6,FALSE))</f>
        <v/>
      </c>
      <c r="F70" s="55">
        <v>0</v>
      </c>
      <c r="G70" s="2" t="str">
        <f t="shared" si="6"/>
        <v>AC-12-0</v>
      </c>
      <c r="H70" s="17" t="s">
        <v>612</v>
      </c>
      <c r="I70" s="13" t="str">
        <f t="shared" si="8"/>
        <v>N</v>
      </c>
      <c r="J70" s="13"/>
      <c r="K70" s="13" t="str">
        <f t="shared" si="9"/>
        <v>Y</v>
      </c>
      <c r="L70" s="13" t="str">
        <f>IFERROR(VLOOKUP(G70,'Important Notes'!I:I,1,FALSE)," ")</f>
        <v>AC-12-0</v>
      </c>
      <c r="M70" s="13" t="str">
        <f t="shared" si="10"/>
        <v>Y</v>
      </c>
      <c r="N70" s="13" t="str">
        <f>IFERROR(VLOOKUP(G70,'Important Notes'!D:D,1,FALSE)," ")</f>
        <v>AC-12-0</v>
      </c>
      <c r="O70" s="13" t="str">
        <f>VLOOKUP(D70,'Ref-NIST 800-53 (Rev. 4)'!A:D,4,FALSE)</f>
        <v>P2</v>
      </c>
      <c r="P70" s="13" t="s">
        <v>1152</v>
      </c>
    </row>
    <row r="71" spans="1:16">
      <c r="A71" s="13" t="str">
        <f t="shared" si="7"/>
        <v>AC</v>
      </c>
      <c r="B71" s="13" t="str">
        <f>VLOOKUP(A71,'Ref-Families'!A:B,2,FALSE)</f>
        <v xml:space="preserve"> Access Control</v>
      </c>
      <c r="C71" s="13" t="str">
        <f>TRIM(VLOOKUP(D71,'Ref-NIST 800-53 (Rev. 4)'!A:C,3,FALSE))</f>
        <v>SESSION TERMINATION</v>
      </c>
      <c r="D71" s="13" t="s">
        <v>248</v>
      </c>
      <c r="E71" s="13" t="str">
        <f>TRIM(VLOOKUP(G71,'Ref-ALL NIST 800-53 Controls'!A:F,6,FALSE))</f>
        <v>USER-INITIATED LOGOUTS / MESSAGE DISPLAYS</v>
      </c>
      <c r="F71" s="55">
        <v>1</v>
      </c>
      <c r="G71" s="2" t="str">
        <f t="shared" si="6"/>
        <v>AC-12-1</v>
      </c>
      <c r="H71" s="17" t="s">
        <v>609</v>
      </c>
      <c r="I71" s="13" t="str">
        <f t="shared" si="8"/>
        <v>N</v>
      </c>
      <c r="J71" s="13"/>
      <c r="K71" s="13" t="str">
        <f t="shared" si="9"/>
        <v>N</v>
      </c>
      <c r="L71" s="13" t="str">
        <f>IFERROR(VLOOKUP(G71,'Important Notes'!I:I,1,FALSE)," ")</f>
        <v xml:space="preserve"> </v>
      </c>
      <c r="M71" s="13" t="str">
        <f t="shared" si="10"/>
        <v>Y</v>
      </c>
      <c r="N71" s="13" t="str">
        <f>IFERROR(VLOOKUP(G71,'Important Notes'!D:D,1,FALSE)," ")</f>
        <v>AC-12-1</v>
      </c>
      <c r="O71" s="13" t="str">
        <f>VLOOKUP(D71,'Ref-NIST 800-53 (Rev. 4)'!A:D,4,FALSE)</f>
        <v>P2</v>
      </c>
      <c r="P71" s="13" t="s">
        <v>1152</v>
      </c>
    </row>
    <row r="72" spans="1:16">
      <c r="A72" s="13" t="str">
        <f t="shared" si="7"/>
        <v>AC</v>
      </c>
      <c r="B72" s="13" t="str">
        <f>VLOOKUP(A72,'Ref-Families'!A:B,2,FALSE)</f>
        <v xml:space="preserve"> Access Control</v>
      </c>
      <c r="C72" s="13" t="str">
        <f>TRIM(VLOOKUP(D72,'Ref-NIST 800-53 (Rev. 4)'!A:C,3,FALSE))</f>
        <v>PERMITTED ACTIONS WITHOUT IDENTIFICATION OR AUTHENTICATION</v>
      </c>
      <c r="D72" s="13" t="s">
        <v>250</v>
      </c>
      <c r="E72" s="13" t="str">
        <f>TRIM(VLOOKUP(G72,'Ref-ALL NIST 800-53 Controls'!A:F,6,FALSE))</f>
        <v/>
      </c>
      <c r="F72" s="55">
        <v>0</v>
      </c>
      <c r="G72" s="2" t="str">
        <f t="shared" si="6"/>
        <v>AC-14-0</v>
      </c>
      <c r="H72" s="17" t="s">
        <v>613</v>
      </c>
      <c r="I72" s="13" t="str">
        <f t="shared" si="8"/>
        <v>Y</v>
      </c>
      <c r="J72" s="13" t="str">
        <f t="shared" ref="J72:J126" si="11">G72</f>
        <v>AC-14-0</v>
      </c>
      <c r="K72" s="13" t="str">
        <f t="shared" si="9"/>
        <v>Y</v>
      </c>
      <c r="L72" s="13" t="str">
        <f>IFERROR(VLOOKUP(G72,'Important Notes'!I:I,1,FALSE)," ")</f>
        <v>AC-14-0</v>
      </c>
      <c r="M72" s="13" t="str">
        <f t="shared" si="10"/>
        <v>Y</v>
      </c>
      <c r="N72" s="13" t="str">
        <f>IFERROR(VLOOKUP(G72,'Important Notes'!D:D,1,FALSE)," ")</f>
        <v>AC-14-0</v>
      </c>
      <c r="O72" s="13" t="str">
        <f>VLOOKUP(D72,'Ref-NIST 800-53 (Rev. 4)'!A:D,4,FALSE)</f>
        <v>P3</v>
      </c>
      <c r="P72" s="13" t="s">
        <v>1152</v>
      </c>
    </row>
    <row r="73" spans="1:16">
      <c r="A73" s="13" t="str">
        <f t="shared" si="7"/>
        <v>AC</v>
      </c>
      <c r="B73" s="13" t="str">
        <f>VLOOKUP(A73,'Ref-Families'!A:B,2,FALSE)</f>
        <v xml:space="preserve"> Access Control</v>
      </c>
      <c r="C73" s="13" t="str">
        <f>TRIM(VLOOKUP(D73,'Ref-NIST 800-53 (Rev. 4)'!A:C,3,FALSE))</f>
        <v>PERMITTED ACTIONS WITHOUT IDENTIFICATION OR AUTHENTICATION</v>
      </c>
      <c r="D73" s="13" t="s">
        <v>250</v>
      </c>
      <c r="E73" s="13" t="str">
        <f>TRIM(VLOOKUP(G73,'Ref-ALL NIST 800-53 Controls'!A:F,6,FALSE))</f>
        <v>NECESSARY USES</v>
      </c>
      <c r="F73" s="55">
        <v>1</v>
      </c>
      <c r="G73" s="2" t="str">
        <f t="shared" si="6"/>
        <v>AC-14-1</v>
      </c>
      <c r="H73" s="17" t="s">
        <v>611</v>
      </c>
      <c r="I73" s="13" t="str">
        <f t="shared" si="8"/>
        <v>N</v>
      </c>
      <c r="J73" s="13"/>
      <c r="K73" s="13" t="str">
        <f t="shared" si="9"/>
        <v>N</v>
      </c>
      <c r="L73" s="13" t="str">
        <f>IFERROR(VLOOKUP(G73,'Important Notes'!I:I,1,FALSE)," ")</f>
        <v xml:space="preserve"> </v>
      </c>
      <c r="M73" s="13" t="str">
        <f t="shared" si="10"/>
        <v>N</v>
      </c>
      <c r="N73" s="13" t="str">
        <f>IFERROR(VLOOKUP(G73,'Important Notes'!D:D,1,FALSE)," ")</f>
        <v xml:space="preserve"> </v>
      </c>
      <c r="O73" s="13" t="str">
        <f>VLOOKUP(D73,'Ref-NIST 800-53 (Rev. 4)'!A:D,4,FALSE)</f>
        <v>P3</v>
      </c>
      <c r="P73" s="13" t="s">
        <v>1152</v>
      </c>
    </row>
    <row r="74" spans="1:16" ht="30">
      <c r="A74" s="13" t="str">
        <f t="shared" si="7"/>
        <v>AC</v>
      </c>
      <c r="B74" s="13" t="str">
        <f>VLOOKUP(A74,'Ref-Families'!A:B,2,FALSE)</f>
        <v xml:space="preserve"> Access Control</v>
      </c>
      <c r="C74" s="13" t="str">
        <f>TRIM(VLOOKUP(D74,'Ref-NIST 800-53 (Rev. 4)'!A:C,3,FALSE))</f>
        <v>REMOTE ACCESS</v>
      </c>
      <c r="D74" s="13" t="s">
        <v>23</v>
      </c>
      <c r="E74" s="13" t="str">
        <f>TRIM(VLOOKUP(G74,'Ref-ALL NIST 800-53 Controls'!A:F,6,FALSE))</f>
        <v/>
      </c>
      <c r="F74" s="55">
        <v>0</v>
      </c>
      <c r="G74" s="2" t="str">
        <f t="shared" si="6"/>
        <v>AC-17-0</v>
      </c>
      <c r="H74" s="17" t="s">
        <v>614</v>
      </c>
      <c r="I74" s="13" t="str">
        <f t="shared" si="8"/>
        <v>Y</v>
      </c>
      <c r="J74" s="13" t="str">
        <f t="shared" si="11"/>
        <v>AC-17-0</v>
      </c>
      <c r="K74" s="13" t="str">
        <f t="shared" si="9"/>
        <v>Y</v>
      </c>
      <c r="L74" s="13" t="str">
        <f>IFERROR(VLOOKUP(G74,'Important Notes'!I:I,1,FALSE)," ")</f>
        <v>AC-17-0</v>
      </c>
      <c r="M74" s="13" t="str">
        <f t="shared" si="10"/>
        <v>Y</v>
      </c>
      <c r="N74" s="13" t="str">
        <f>IFERROR(VLOOKUP(G74,'Important Notes'!D:D,1,FALSE)," ")</f>
        <v>AC-17-0</v>
      </c>
      <c r="O74" s="13" t="str">
        <f>VLOOKUP(D74,'Ref-NIST 800-53 (Rev. 4)'!A:D,4,FALSE)</f>
        <v>P1</v>
      </c>
      <c r="P74" s="13" t="s">
        <v>1152</v>
      </c>
    </row>
    <row r="75" spans="1:16">
      <c r="A75" s="13" t="str">
        <f t="shared" si="7"/>
        <v>AC</v>
      </c>
      <c r="B75" s="13" t="str">
        <f>VLOOKUP(A75,'Ref-Families'!A:B,2,FALSE)</f>
        <v xml:space="preserve"> Access Control</v>
      </c>
      <c r="C75" s="13" t="str">
        <f>TRIM(VLOOKUP(D75,'Ref-NIST 800-53 (Rev. 4)'!A:C,3,FALSE))</f>
        <v>REMOTE ACCESS</v>
      </c>
      <c r="D75" s="13" t="s">
        <v>23</v>
      </c>
      <c r="E75" s="13" t="str">
        <f>TRIM(VLOOKUP(G75,'Ref-ALL NIST 800-53 Controls'!A:F,6,FALSE))</f>
        <v>AUTOMATED MONITORING / CONTROL</v>
      </c>
      <c r="F75" s="55">
        <v>1</v>
      </c>
      <c r="G75" s="2" t="str">
        <f t="shared" si="6"/>
        <v>AC-17-1</v>
      </c>
      <c r="H75" s="17" t="s">
        <v>30</v>
      </c>
      <c r="I75" s="13" t="str">
        <f t="shared" si="8"/>
        <v>N</v>
      </c>
      <c r="J75" s="13"/>
      <c r="K75" s="13" t="str">
        <f t="shared" si="9"/>
        <v>Y</v>
      </c>
      <c r="L75" s="13" t="str">
        <f>IFERROR(VLOOKUP(G75,'Important Notes'!I:I,1,FALSE)," ")</f>
        <v>AC-17-1</v>
      </c>
      <c r="M75" s="13" t="str">
        <f t="shared" si="10"/>
        <v>Y</v>
      </c>
      <c r="N75" s="13" t="str">
        <f>IFERROR(VLOOKUP(G75,'Important Notes'!D:D,1,FALSE)," ")</f>
        <v>AC-17-1</v>
      </c>
      <c r="O75" s="13" t="str">
        <f>VLOOKUP(D75,'Ref-NIST 800-53 (Rev. 4)'!A:D,4,FALSE)</f>
        <v>P1</v>
      </c>
      <c r="P75" s="13" t="s">
        <v>1152</v>
      </c>
    </row>
    <row r="76" spans="1:16">
      <c r="A76" s="13" t="str">
        <f t="shared" si="7"/>
        <v>AC</v>
      </c>
      <c r="B76" s="13" t="str">
        <f>VLOOKUP(A76,'Ref-Families'!A:B,2,FALSE)</f>
        <v xml:space="preserve"> Access Control</v>
      </c>
      <c r="C76" s="13" t="str">
        <f>TRIM(VLOOKUP(D76,'Ref-NIST 800-53 (Rev. 4)'!A:C,3,FALSE))</f>
        <v>REMOTE ACCESS</v>
      </c>
      <c r="D76" s="13" t="s">
        <v>23</v>
      </c>
      <c r="E76" s="13" t="str">
        <f>TRIM(VLOOKUP(G76,'Ref-ALL NIST 800-53 Controls'!A:F,6,FALSE))</f>
        <v>PROTECTION OF CONFIDENTIALITY / INTEGRITY USING ENCRYPTION</v>
      </c>
      <c r="F76" s="55">
        <v>2</v>
      </c>
      <c r="G76" s="2" t="str">
        <f t="shared" si="6"/>
        <v>AC-17-2</v>
      </c>
      <c r="H76" s="17" t="s">
        <v>31</v>
      </c>
      <c r="I76" s="13" t="str">
        <f t="shared" si="8"/>
        <v>N</v>
      </c>
      <c r="J76" s="13"/>
      <c r="K76" s="13" t="str">
        <f t="shared" si="9"/>
        <v>Y</v>
      </c>
      <c r="L76" s="13" t="str">
        <f>IFERROR(VLOOKUP(G76,'Important Notes'!I:I,1,FALSE)," ")</f>
        <v>AC-17-2</v>
      </c>
      <c r="M76" s="13" t="str">
        <f t="shared" si="10"/>
        <v>Y</v>
      </c>
      <c r="N76" s="13" t="str">
        <f>IFERROR(VLOOKUP(G76,'Important Notes'!D:D,1,FALSE)," ")</f>
        <v>AC-17-2</v>
      </c>
      <c r="O76" s="13" t="str">
        <f>VLOOKUP(D76,'Ref-NIST 800-53 (Rev. 4)'!A:D,4,FALSE)</f>
        <v>P1</v>
      </c>
      <c r="P76" s="13" t="s">
        <v>1152</v>
      </c>
    </row>
    <row r="77" spans="1:16">
      <c r="A77" s="13" t="str">
        <f t="shared" si="7"/>
        <v>AC</v>
      </c>
      <c r="B77" s="13" t="str">
        <f>VLOOKUP(A77,'Ref-Families'!A:B,2,FALSE)</f>
        <v xml:space="preserve"> Access Control</v>
      </c>
      <c r="C77" s="13" t="str">
        <f>TRIM(VLOOKUP(D77,'Ref-NIST 800-53 (Rev. 4)'!A:C,3,FALSE))</f>
        <v>REMOTE ACCESS</v>
      </c>
      <c r="D77" s="13" t="s">
        <v>23</v>
      </c>
      <c r="E77" s="13" t="str">
        <f>TRIM(VLOOKUP(G77,'Ref-ALL NIST 800-53 Controls'!A:F,6,FALSE))</f>
        <v>MANAGED ACCESS CONTROL POINTS</v>
      </c>
      <c r="F77" s="55">
        <v>3</v>
      </c>
      <c r="G77" s="2" t="str">
        <f t="shared" si="6"/>
        <v>AC-17-3</v>
      </c>
      <c r="H77" s="17" t="s">
        <v>32</v>
      </c>
      <c r="I77" s="13" t="str">
        <f t="shared" si="8"/>
        <v>N</v>
      </c>
      <c r="J77" s="13"/>
      <c r="K77" s="13" t="str">
        <f t="shared" si="9"/>
        <v>Y</v>
      </c>
      <c r="L77" s="13" t="str">
        <f>IFERROR(VLOOKUP(G77,'Important Notes'!I:I,1,FALSE)," ")</f>
        <v>AC-17-3</v>
      </c>
      <c r="M77" s="13" t="str">
        <f t="shared" si="10"/>
        <v>Y</v>
      </c>
      <c r="N77" s="13" t="str">
        <f>IFERROR(VLOOKUP(G77,'Important Notes'!D:D,1,FALSE)," ")</f>
        <v>AC-17-3</v>
      </c>
      <c r="O77" s="13" t="str">
        <f>VLOOKUP(D77,'Ref-NIST 800-53 (Rev. 4)'!A:D,4,FALSE)</f>
        <v>P1</v>
      </c>
      <c r="P77" s="13" t="s">
        <v>1152</v>
      </c>
    </row>
    <row r="78" spans="1:16">
      <c r="A78" s="13" t="str">
        <f t="shared" si="7"/>
        <v>AC</v>
      </c>
      <c r="B78" s="13" t="str">
        <f>VLOOKUP(A78,'Ref-Families'!A:B,2,FALSE)</f>
        <v xml:space="preserve"> Access Control</v>
      </c>
      <c r="C78" s="13" t="str">
        <f>TRIM(VLOOKUP(D78,'Ref-NIST 800-53 (Rev. 4)'!A:C,3,FALSE))</f>
        <v>REMOTE ACCESS</v>
      </c>
      <c r="D78" s="13" t="s">
        <v>23</v>
      </c>
      <c r="E78" s="13" t="str">
        <f>TRIM(VLOOKUP(G78,'Ref-ALL NIST 800-53 Controls'!A:F,6,FALSE))</f>
        <v>PRIVILEGED COMMANDS / ACCESS</v>
      </c>
      <c r="F78" s="55">
        <v>4</v>
      </c>
      <c r="G78" s="2" t="str">
        <f t="shared" si="6"/>
        <v>AC-17-4</v>
      </c>
      <c r="H78" s="17" t="s">
        <v>20</v>
      </c>
      <c r="I78" s="13" t="str">
        <f t="shared" si="8"/>
        <v>N</v>
      </c>
      <c r="J78" s="13"/>
      <c r="K78" s="13" t="str">
        <f t="shared" si="9"/>
        <v>Y</v>
      </c>
      <c r="L78" s="13" t="str">
        <f>IFERROR(VLOOKUP(G78,'Important Notes'!I:I,1,FALSE)," ")</f>
        <v>AC-17-4</v>
      </c>
      <c r="M78" s="13" t="str">
        <f t="shared" si="10"/>
        <v>Y</v>
      </c>
      <c r="N78" s="13" t="str">
        <f>IFERROR(VLOOKUP(G78,'Important Notes'!D:D,1,FALSE)," ")</f>
        <v>AC-17-4</v>
      </c>
      <c r="O78" s="13" t="str">
        <f>VLOOKUP(D78,'Ref-NIST 800-53 (Rev. 4)'!A:D,4,FALSE)</f>
        <v>P1</v>
      </c>
      <c r="P78" s="13" t="s">
        <v>1152</v>
      </c>
    </row>
    <row r="79" spans="1:16">
      <c r="A79" s="13" t="str">
        <f t="shared" si="7"/>
        <v>AC</v>
      </c>
      <c r="B79" s="13" t="str">
        <f>VLOOKUP(A79,'Ref-Families'!A:B,2,FALSE)</f>
        <v xml:space="preserve"> Access Control</v>
      </c>
      <c r="C79" s="13" t="str">
        <f>TRIM(VLOOKUP(D79,'Ref-NIST 800-53 (Rev. 4)'!A:C,3,FALSE))</f>
        <v>REMOTE ACCESS</v>
      </c>
      <c r="D79" s="13" t="s">
        <v>23</v>
      </c>
      <c r="E79" s="13" t="str">
        <f>TRIM(VLOOKUP(G79,'Ref-ALL NIST 800-53 Controls'!A:F,6,FALSE))</f>
        <v>MONITORING FOR UNAUTHORIZED CONNECTIONS</v>
      </c>
      <c r="F79" s="55">
        <v>5</v>
      </c>
      <c r="G79" s="2" t="str">
        <f t="shared" si="6"/>
        <v>AC-17-5</v>
      </c>
      <c r="H79" s="17" t="s">
        <v>611</v>
      </c>
      <c r="I79" s="13" t="str">
        <f t="shared" si="8"/>
        <v>N</v>
      </c>
      <c r="J79" s="13"/>
      <c r="K79" s="13" t="str">
        <f t="shared" si="9"/>
        <v>N</v>
      </c>
      <c r="L79" s="13" t="str">
        <f>IFERROR(VLOOKUP(G79,'Important Notes'!I:I,1,FALSE)," ")</f>
        <v xml:space="preserve"> </v>
      </c>
      <c r="M79" s="13" t="str">
        <f t="shared" si="10"/>
        <v>N</v>
      </c>
      <c r="N79" s="13" t="str">
        <f>IFERROR(VLOOKUP(G79,'Important Notes'!D:D,1,FALSE)," ")</f>
        <v xml:space="preserve"> </v>
      </c>
      <c r="O79" s="13" t="str">
        <f>VLOOKUP(D79,'Ref-NIST 800-53 (Rev. 4)'!A:D,4,FALSE)</f>
        <v>P1</v>
      </c>
      <c r="P79" s="13" t="s">
        <v>1152</v>
      </c>
    </row>
    <row r="80" spans="1:16">
      <c r="A80" s="13" t="str">
        <f t="shared" si="7"/>
        <v>AC</v>
      </c>
      <c r="B80" s="13" t="str">
        <f>VLOOKUP(A80,'Ref-Families'!A:B,2,FALSE)</f>
        <v xml:space="preserve"> Access Control</v>
      </c>
      <c r="C80" s="13" t="str">
        <f>TRIM(VLOOKUP(D80,'Ref-NIST 800-53 (Rev. 4)'!A:C,3,FALSE))</f>
        <v>REMOTE ACCESS</v>
      </c>
      <c r="D80" s="13" t="s">
        <v>23</v>
      </c>
      <c r="E80" s="13" t="str">
        <f>TRIM(VLOOKUP(G80,'Ref-ALL NIST 800-53 Controls'!A:F,6,FALSE))</f>
        <v>PROTECTION OF INFORMATION</v>
      </c>
      <c r="F80" s="55">
        <v>6</v>
      </c>
      <c r="G80" s="2" t="str">
        <f t="shared" si="6"/>
        <v>AC-17-6</v>
      </c>
      <c r="H80" s="17" t="s">
        <v>33</v>
      </c>
      <c r="I80" s="13" t="str">
        <f t="shared" si="8"/>
        <v>N</v>
      </c>
      <c r="J80" s="13"/>
      <c r="K80" s="13" t="str">
        <f t="shared" si="9"/>
        <v>N</v>
      </c>
      <c r="L80" s="13" t="str">
        <f>IFERROR(VLOOKUP(G80,'Important Notes'!I:I,1,FALSE)," ")</f>
        <v xml:space="preserve"> </v>
      </c>
      <c r="M80" s="13" t="str">
        <f t="shared" si="10"/>
        <v>N</v>
      </c>
      <c r="N80" s="13" t="str">
        <f>IFERROR(VLOOKUP(G80,'Important Notes'!D:D,1,FALSE)," ")</f>
        <v xml:space="preserve"> </v>
      </c>
      <c r="O80" s="13" t="str">
        <f>VLOOKUP(D80,'Ref-NIST 800-53 (Rev. 4)'!A:D,4,FALSE)</f>
        <v>P1</v>
      </c>
      <c r="P80" s="13" t="s">
        <v>1152</v>
      </c>
    </row>
    <row r="81" spans="1:16">
      <c r="A81" s="13" t="str">
        <f t="shared" si="7"/>
        <v>AC</v>
      </c>
      <c r="B81" s="13" t="str">
        <f>VLOOKUP(A81,'Ref-Families'!A:B,2,FALSE)</f>
        <v xml:space="preserve"> Access Control</v>
      </c>
      <c r="C81" s="13" t="str">
        <f>TRIM(VLOOKUP(D81,'Ref-NIST 800-53 (Rev. 4)'!A:C,3,FALSE))</f>
        <v>REMOTE ACCESS</v>
      </c>
      <c r="D81" s="13" t="s">
        <v>23</v>
      </c>
      <c r="E81" s="13" t="str">
        <f>TRIM(VLOOKUP(G81,'Ref-ALL NIST 800-53 Controls'!A:F,6,FALSE))</f>
        <v>ADDITIONAL PROTECTION FOR SECURITY FUNCTION ACCESS</v>
      </c>
      <c r="F81" s="55">
        <v>7</v>
      </c>
      <c r="G81" s="2" t="str">
        <f t="shared" si="6"/>
        <v>AC-17-7</v>
      </c>
      <c r="H81" s="17" t="s">
        <v>611</v>
      </c>
      <c r="I81" s="13" t="str">
        <f t="shared" si="8"/>
        <v>N</v>
      </c>
      <c r="J81" s="13"/>
      <c r="K81" s="13" t="str">
        <f t="shared" si="9"/>
        <v>N</v>
      </c>
      <c r="L81" s="13" t="str">
        <f>IFERROR(VLOOKUP(G81,'Important Notes'!I:I,1,FALSE)," ")</f>
        <v xml:space="preserve"> </v>
      </c>
      <c r="M81" s="13" t="str">
        <f t="shared" si="10"/>
        <v>N</v>
      </c>
      <c r="N81" s="13" t="str">
        <f>IFERROR(VLOOKUP(G81,'Important Notes'!D:D,1,FALSE)," ")</f>
        <v xml:space="preserve"> </v>
      </c>
      <c r="O81" s="13" t="str">
        <f>VLOOKUP(D81,'Ref-NIST 800-53 (Rev. 4)'!A:D,4,FALSE)</f>
        <v>P1</v>
      </c>
      <c r="P81" s="13" t="s">
        <v>1152</v>
      </c>
    </row>
    <row r="82" spans="1:16">
      <c r="A82" s="13" t="str">
        <f t="shared" si="7"/>
        <v>AC</v>
      </c>
      <c r="B82" s="13" t="str">
        <f>VLOOKUP(A82,'Ref-Families'!A:B,2,FALSE)</f>
        <v xml:space="preserve"> Access Control</v>
      </c>
      <c r="C82" s="13" t="str">
        <f>TRIM(VLOOKUP(D82,'Ref-NIST 800-53 (Rev. 4)'!A:C,3,FALSE))</f>
        <v>REMOTE ACCESS</v>
      </c>
      <c r="D82" s="13" t="s">
        <v>23</v>
      </c>
      <c r="E82" s="13" t="str">
        <f>TRIM(VLOOKUP(G82,'Ref-ALL NIST 800-53 Controls'!A:F,6,FALSE))</f>
        <v>DISABLE NONSECURE NETWORK PROTOCOLS</v>
      </c>
      <c r="F82" s="55">
        <v>8</v>
      </c>
      <c r="G82" s="2" t="str">
        <f t="shared" si="6"/>
        <v>AC-17-8</v>
      </c>
      <c r="H82" s="17" t="s">
        <v>611</v>
      </c>
      <c r="I82" s="13" t="str">
        <f t="shared" si="8"/>
        <v>N</v>
      </c>
      <c r="J82" s="13"/>
      <c r="K82" s="13" t="str">
        <f t="shared" si="9"/>
        <v>N</v>
      </c>
      <c r="L82" s="13" t="str">
        <f>IFERROR(VLOOKUP(G82,'Important Notes'!I:I,1,FALSE)," ")</f>
        <v xml:space="preserve"> </v>
      </c>
      <c r="M82" s="13" t="str">
        <f t="shared" si="10"/>
        <v>N</v>
      </c>
      <c r="N82" s="13" t="str">
        <f>IFERROR(VLOOKUP(G82,'Important Notes'!D:D,1,FALSE)," ")</f>
        <v xml:space="preserve"> </v>
      </c>
      <c r="O82" s="13" t="str">
        <f>VLOOKUP(D82,'Ref-NIST 800-53 (Rev. 4)'!A:D,4,FALSE)</f>
        <v>P1</v>
      </c>
      <c r="P82" s="13" t="s">
        <v>1152</v>
      </c>
    </row>
    <row r="83" spans="1:16">
      <c r="A83" s="13" t="str">
        <f t="shared" si="7"/>
        <v>AC</v>
      </c>
      <c r="B83" s="13" t="str">
        <f>VLOOKUP(A83,'Ref-Families'!A:B,2,FALSE)</f>
        <v xml:space="preserve"> Access Control</v>
      </c>
      <c r="C83" s="13" t="str">
        <f>TRIM(VLOOKUP(D83,'Ref-NIST 800-53 (Rev. 4)'!A:C,3,FALSE))</f>
        <v>REMOTE ACCESS</v>
      </c>
      <c r="D83" s="13" t="s">
        <v>23</v>
      </c>
      <c r="E83" s="13" t="str">
        <f>TRIM(VLOOKUP(G83,'Ref-ALL NIST 800-53 Controls'!A:F,6,FALSE))</f>
        <v>DISCONNECT / DISABLE ACCESS</v>
      </c>
      <c r="F83" s="55">
        <v>9</v>
      </c>
      <c r="G83" s="2" t="str">
        <f t="shared" si="6"/>
        <v>AC-17-9</v>
      </c>
      <c r="H83" s="17" t="s">
        <v>609</v>
      </c>
      <c r="I83" s="13" t="str">
        <f t="shared" si="8"/>
        <v>N</v>
      </c>
      <c r="J83" s="13"/>
      <c r="K83" s="13" t="str">
        <f t="shared" si="9"/>
        <v>Y</v>
      </c>
      <c r="L83" s="13" t="str">
        <f>IFERROR(VLOOKUP(G83,'Important Notes'!I:I,1,FALSE)," ")</f>
        <v>AC-17-9</v>
      </c>
      <c r="M83" s="13" t="str">
        <f t="shared" si="10"/>
        <v>Y</v>
      </c>
      <c r="N83" s="13" t="str">
        <f>IFERROR(VLOOKUP(G83,'Important Notes'!D:D,1,FALSE)," ")</f>
        <v>AC-17-9</v>
      </c>
      <c r="O83" s="13" t="str">
        <f>VLOOKUP(D83,'Ref-NIST 800-53 (Rev. 4)'!A:D,4,FALSE)</f>
        <v>P1</v>
      </c>
      <c r="P83" s="13" t="s">
        <v>1152</v>
      </c>
    </row>
    <row r="84" spans="1:16">
      <c r="A84" s="13" t="str">
        <f t="shared" si="7"/>
        <v>AC</v>
      </c>
      <c r="B84" s="13" t="str">
        <f>VLOOKUP(A84,'Ref-Families'!A:B,2,FALSE)</f>
        <v xml:space="preserve"> Access Control</v>
      </c>
      <c r="C84" s="13" t="str">
        <f>TRIM(VLOOKUP(D84,'Ref-NIST 800-53 (Rev. 4)'!A:C,3,FALSE))</f>
        <v>WIRELESS ACCESS</v>
      </c>
      <c r="D84" s="13" t="s">
        <v>34</v>
      </c>
      <c r="E84" s="13" t="str">
        <f>TRIM(VLOOKUP(G84,'Ref-ALL NIST 800-53 Controls'!A:F,6,FALSE))</f>
        <v/>
      </c>
      <c r="F84" s="55">
        <v>0</v>
      </c>
      <c r="G84" s="2" t="str">
        <f t="shared" si="6"/>
        <v>AC-18-0</v>
      </c>
      <c r="H84" s="17" t="s">
        <v>615</v>
      </c>
      <c r="I84" s="13" t="str">
        <f t="shared" si="8"/>
        <v>Y</v>
      </c>
      <c r="J84" s="13" t="str">
        <f t="shared" si="11"/>
        <v>AC-18-0</v>
      </c>
      <c r="K84" s="13" t="str">
        <f t="shared" si="9"/>
        <v>Y</v>
      </c>
      <c r="L84" s="13" t="str">
        <f>IFERROR(VLOOKUP(G84,'Important Notes'!I:I,1,FALSE)," ")</f>
        <v>AC-18-0</v>
      </c>
      <c r="M84" s="13" t="str">
        <f t="shared" si="10"/>
        <v>Y</v>
      </c>
      <c r="N84" s="13" t="str">
        <f>IFERROR(VLOOKUP(G84,'Important Notes'!D:D,1,FALSE)," ")</f>
        <v>AC-18-0</v>
      </c>
      <c r="O84" s="13" t="str">
        <f>VLOOKUP(D84,'Ref-NIST 800-53 (Rev. 4)'!A:D,4,FALSE)</f>
        <v>P1</v>
      </c>
      <c r="P84" s="13" t="s">
        <v>1152</v>
      </c>
    </row>
    <row r="85" spans="1:16">
      <c r="A85" s="13" t="str">
        <f t="shared" si="7"/>
        <v>AC</v>
      </c>
      <c r="B85" s="13" t="str">
        <f>VLOOKUP(A85,'Ref-Families'!A:B,2,FALSE)</f>
        <v xml:space="preserve"> Access Control</v>
      </c>
      <c r="C85" s="13" t="str">
        <f>TRIM(VLOOKUP(D85,'Ref-NIST 800-53 (Rev. 4)'!A:C,3,FALSE))</f>
        <v>WIRELESS ACCESS</v>
      </c>
      <c r="D85" s="13" t="s">
        <v>34</v>
      </c>
      <c r="E85" s="13" t="str">
        <f>TRIM(VLOOKUP(G85,'Ref-ALL NIST 800-53 Controls'!A:F,6,FALSE))</f>
        <v>AUTHENTICATION AND ENCRYPTION</v>
      </c>
      <c r="F85" s="55">
        <v>1</v>
      </c>
      <c r="G85" s="2" t="str">
        <f t="shared" si="6"/>
        <v>AC-18-1</v>
      </c>
      <c r="H85" s="17" t="s">
        <v>35</v>
      </c>
      <c r="I85" s="13" t="str">
        <f t="shared" si="8"/>
        <v>N</v>
      </c>
      <c r="J85" s="13"/>
      <c r="K85" s="13" t="str">
        <f t="shared" si="9"/>
        <v>Y</v>
      </c>
      <c r="L85" s="13" t="str">
        <f>IFERROR(VLOOKUP(G85,'Important Notes'!I:I,1,FALSE)," ")</f>
        <v>AC-18-1</v>
      </c>
      <c r="M85" s="13" t="str">
        <f t="shared" si="10"/>
        <v>Y</v>
      </c>
      <c r="N85" s="13" t="str">
        <f>IFERROR(VLOOKUP(G85,'Important Notes'!D:D,1,FALSE)," ")</f>
        <v>AC-18-1</v>
      </c>
      <c r="O85" s="13" t="str">
        <f>VLOOKUP(D85,'Ref-NIST 800-53 (Rev. 4)'!A:D,4,FALSE)</f>
        <v>P1</v>
      </c>
      <c r="P85" s="13" t="s">
        <v>1152</v>
      </c>
    </row>
    <row r="86" spans="1:16">
      <c r="A86" s="13" t="str">
        <f t="shared" si="7"/>
        <v>AC</v>
      </c>
      <c r="B86" s="13" t="str">
        <f>VLOOKUP(A86,'Ref-Families'!A:B,2,FALSE)</f>
        <v xml:space="preserve"> Access Control</v>
      </c>
      <c r="C86" s="13" t="str">
        <f>TRIM(VLOOKUP(D86,'Ref-NIST 800-53 (Rev. 4)'!A:C,3,FALSE))</f>
        <v>WIRELESS ACCESS</v>
      </c>
      <c r="D86" s="13" t="s">
        <v>34</v>
      </c>
      <c r="E86" s="13" t="str">
        <f>TRIM(VLOOKUP(G86,'Ref-ALL NIST 800-53 Controls'!A:F,6,FALSE))</f>
        <v>MONITORING UNAUTHORIZED CONNECTIONS</v>
      </c>
      <c r="F86" s="55">
        <v>2</v>
      </c>
      <c r="G86" s="2" t="str">
        <f t="shared" si="6"/>
        <v>AC-18-2</v>
      </c>
      <c r="H86" s="17" t="s">
        <v>611</v>
      </c>
      <c r="I86" s="13" t="str">
        <f t="shared" si="8"/>
        <v>N</v>
      </c>
      <c r="J86" s="13"/>
      <c r="K86" s="13" t="str">
        <f t="shared" si="9"/>
        <v>N</v>
      </c>
      <c r="L86" s="13" t="str">
        <f>IFERROR(VLOOKUP(G86,'Important Notes'!I:I,1,FALSE)," ")</f>
        <v xml:space="preserve"> </v>
      </c>
      <c r="M86" s="13" t="str">
        <f t="shared" si="10"/>
        <v>N</v>
      </c>
      <c r="N86" s="13" t="str">
        <f>IFERROR(VLOOKUP(G86,'Important Notes'!D:D,1,FALSE)," ")</f>
        <v xml:space="preserve"> </v>
      </c>
      <c r="O86" s="13" t="str">
        <f>VLOOKUP(D86,'Ref-NIST 800-53 (Rev. 4)'!A:D,4,FALSE)</f>
        <v>P1</v>
      </c>
      <c r="P86" s="13" t="s">
        <v>1152</v>
      </c>
    </row>
    <row r="87" spans="1:16">
      <c r="A87" s="13" t="str">
        <f t="shared" si="7"/>
        <v>AC</v>
      </c>
      <c r="B87" s="13" t="str">
        <f>VLOOKUP(A87,'Ref-Families'!A:B,2,FALSE)</f>
        <v xml:space="preserve"> Access Control</v>
      </c>
      <c r="C87" s="13" t="str">
        <f>TRIM(VLOOKUP(D87,'Ref-NIST 800-53 (Rev. 4)'!A:C,3,FALSE))</f>
        <v>WIRELESS ACCESS</v>
      </c>
      <c r="D87" s="13" t="s">
        <v>34</v>
      </c>
      <c r="E87" s="13" t="str">
        <f>TRIM(VLOOKUP(G87,'Ref-ALL NIST 800-53 Controls'!A:F,6,FALSE))</f>
        <v>DISABLE WIRELESS NETWORKING</v>
      </c>
      <c r="F87" s="55">
        <v>3</v>
      </c>
      <c r="G87" s="2" t="str">
        <f t="shared" si="6"/>
        <v>AC-18-3</v>
      </c>
      <c r="H87" s="17" t="s">
        <v>36</v>
      </c>
      <c r="I87" s="13" t="str">
        <f t="shared" si="8"/>
        <v>N</v>
      </c>
      <c r="J87" s="13"/>
      <c r="K87" s="13" t="str">
        <f t="shared" si="9"/>
        <v>N</v>
      </c>
      <c r="L87" s="13" t="str">
        <f>IFERROR(VLOOKUP(G87,'Important Notes'!I:I,1,FALSE)," ")</f>
        <v xml:space="preserve"> </v>
      </c>
      <c r="M87" s="13" t="str">
        <f t="shared" si="10"/>
        <v>Y</v>
      </c>
      <c r="N87" s="13" t="str">
        <f>IFERROR(VLOOKUP(G87,'Important Notes'!D:D,1,FALSE)," ")</f>
        <v>AC-18-3</v>
      </c>
      <c r="O87" s="13" t="str">
        <f>VLOOKUP(D87,'Ref-NIST 800-53 (Rev. 4)'!A:D,4,FALSE)</f>
        <v>P1</v>
      </c>
      <c r="P87" s="13" t="s">
        <v>1152</v>
      </c>
    </row>
    <row r="88" spans="1:16">
      <c r="A88" s="13" t="str">
        <f t="shared" si="7"/>
        <v>AC</v>
      </c>
      <c r="B88" s="13" t="str">
        <f>VLOOKUP(A88,'Ref-Families'!A:B,2,FALSE)</f>
        <v xml:space="preserve"> Access Control</v>
      </c>
      <c r="C88" s="13" t="str">
        <f>TRIM(VLOOKUP(D88,'Ref-NIST 800-53 (Rev. 4)'!A:C,3,FALSE))</f>
        <v>WIRELESS ACCESS</v>
      </c>
      <c r="D88" s="13" t="s">
        <v>34</v>
      </c>
      <c r="E88" s="13" t="str">
        <f>TRIM(VLOOKUP(G88,'Ref-ALL NIST 800-53 Controls'!A:F,6,FALSE))</f>
        <v>RESTRICT CONFIGURATIONS BY USERS</v>
      </c>
      <c r="F88" s="55">
        <v>4</v>
      </c>
      <c r="G88" s="2" t="str">
        <f t="shared" si="6"/>
        <v>AC-18-4</v>
      </c>
      <c r="H88" s="17" t="s">
        <v>37</v>
      </c>
      <c r="I88" s="13" t="str">
        <f t="shared" si="8"/>
        <v>N</v>
      </c>
      <c r="J88" s="13"/>
      <c r="K88" s="13" t="str">
        <f t="shared" si="9"/>
        <v>N</v>
      </c>
      <c r="L88" s="13" t="str">
        <f>IFERROR(VLOOKUP(G88,'Important Notes'!I:I,1,FALSE)," ")</f>
        <v xml:space="preserve"> </v>
      </c>
      <c r="M88" s="13" t="str">
        <f t="shared" si="10"/>
        <v>Y</v>
      </c>
      <c r="N88" s="13" t="str">
        <f>IFERROR(VLOOKUP(G88,'Important Notes'!D:D,1,FALSE)," ")</f>
        <v>AC-18-4</v>
      </c>
      <c r="O88" s="13" t="str">
        <f>VLOOKUP(D88,'Ref-NIST 800-53 (Rev. 4)'!A:D,4,FALSE)</f>
        <v>P1</v>
      </c>
      <c r="P88" s="13" t="s">
        <v>1152</v>
      </c>
    </row>
    <row r="89" spans="1:16">
      <c r="A89" s="13" t="str">
        <f t="shared" si="7"/>
        <v>AC</v>
      </c>
      <c r="B89" s="13" t="str">
        <f>VLOOKUP(A89,'Ref-Families'!A:B,2,FALSE)</f>
        <v xml:space="preserve"> Access Control</v>
      </c>
      <c r="C89" s="13" t="str">
        <f>TRIM(VLOOKUP(D89,'Ref-NIST 800-53 (Rev. 4)'!A:C,3,FALSE))</f>
        <v>WIRELESS ACCESS</v>
      </c>
      <c r="D89" s="13" t="s">
        <v>34</v>
      </c>
      <c r="E89" s="13" t="str">
        <f>TRIM(VLOOKUP(G89,'Ref-ALL NIST 800-53 Controls'!A:F,6,FALSE))</f>
        <v>ANTENNAS / TRANSMISSION POWER LEVELS</v>
      </c>
      <c r="F89" s="55">
        <v>5</v>
      </c>
      <c r="G89" s="2" t="str">
        <f t="shared" si="6"/>
        <v>AC-18-5</v>
      </c>
      <c r="H89" s="17" t="s">
        <v>38</v>
      </c>
      <c r="I89" s="13" t="str">
        <f t="shared" si="8"/>
        <v>N</v>
      </c>
      <c r="J89" s="13"/>
      <c r="K89" s="13" t="str">
        <f t="shared" si="9"/>
        <v>N</v>
      </c>
      <c r="L89" s="13" t="str">
        <f>IFERROR(VLOOKUP(G89,'Important Notes'!I:I,1,FALSE)," ")</f>
        <v xml:space="preserve"> </v>
      </c>
      <c r="M89" s="13" t="str">
        <f t="shared" si="10"/>
        <v>Y</v>
      </c>
      <c r="N89" s="13" t="str">
        <f>IFERROR(VLOOKUP(G89,'Important Notes'!D:D,1,FALSE)," ")</f>
        <v>AC-18-5</v>
      </c>
      <c r="O89" s="13" t="str">
        <f>VLOOKUP(D89,'Ref-NIST 800-53 (Rev. 4)'!A:D,4,FALSE)</f>
        <v>P1</v>
      </c>
      <c r="P89" s="13" t="s">
        <v>1152</v>
      </c>
    </row>
    <row r="90" spans="1:16" ht="30">
      <c r="A90" s="13" t="str">
        <f t="shared" si="7"/>
        <v>AC</v>
      </c>
      <c r="B90" s="13" t="str">
        <f>VLOOKUP(A90,'Ref-Families'!A:B,2,FALSE)</f>
        <v xml:space="preserve"> Access Control</v>
      </c>
      <c r="C90" s="13" t="str">
        <f>TRIM(VLOOKUP(D90,'Ref-NIST 800-53 (Rev. 4)'!A:C,3,FALSE))</f>
        <v>ACCESS CONTROL FOR MOBILE DEVICES</v>
      </c>
      <c r="D90" s="13" t="s">
        <v>36</v>
      </c>
      <c r="E90" s="13" t="str">
        <f>TRIM(VLOOKUP(G90,'Ref-ALL NIST 800-53 Controls'!A:F,6,FALSE))</f>
        <v/>
      </c>
      <c r="F90" s="55">
        <v>0</v>
      </c>
      <c r="G90" s="2" t="str">
        <f t="shared" si="6"/>
        <v>AC-19-0</v>
      </c>
      <c r="H90" s="17" t="s">
        <v>616</v>
      </c>
      <c r="I90" s="13" t="str">
        <f t="shared" si="8"/>
        <v>Y</v>
      </c>
      <c r="J90" s="13" t="str">
        <f t="shared" si="11"/>
        <v>AC-19-0</v>
      </c>
      <c r="K90" s="13" t="str">
        <f t="shared" si="9"/>
        <v>Y</v>
      </c>
      <c r="L90" s="13" t="str">
        <f>IFERROR(VLOOKUP(G90,'Important Notes'!I:I,1,FALSE)," ")</f>
        <v>AC-19-0</v>
      </c>
      <c r="M90" s="13" t="str">
        <f t="shared" si="10"/>
        <v>Y</v>
      </c>
      <c r="N90" s="13" t="str">
        <f>IFERROR(VLOOKUP(G90,'Important Notes'!D:D,1,FALSE)," ")</f>
        <v>AC-19-0</v>
      </c>
      <c r="O90" s="13" t="str">
        <f>VLOOKUP(D90,'Ref-NIST 800-53 (Rev. 4)'!A:D,4,FALSE)</f>
        <v>P1</v>
      </c>
      <c r="P90" s="13" t="s">
        <v>1152</v>
      </c>
    </row>
    <row r="91" spans="1:16">
      <c r="A91" s="13" t="str">
        <f t="shared" si="7"/>
        <v>AC</v>
      </c>
      <c r="B91" s="13" t="str">
        <f>VLOOKUP(A91,'Ref-Families'!A:B,2,FALSE)</f>
        <v xml:space="preserve"> Access Control</v>
      </c>
      <c r="C91" s="13" t="str">
        <f>TRIM(VLOOKUP(D91,'Ref-NIST 800-53 (Rev. 4)'!A:C,3,FALSE))</f>
        <v>ACCESS CONTROL FOR MOBILE DEVICES</v>
      </c>
      <c r="D91" s="13" t="s">
        <v>36</v>
      </c>
      <c r="E91" s="13" t="str">
        <f>TRIM(VLOOKUP(G91,'Ref-ALL NIST 800-53 Controls'!A:F,6,FALSE))</f>
        <v>USE OF WRITABLE / PORTABLE STORAGE DEVICES</v>
      </c>
      <c r="F91" s="55">
        <v>1</v>
      </c>
      <c r="G91" s="2" t="str">
        <f t="shared" si="6"/>
        <v>AC-19-1</v>
      </c>
      <c r="H91" s="17" t="s">
        <v>611</v>
      </c>
      <c r="I91" s="13" t="str">
        <f t="shared" si="8"/>
        <v>N</v>
      </c>
      <c r="J91" s="13"/>
      <c r="K91" s="13" t="str">
        <f t="shared" si="9"/>
        <v>N</v>
      </c>
      <c r="L91" s="13" t="str">
        <f>IFERROR(VLOOKUP(G91,'Important Notes'!I:I,1,FALSE)," ")</f>
        <v xml:space="preserve"> </v>
      </c>
      <c r="M91" s="13" t="str">
        <f t="shared" si="10"/>
        <v>N</v>
      </c>
      <c r="N91" s="13" t="str">
        <f>IFERROR(VLOOKUP(G91,'Important Notes'!D:D,1,FALSE)," ")</f>
        <v xml:space="preserve"> </v>
      </c>
      <c r="O91" s="13" t="str">
        <f>VLOOKUP(D91,'Ref-NIST 800-53 (Rev. 4)'!A:D,4,FALSE)</f>
        <v>P1</v>
      </c>
      <c r="P91" s="13" t="s">
        <v>1152</v>
      </c>
    </row>
    <row r="92" spans="1:16">
      <c r="A92" s="13" t="str">
        <f t="shared" si="7"/>
        <v>AC</v>
      </c>
      <c r="B92" s="13" t="str">
        <f>VLOOKUP(A92,'Ref-Families'!A:B,2,FALSE)</f>
        <v xml:space="preserve"> Access Control</v>
      </c>
      <c r="C92" s="13" t="str">
        <f>TRIM(VLOOKUP(D92,'Ref-NIST 800-53 (Rev. 4)'!A:C,3,FALSE))</f>
        <v>ACCESS CONTROL FOR MOBILE DEVICES</v>
      </c>
      <c r="D92" s="13" t="s">
        <v>36</v>
      </c>
      <c r="E92" s="13" t="str">
        <f>TRIM(VLOOKUP(G92,'Ref-ALL NIST 800-53 Controls'!A:F,6,FALSE))</f>
        <v>USE OF PERSONALLY OWNED PORTABLE STORAGE DEVICES</v>
      </c>
      <c r="F92" s="55">
        <v>2</v>
      </c>
      <c r="G92" s="2" t="str">
        <f t="shared" si="6"/>
        <v>AC-19-2</v>
      </c>
      <c r="H92" s="17" t="s">
        <v>611</v>
      </c>
      <c r="I92" s="13" t="str">
        <f t="shared" si="8"/>
        <v>N</v>
      </c>
      <c r="J92" s="13"/>
      <c r="K92" s="13" t="str">
        <f t="shared" si="9"/>
        <v>N</v>
      </c>
      <c r="L92" s="13" t="str">
        <f>IFERROR(VLOOKUP(G92,'Important Notes'!I:I,1,FALSE)," ")</f>
        <v xml:space="preserve"> </v>
      </c>
      <c r="M92" s="13" t="str">
        <f t="shared" si="10"/>
        <v>N</v>
      </c>
      <c r="N92" s="13" t="str">
        <f>IFERROR(VLOOKUP(G92,'Important Notes'!D:D,1,FALSE)," ")</f>
        <v xml:space="preserve"> </v>
      </c>
      <c r="O92" s="13" t="str">
        <f>VLOOKUP(D92,'Ref-NIST 800-53 (Rev. 4)'!A:D,4,FALSE)</f>
        <v>P1</v>
      </c>
      <c r="P92" s="13" t="s">
        <v>1152</v>
      </c>
    </row>
    <row r="93" spans="1:16">
      <c r="A93" s="13" t="str">
        <f t="shared" si="7"/>
        <v>AC</v>
      </c>
      <c r="B93" s="13" t="str">
        <f>VLOOKUP(A93,'Ref-Families'!A:B,2,FALSE)</f>
        <v xml:space="preserve"> Access Control</v>
      </c>
      <c r="C93" s="13" t="str">
        <f>TRIM(VLOOKUP(D93,'Ref-NIST 800-53 (Rev. 4)'!A:C,3,FALSE))</f>
        <v>ACCESS CONTROL FOR MOBILE DEVICES</v>
      </c>
      <c r="D93" s="13" t="s">
        <v>36</v>
      </c>
      <c r="E93" s="13" t="str">
        <f>TRIM(VLOOKUP(G93,'Ref-ALL NIST 800-53 Controls'!A:F,6,FALSE))</f>
        <v>USE OF PORTABLE STORAGE DEVICES WITH NO IDENTIFIABLE OWNER</v>
      </c>
      <c r="F93" s="55">
        <v>3</v>
      </c>
      <c r="G93" s="2" t="str">
        <f t="shared" si="6"/>
        <v>AC-19-3</v>
      </c>
      <c r="H93" s="17" t="s">
        <v>611</v>
      </c>
      <c r="I93" s="13" t="str">
        <f t="shared" si="8"/>
        <v>N</v>
      </c>
      <c r="J93" s="13"/>
      <c r="K93" s="13" t="str">
        <f t="shared" si="9"/>
        <v>N</v>
      </c>
      <c r="L93" s="13" t="str">
        <f>IFERROR(VLOOKUP(G93,'Important Notes'!I:I,1,FALSE)," ")</f>
        <v xml:space="preserve"> </v>
      </c>
      <c r="M93" s="13" t="str">
        <f t="shared" si="10"/>
        <v>N</v>
      </c>
      <c r="N93" s="13" t="str">
        <f>IFERROR(VLOOKUP(G93,'Important Notes'!D:D,1,FALSE)," ")</f>
        <v xml:space="preserve"> </v>
      </c>
      <c r="O93" s="13" t="str">
        <f>VLOOKUP(D93,'Ref-NIST 800-53 (Rev. 4)'!A:D,4,FALSE)</f>
        <v>P1</v>
      </c>
      <c r="P93" s="13" t="s">
        <v>1152</v>
      </c>
    </row>
    <row r="94" spans="1:16">
      <c r="A94" s="13" t="str">
        <f t="shared" si="7"/>
        <v>AC</v>
      </c>
      <c r="B94" s="13" t="str">
        <f>VLOOKUP(A94,'Ref-Families'!A:B,2,FALSE)</f>
        <v xml:space="preserve"> Access Control</v>
      </c>
      <c r="C94" s="13" t="str">
        <f>TRIM(VLOOKUP(D94,'Ref-NIST 800-53 (Rev. 4)'!A:C,3,FALSE))</f>
        <v>ACCESS CONTROL FOR MOBILE DEVICES</v>
      </c>
      <c r="D94" s="13" t="s">
        <v>36</v>
      </c>
      <c r="E94" s="13" t="str">
        <f>TRIM(VLOOKUP(G94,'Ref-ALL NIST 800-53 Controls'!A:F,6,FALSE))</f>
        <v>RESTRICTIONS FOR CLASSIFIED INFORMATION</v>
      </c>
      <c r="F94" s="55">
        <v>4</v>
      </c>
      <c r="G94" s="2" t="str">
        <f t="shared" si="6"/>
        <v>AC-19-4</v>
      </c>
      <c r="H94" s="17" t="s">
        <v>39</v>
      </c>
      <c r="I94" s="13" t="str">
        <f t="shared" si="8"/>
        <v>N</v>
      </c>
      <c r="J94" s="13"/>
      <c r="K94" s="13" t="str">
        <f t="shared" si="9"/>
        <v>N</v>
      </c>
      <c r="L94" s="13" t="str">
        <f>IFERROR(VLOOKUP(G94,'Important Notes'!I:I,1,FALSE)," ")</f>
        <v xml:space="preserve"> </v>
      </c>
      <c r="M94" s="13" t="str">
        <f t="shared" si="10"/>
        <v>N</v>
      </c>
      <c r="N94" s="13" t="str">
        <f>IFERROR(VLOOKUP(G94,'Important Notes'!D:D,1,FALSE)," ")</f>
        <v xml:space="preserve"> </v>
      </c>
      <c r="O94" s="13" t="str">
        <f>VLOOKUP(D94,'Ref-NIST 800-53 (Rev. 4)'!A:D,4,FALSE)</f>
        <v>P1</v>
      </c>
      <c r="P94" s="13" t="s">
        <v>1152</v>
      </c>
    </row>
    <row r="95" spans="1:16">
      <c r="A95" s="13" t="str">
        <f t="shared" si="7"/>
        <v>AC</v>
      </c>
      <c r="B95" s="13" t="str">
        <f>VLOOKUP(A95,'Ref-Families'!A:B,2,FALSE)</f>
        <v xml:space="preserve"> Access Control</v>
      </c>
      <c r="C95" s="13" t="str">
        <f>TRIM(VLOOKUP(D95,'Ref-NIST 800-53 (Rev. 4)'!A:C,3,FALSE))</f>
        <v>ACCESS CONTROL FOR MOBILE DEVICES</v>
      </c>
      <c r="D95" s="13" t="s">
        <v>36</v>
      </c>
      <c r="E95" s="13" t="str">
        <f>TRIM(VLOOKUP(G95,'Ref-ALL NIST 800-53 Controls'!A:F,6,FALSE))</f>
        <v>FULL DEVICE / CONTAINER- BASED ENCRYPTION</v>
      </c>
      <c r="F95" s="55">
        <v>5</v>
      </c>
      <c r="G95" s="2" t="str">
        <f t="shared" si="6"/>
        <v>AC-19-5</v>
      </c>
      <c r="H95" s="17" t="s">
        <v>40</v>
      </c>
      <c r="I95" s="13" t="str">
        <f t="shared" si="8"/>
        <v>N</v>
      </c>
      <c r="J95" s="13"/>
      <c r="K95" s="13" t="str">
        <f t="shared" si="9"/>
        <v>Y</v>
      </c>
      <c r="L95" s="13" t="str">
        <f>IFERROR(VLOOKUP(G95,'Important Notes'!I:I,1,FALSE)," ")</f>
        <v>AC-19-5</v>
      </c>
      <c r="M95" s="13" t="str">
        <f t="shared" si="10"/>
        <v>Y</v>
      </c>
      <c r="N95" s="13" t="str">
        <f>IFERROR(VLOOKUP(G95,'Important Notes'!D:D,1,FALSE)," ")</f>
        <v>AC-19-5</v>
      </c>
      <c r="O95" s="13" t="str">
        <f>VLOOKUP(D95,'Ref-NIST 800-53 (Rev. 4)'!A:D,4,FALSE)</f>
        <v>P1</v>
      </c>
      <c r="P95" s="13" t="s">
        <v>1152</v>
      </c>
    </row>
    <row r="96" spans="1:16">
      <c r="A96" s="13" t="str">
        <f t="shared" si="7"/>
        <v>AC</v>
      </c>
      <c r="B96" s="13" t="str">
        <f>VLOOKUP(A96,'Ref-Families'!A:B,2,FALSE)</f>
        <v xml:space="preserve"> Access Control</v>
      </c>
      <c r="C96" s="13" t="str">
        <f>TRIM(VLOOKUP(D96,'Ref-NIST 800-53 (Rev. 4)'!A:C,3,FALSE))</f>
        <v>USE OF EXTERNAL INFORMATION SYSTEMS</v>
      </c>
      <c r="D96" s="13" t="s">
        <v>41</v>
      </c>
      <c r="E96" s="13" t="str">
        <f>TRIM(VLOOKUP(G96,'Ref-ALL NIST 800-53 Controls'!A:F,6,FALSE))</f>
        <v/>
      </c>
      <c r="F96" s="55">
        <v>0</v>
      </c>
      <c r="G96" s="2" t="str">
        <f t="shared" si="6"/>
        <v>AC-20-0</v>
      </c>
      <c r="H96" s="17" t="s">
        <v>617</v>
      </c>
      <c r="I96" s="13" t="str">
        <f t="shared" si="8"/>
        <v>Y</v>
      </c>
      <c r="J96" s="13" t="str">
        <f t="shared" si="11"/>
        <v>AC-20-0</v>
      </c>
      <c r="K96" s="13" t="str">
        <f t="shared" si="9"/>
        <v>Y</v>
      </c>
      <c r="L96" s="13" t="str">
        <f>IFERROR(VLOOKUP(G96,'Important Notes'!I:I,1,FALSE)," ")</f>
        <v>AC-20-0</v>
      </c>
      <c r="M96" s="13" t="str">
        <f t="shared" si="10"/>
        <v>Y</v>
      </c>
      <c r="N96" s="13" t="str">
        <f>IFERROR(VLOOKUP(G96,'Important Notes'!D:D,1,FALSE)," ")</f>
        <v>AC-20-0</v>
      </c>
      <c r="O96" s="13" t="str">
        <f>VLOOKUP(D96,'Ref-NIST 800-53 (Rev. 4)'!A:D,4,FALSE)</f>
        <v>P1</v>
      </c>
      <c r="P96" s="13" t="s">
        <v>1152</v>
      </c>
    </row>
    <row r="97" spans="1:16">
      <c r="A97" s="13" t="str">
        <f t="shared" si="7"/>
        <v>AC</v>
      </c>
      <c r="B97" s="13" t="str">
        <f>VLOOKUP(A97,'Ref-Families'!A:B,2,FALSE)</f>
        <v xml:space="preserve"> Access Control</v>
      </c>
      <c r="C97" s="13" t="str">
        <f>TRIM(VLOOKUP(D97,'Ref-NIST 800-53 (Rev. 4)'!A:C,3,FALSE))</f>
        <v>USE OF EXTERNAL INFORMATION SYSTEMS</v>
      </c>
      <c r="D97" s="13" t="s">
        <v>41</v>
      </c>
      <c r="E97" s="13" t="str">
        <f>TRIM(VLOOKUP(G97,'Ref-ALL NIST 800-53 Controls'!A:F,6,FALSE))</f>
        <v>LIMITS ON AUTHORIZED USE</v>
      </c>
      <c r="F97" s="55">
        <v>1</v>
      </c>
      <c r="G97" s="2" t="str">
        <f t="shared" si="6"/>
        <v>AC-20-1</v>
      </c>
      <c r="H97" s="17" t="s">
        <v>42</v>
      </c>
      <c r="I97" s="13" t="str">
        <f t="shared" si="8"/>
        <v>N</v>
      </c>
      <c r="J97" s="13"/>
      <c r="K97" s="13" t="str">
        <f t="shared" si="9"/>
        <v>Y</v>
      </c>
      <c r="L97" s="13" t="str">
        <f>IFERROR(VLOOKUP(G97,'Important Notes'!I:I,1,FALSE)," ")</f>
        <v>AC-20-1</v>
      </c>
      <c r="M97" s="13" t="str">
        <f t="shared" si="10"/>
        <v>Y</v>
      </c>
      <c r="N97" s="13" t="str">
        <f>IFERROR(VLOOKUP(G97,'Important Notes'!D:D,1,FALSE)," ")</f>
        <v>AC-20-1</v>
      </c>
      <c r="O97" s="13" t="str">
        <f>VLOOKUP(D97,'Ref-NIST 800-53 (Rev. 4)'!A:D,4,FALSE)</f>
        <v>P1</v>
      </c>
      <c r="P97" s="13" t="s">
        <v>1152</v>
      </c>
    </row>
    <row r="98" spans="1:16">
      <c r="A98" s="13" t="str">
        <f t="shared" si="7"/>
        <v>AC</v>
      </c>
      <c r="B98" s="13" t="str">
        <f>VLOOKUP(A98,'Ref-Families'!A:B,2,FALSE)</f>
        <v xml:space="preserve"> Access Control</v>
      </c>
      <c r="C98" s="13" t="str">
        <f>TRIM(VLOOKUP(D98,'Ref-NIST 800-53 (Rev. 4)'!A:C,3,FALSE))</f>
        <v>USE OF EXTERNAL INFORMATION SYSTEMS</v>
      </c>
      <c r="D98" s="13" t="s">
        <v>41</v>
      </c>
      <c r="E98" s="13" t="str">
        <f>TRIM(VLOOKUP(G98,'Ref-ALL NIST 800-53 Controls'!A:F,6,FALSE))</f>
        <v>PORTABLE STORAGE DEVICES</v>
      </c>
      <c r="F98" s="55">
        <v>2</v>
      </c>
      <c r="G98" s="2" t="str">
        <f t="shared" si="6"/>
        <v>AC-20-2</v>
      </c>
      <c r="H98" s="17" t="s">
        <v>609</v>
      </c>
      <c r="I98" s="13" t="str">
        <f t="shared" si="8"/>
        <v>N</v>
      </c>
      <c r="J98" s="13"/>
      <c r="K98" s="13" t="str">
        <f t="shared" si="9"/>
        <v>Y</v>
      </c>
      <c r="L98" s="13" t="str">
        <f>IFERROR(VLOOKUP(G98,'Important Notes'!I:I,1,FALSE)," ")</f>
        <v>AC-20-2</v>
      </c>
      <c r="M98" s="13" t="str">
        <f t="shared" si="10"/>
        <v>Y</v>
      </c>
      <c r="N98" s="13" t="str">
        <f>IFERROR(VLOOKUP(G98,'Important Notes'!D:D,1,FALSE)," ")</f>
        <v>AC-20-2</v>
      </c>
      <c r="O98" s="13" t="str">
        <f>VLOOKUP(D98,'Ref-NIST 800-53 (Rev. 4)'!A:D,4,FALSE)</f>
        <v>P1</v>
      </c>
      <c r="P98" s="13" t="s">
        <v>1152</v>
      </c>
    </row>
    <row r="99" spans="1:16">
      <c r="A99" s="13" t="str">
        <f t="shared" si="7"/>
        <v>AC</v>
      </c>
      <c r="B99" s="13" t="str">
        <f>VLOOKUP(A99,'Ref-Families'!A:B,2,FALSE)</f>
        <v xml:space="preserve"> Access Control</v>
      </c>
      <c r="C99" s="13" t="str">
        <f>TRIM(VLOOKUP(D99,'Ref-NIST 800-53 (Rev. 4)'!A:C,3,FALSE))</f>
        <v>USE OF EXTERNAL INFORMATION SYSTEMS</v>
      </c>
      <c r="D99" s="13" t="s">
        <v>41</v>
      </c>
      <c r="E99" s="13" t="str">
        <f>TRIM(VLOOKUP(G99,'Ref-ALL NIST 800-53 Controls'!A:F,6,FALSE))</f>
        <v>NON- ORGANIZATIONALLY OWNED SYSTEMS / COMPONENTS / DEVICES</v>
      </c>
      <c r="F99" s="55">
        <v>3</v>
      </c>
      <c r="G99" s="2" t="str">
        <f t="shared" si="6"/>
        <v>AC-20-3</v>
      </c>
      <c r="H99" s="17" t="s">
        <v>609</v>
      </c>
      <c r="I99" s="13" t="str">
        <f t="shared" si="8"/>
        <v>N</v>
      </c>
      <c r="J99" s="13"/>
      <c r="K99" s="13" t="str">
        <f t="shared" si="9"/>
        <v>N</v>
      </c>
      <c r="L99" s="13" t="str">
        <f>IFERROR(VLOOKUP(G99,'Important Notes'!I:I,1,FALSE)," ")</f>
        <v xml:space="preserve"> </v>
      </c>
      <c r="M99" s="13" t="str">
        <f t="shared" si="10"/>
        <v>N</v>
      </c>
      <c r="N99" s="13" t="str">
        <f>IFERROR(VLOOKUP(G99,'Important Notes'!D:D,1,FALSE)," ")</f>
        <v xml:space="preserve"> </v>
      </c>
      <c r="O99" s="13" t="str">
        <f>VLOOKUP(D99,'Ref-NIST 800-53 (Rev. 4)'!A:D,4,FALSE)</f>
        <v>P1</v>
      </c>
      <c r="P99" s="13" t="s">
        <v>1152</v>
      </c>
    </row>
    <row r="100" spans="1:16">
      <c r="A100" s="13" t="str">
        <f t="shared" si="7"/>
        <v>AC</v>
      </c>
      <c r="B100" s="13" t="str">
        <f>VLOOKUP(A100,'Ref-Families'!A:B,2,FALSE)</f>
        <v xml:space="preserve"> Access Control</v>
      </c>
      <c r="C100" s="13" t="str">
        <f>TRIM(VLOOKUP(D100,'Ref-NIST 800-53 (Rev. 4)'!A:C,3,FALSE))</f>
        <v>USE OF EXTERNAL INFORMATION SYSTEMS</v>
      </c>
      <c r="D100" s="13" t="s">
        <v>41</v>
      </c>
      <c r="E100" s="13" t="str">
        <f>TRIM(VLOOKUP(G100,'Ref-ALL NIST 800-53 Controls'!A:F,6,FALSE))</f>
        <v>NETWORK ACCESSIBLE STORAGE DEVICES</v>
      </c>
      <c r="F100" s="55">
        <v>4</v>
      </c>
      <c r="G100" s="2" t="str">
        <f t="shared" si="6"/>
        <v>AC-20-4</v>
      </c>
      <c r="H100" s="17" t="s">
        <v>609</v>
      </c>
      <c r="I100" s="13" t="str">
        <f t="shared" si="8"/>
        <v>N</v>
      </c>
      <c r="J100" s="13"/>
      <c r="K100" s="13" t="str">
        <f t="shared" si="9"/>
        <v>N</v>
      </c>
      <c r="L100" s="13" t="str">
        <f>IFERROR(VLOOKUP(G100,'Important Notes'!I:I,1,FALSE)," ")</f>
        <v xml:space="preserve"> </v>
      </c>
      <c r="M100" s="13" t="str">
        <f t="shared" si="10"/>
        <v>N</v>
      </c>
      <c r="N100" s="13" t="str">
        <f>IFERROR(VLOOKUP(G100,'Important Notes'!D:D,1,FALSE)," ")</f>
        <v xml:space="preserve"> </v>
      </c>
      <c r="O100" s="13" t="str">
        <f>VLOOKUP(D100,'Ref-NIST 800-53 (Rev. 4)'!A:D,4,FALSE)</f>
        <v>P1</v>
      </c>
      <c r="P100" s="13" t="s">
        <v>1152</v>
      </c>
    </row>
    <row r="101" spans="1:16">
      <c r="A101" s="13" t="str">
        <f t="shared" si="7"/>
        <v>AC</v>
      </c>
      <c r="B101" s="13" t="str">
        <f>VLOOKUP(A101,'Ref-Families'!A:B,2,FALSE)</f>
        <v xml:space="preserve"> Access Control</v>
      </c>
      <c r="C101" s="13" t="str">
        <f>TRIM(VLOOKUP(D101,'Ref-NIST 800-53 (Rev. 4)'!A:C,3,FALSE))</f>
        <v>INFORMATION SHARING</v>
      </c>
      <c r="D101" s="13" t="s">
        <v>261</v>
      </c>
      <c r="E101" s="13" t="str">
        <f>TRIM(VLOOKUP(G101,'Ref-ALL NIST 800-53 Controls'!A:F,6,FALSE))</f>
        <v/>
      </c>
      <c r="F101" s="55">
        <v>0</v>
      </c>
      <c r="G101" s="2" t="str">
        <f t="shared" si="6"/>
        <v>AC-21-0</v>
      </c>
      <c r="H101" s="17" t="s">
        <v>9</v>
      </c>
      <c r="I101" s="13" t="str">
        <f t="shared" si="8"/>
        <v>N</v>
      </c>
      <c r="J101" s="13"/>
      <c r="K101" s="13" t="str">
        <f t="shared" si="9"/>
        <v>Y</v>
      </c>
      <c r="L101" s="13" t="str">
        <f>IFERROR(VLOOKUP(G101,'Important Notes'!I:I,1,FALSE)," ")</f>
        <v>AC-21-0</v>
      </c>
      <c r="M101" s="13" t="str">
        <f t="shared" si="10"/>
        <v>Y</v>
      </c>
      <c r="N101" s="13" t="str">
        <f>IFERROR(VLOOKUP(G101,'Important Notes'!D:D,1,FALSE)," ")</f>
        <v>AC-21-0</v>
      </c>
      <c r="O101" s="13" t="str">
        <f>VLOOKUP(D101,'Ref-NIST 800-53 (Rev. 4)'!A:D,4,FALSE)</f>
        <v>P2</v>
      </c>
      <c r="P101" s="13" t="s">
        <v>1152</v>
      </c>
    </row>
    <row r="102" spans="1:16">
      <c r="A102" s="13" t="str">
        <f t="shared" si="7"/>
        <v>AC</v>
      </c>
      <c r="B102" s="13" t="str">
        <f>VLOOKUP(A102,'Ref-Families'!A:B,2,FALSE)</f>
        <v xml:space="preserve"> Access Control</v>
      </c>
      <c r="C102" s="13" t="str">
        <f>TRIM(VLOOKUP(D102,'Ref-NIST 800-53 (Rev. 4)'!A:C,3,FALSE))</f>
        <v>INFORMATION SHARING</v>
      </c>
      <c r="D102" s="13" t="s">
        <v>261</v>
      </c>
      <c r="E102" s="13" t="str">
        <f>TRIM(VLOOKUP(G102,'Ref-ALL NIST 800-53 Controls'!A:F,6,FALSE))</f>
        <v>AUTOMATED DECISION SUPPORT</v>
      </c>
      <c r="F102" s="55">
        <v>1</v>
      </c>
      <c r="G102" s="2" t="str">
        <f t="shared" si="6"/>
        <v>AC-21-1</v>
      </c>
      <c r="H102" s="17" t="s">
        <v>609</v>
      </c>
      <c r="I102" s="13" t="str">
        <f t="shared" si="8"/>
        <v>N</v>
      </c>
      <c r="J102" s="13"/>
      <c r="K102" s="13" t="str">
        <f t="shared" si="9"/>
        <v>N</v>
      </c>
      <c r="L102" s="13" t="str">
        <f>IFERROR(VLOOKUP(G102,'Important Notes'!I:I,1,FALSE)," ")</f>
        <v xml:space="preserve"> </v>
      </c>
      <c r="M102" s="13" t="str">
        <f t="shared" si="10"/>
        <v>N</v>
      </c>
      <c r="N102" s="13" t="str">
        <f>IFERROR(VLOOKUP(G102,'Important Notes'!D:D,1,FALSE)," ")</f>
        <v xml:space="preserve"> </v>
      </c>
      <c r="O102" s="13" t="str">
        <f>VLOOKUP(D102,'Ref-NIST 800-53 (Rev. 4)'!A:D,4,FALSE)</f>
        <v>P2</v>
      </c>
      <c r="P102" s="13" t="s">
        <v>1152</v>
      </c>
    </row>
    <row r="103" spans="1:16">
      <c r="A103" s="13" t="str">
        <f t="shared" si="7"/>
        <v>AC</v>
      </c>
      <c r="B103" s="13" t="str">
        <f>VLOOKUP(A103,'Ref-Families'!A:B,2,FALSE)</f>
        <v xml:space="preserve"> Access Control</v>
      </c>
      <c r="C103" s="13" t="str">
        <f>TRIM(VLOOKUP(D103,'Ref-NIST 800-53 (Rev. 4)'!A:C,3,FALSE))</f>
        <v>INFORMATION SHARING</v>
      </c>
      <c r="D103" s="13" t="s">
        <v>261</v>
      </c>
      <c r="E103" s="13" t="str">
        <f>TRIM(VLOOKUP(G103,'Ref-ALL NIST 800-53 Controls'!A:F,6,FALSE))</f>
        <v>INFORMATION SEARCH AND RETRIEVAL</v>
      </c>
      <c r="F103" s="55">
        <v>2</v>
      </c>
      <c r="G103" s="2" t="str">
        <f t="shared" si="6"/>
        <v>AC-21-2</v>
      </c>
      <c r="H103" s="17" t="s">
        <v>609</v>
      </c>
      <c r="I103" s="13" t="str">
        <f t="shared" si="8"/>
        <v>N</v>
      </c>
      <c r="J103" s="13"/>
      <c r="K103" s="13" t="str">
        <f t="shared" si="9"/>
        <v>N</v>
      </c>
      <c r="L103" s="13" t="str">
        <f>IFERROR(VLOOKUP(G103,'Important Notes'!I:I,1,FALSE)," ")</f>
        <v xml:space="preserve"> </v>
      </c>
      <c r="M103" s="13" t="str">
        <f t="shared" si="10"/>
        <v>N</v>
      </c>
      <c r="N103" s="13" t="str">
        <f>IFERROR(VLOOKUP(G103,'Important Notes'!D:D,1,FALSE)," ")</f>
        <v xml:space="preserve"> </v>
      </c>
      <c r="O103" s="13" t="str">
        <f>VLOOKUP(D103,'Ref-NIST 800-53 (Rev. 4)'!A:D,4,FALSE)</f>
        <v>P2</v>
      </c>
      <c r="P103" s="13" t="s">
        <v>1152</v>
      </c>
    </row>
    <row r="104" spans="1:16">
      <c r="A104" s="13" t="str">
        <f t="shared" si="7"/>
        <v>AC</v>
      </c>
      <c r="B104" s="13" t="str">
        <f>VLOOKUP(A104,'Ref-Families'!A:B,2,FALSE)</f>
        <v xml:space="preserve"> Access Control</v>
      </c>
      <c r="C104" s="13" t="str">
        <f>TRIM(VLOOKUP(D104,'Ref-NIST 800-53 (Rev. 4)'!A:C,3,FALSE))</f>
        <v>PUBLICLY ACCESSIBLE CONTENT</v>
      </c>
      <c r="D104" s="13" t="s">
        <v>263</v>
      </c>
      <c r="E104" s="13" t="str">
        <f>TRIM(VLOOKUP(G104,'Ref-ALL NIST 800-53 Controls'!A:F,6,FALSE))</f>
        <v/>
      </c>
      <c r="F104" s="55">
        <v>0</v>
      </c>
      <c r="G104" s="2" t="str">
        <f t="shared" si="6"/>
        <v>AC-22-0</v>
      </c>
      <c r="H104" s="17" t="s">
        <v>618</v>
      </c>
      <c r="I104" s="13" t="str">
        <f t="shared" si="8"/>
        <v>Y</v>
      </c>
      <c r="J104" s="13" t="str">
        <f t="shared" si="11"/>
        <v>AC-22-0</v>
      </c>
      <c r="K104" s="13" t="str">
        <f t="shared" si="9"/>
        <v>Y</v>
      </c>
      <c r="L104" s="13" t="str">
        <f>IFERROR(VLOOKUP(G104,'Important Notes'!I:I,1,FALSE)," ")</f>
        <v>AC-22-0</v>
      </c>
      <c r="M104" s="13" t="str">
        <f t="shared" si="10"/>
        <v>Y</v>
      </c>
      <c r="N104" s="13" t="str">
        <f>IFERROR(VLOOKUP(G104,'Important Notes'!D:D,1,FALSE)," ")</f>
        <v>AC-22-0</v>
      </c>
      <c r="O104" s="13" t="str">
        <f>VLOOKUP(D104,'Ref-NIST 800-53 (Rev. 4)'!A:D,4,FALSE)</f>
        <v>P3</v>
      </c>
      <c r="P104" s="13" t="s">
        <v>1152</v>
      </c>
    </row>
    <row r="105" spans="1:16">
      <c r="A105" s="13" t="str">
        <f t="shared" si="7"/>
        <v>AT</v>
      </c>
      <c r="B105" s="13" t="str">
        <f>VLOOKUP(A105,'Ref-Families'!A:B,2,FALSE)</f>
        <v xml:space="preserve"> Awareness and Training</v>
      </c>
      <c r="C105" s="13" t="str">
        <f>TRIM(VLOOKUP(D105,'Ref-NIST 800-53 (Rev. 4)'!A:C,3,FALSE))</f>
        <v>SECURITY AWARENESS AND TRAINING POLICY AND PROCEDURES</v>
      </c>
      <c r="D105" s="12" t="s">
        <v>265</v>
      </c>
      <c r="E105" s="13" t="str">
        <f>TRIM(VLOOKUP(G105,'Ref-ALL NIST 800-53 Controls'!A:F,6,FALSE))</f>
        <v/>
      </c>
      <c r="F105" s="56">
        <v>0</v>
      </c>
      <c r="G105" s="2" t="str">
        <f t="shared" si="6"/>
        <v>AT-1-0</v>
      </c>
      <c r="H105" s="17" t="s">
        <v>219</v>
      </c>
      <c r="I105" s="13" t="str">
        <f t="shared" si="8"/>
        <v>Y</v>
      </c>
      <c r="J105" s="13" t="str">
        <f t="shared" si="11"/>
        <v>AT-1-0</v>
      </c>
      <c r="K105" s="13" t="str">
        <f t="shared" si="9"/>
        <v>Y</v>
      </c>
      <c r="L105" s="13" t="str">
        <f>IFERROR(VLOOKUP(G105,'Important Notes'!I:I,1,FALSE)," ")</f>
        <v>AT-1-0</v>
      </c>
      <c r="M105" s="13" t="str">
        <f t="shared" si="10"/>
        <v>Y</v>
      </c>
      <c r="N105" s="13" t="str">
        <f>IFERROR(VLOOKUP(G105,'Important Notes'!D:D,1,FALSE)," ")</f>
        <v>AT-1-0</v>
      </c>
      <c r="O105" s="13" t="str">
        <f>VLOOKUP(D105,'Ref-NIST 800-53 (Rev. 4)'!A:D,4,FALSE)</f>
        <v>P1</v>
      </c>
      <c r="P105" s="13" t="s">
        <v>1152</v>
      </c>
    </row>
    <row r="106" spans="1:16">
      <c r="A106" s="13" t="str">
        <f t="shared" si="7"/>
        <v>AT</v>
      </c>
      <c r="B106" s="13" t="str">
        <f>VLOOKUP(A106,'Ref-Families'!A:B,2,FALSE)</f>
        <v xml:space="preserve"> Awareness and Training</v>
      </c>
      <c r="C106" s="13" t="str">
        <f>TRIM(VLOOKUP(D106,'Ref-NIST 800-53 (Rev. 4)'!A:C,3,FALSE))</f>
        <v>SECURITY AWARENESS TRAINING</v>
      </c>
      <c r="D106" s="12" t="s">
        <v>43</v>
      </c>
      <c r="E106" s="13" t="str">
        <f>TRIM(VLOOKUP(G106,'Ref-ALL NIST 800-53 Controls'!A:F,6,FALSE))</f>
        <v/>
      </c>
      <c r="F106" s="55">
        <v>0</v>
      </c>
      <c r="G106" s="2" t="str">
        <f t="shared" si="6"/>
        <v>AT-2-0</v>
      </c>
      <c r="H106" s="17" t="s">
        <v>629</v>
      </c>
      <c r="I106" s="13" t="str">
        <f t="shared" si="8"/>
        <v>Y</v>
      </c>
      <c r="J106" s="13" t="str">
        <f t="shared" si="11"/>
        <v>AT-2-0</v>
      </c>
      <c r="K106" s="13" t="str">
        <f t="shared" si="9"/>
        <v>Y</v>
      </c>
      <c r="L106" s="13" t="str">
        <f>IFERROR(VLOOKUP(G106,'Important Notes'!I:I,1,FALSE)," ")</f>
        <v>AT-2-0</v>
      </c>
      <c r="M106" s="13" t="str">
        <f t="shared" si="10"/>
        <v>Y</v>
      </c>
      <c r="N106" s="13" t="str">
        <f>IFERROR(VLOOKUP(G106,'Important Notes'!D:D,1,FALSE)," ")</f>
        <v>AT-2-0</v>
      </c>
      <c r="O106" s="13" t="str">
        <f>VLOOKUP(D106,'Ref-NIST 800-53 (Rev. 4)'!A:D,4,FALSE)</f>
        <v>P1</v>
      </c>
      <c r="P106" s="13" t="s">
        <v>1152</v>
      </c>
    </row>
    <row r="107" spans="1:16">
      <c r="A107" s="13" t="str">
        <f t="shared" si="7"/>
        <v>AT</v>
      </c>
      <c r="B107" s="13" t="str">
        <f>VLOOKUP(A107,'Ref-Families'!A:B,2,FALSE)</f>
        <v xml:space="preserve"> Awareness and Training</v>
      </c>
      <c r="C107" s="13" t="str">
        <f>TRIM(VLOOKUP(D107,'Ref-NIST 800-53 (Rev. 4)'!A:C,3,FALSE))</f>
        <v>SECURITY AWARENESS TRAINING</v>
      </c>
      <c r="D107" s="12" t="s">
        <v>43</v>
      </c>
      <c r="E107" s="13" t="str">
        <f>TRIM(VLOOKUP(G107,'Ref-ALL NIST 800-53 Controls'!A:F,6,FALSE))</f>
        <v>PRACTICAL EXERCISES</v>
      </c>
      <c r="F107" s="55">
        <v>1</v>
      </c>
      <c r="G107" s="2" t="str">
        <f t="shared" si="6"/>
        <v>AT-2-1</v>
      </c>
      <c r="H107" s="17" t="s">
        <v>44</v>
      </c>
      <c r="I107" s="13" t="str">
        <f t="shared" si="8"/>
        <v>N</v>
      </c>
      <c r="J107" s="13"/>
      <c r="K107" s="13" t="str">
        <f t="shared" si="9"/>
        <v>N</v>
      </c>
      <c r="L107" s="13" t="str">
        <f>IFERROR(VLOOKUP(G107,'Important Notes'!I:I,1,FALSE)," ")</f>
        <v xml:space="preserve"> </v>
      </c>
      <c r="M107" s="13" t="str">
        <f t="shared" si="10"/>
        <v>N</v>
      </c>
      <c r="N107" s="13" t="str">
        <f>IFERROR(VLOOKUP(G107,'Important Notes'!D:D,1,FALSE)," ")</f>
        <v xml:space="preserve"> </v>
      </c>
      <c r="O107" s="13" t="str">
        <f>VLOOKUP(D107,'Ref-NIST 800-53 (Rev. 4)'!A:D,4,FALSE)</f>
        <v>P1</v>
      </c>
      <c r="P107" s="13" t="s">
        <v>1152</v>
      </c>
    </row>
    <row r="108" spans="1:16">
      <c r="A108" s="13" t="str">
        <f t="shared" si="7"/>
        <v>AT</v>
      </c>
      <c r="B108" s="13" t="str">
        <f>VLOOKUP(A108,'Ref-Families'!A:B,2,FALSE)</f>
        <v xml:space="preserve"> Awareness and Training</v>
      </c>
      <c r="C108" s="13" t="str">
        <f>TRIM(VLOOKUP(D108,'Ref-NIST 800-53 (Rev. 4)'!A:C,3,FALSE))</f>
        <v>SECURITY AWARENESS TRAINING</v>
      </c>
      <c r="D108" s="12" t="s">
        <v>43</v>
      </c>
      <c r="E108" s="13" t="str">
        <f>TRIM(VLOOKUP(G108,'Ref-ALL NIST 800-53 Controls'!A:F,6,FALSE))</f>
        <v>INSIDER THREAT</v>
      </c>
      <c r="F108" s="55">
        <v>2</v>
      </c>
      <c r="G108" s="2" t="str">
        <f t="shared" si="6"/>
        <v>AT-2-2</v>
      </c>
      <c r="H108" s="17" t="s">
        <v>45</v>
      </c>
      <c r="I108" s="13" t="str">
        <f t="shared" si="8"/>
        <v>N</v>
      </c>
      <c r="J108" s="13"/>
      <c r="K108" s="13" t="str">
        <f t="shared" si="9"/>
        <v>Y</v>
      </c>
      <c r="L108" s="13" t="str">
        <f>IFERROR(VLOOKUP(G108,'Important Notes'!I:I,1,FALSE)," ")</f>
        <v>AT-2-2</v>
      </c>
      <c r="M108" s="13" t="str">
        <f t="shared" si="10"/>
        <v>Y</v>
      </c>
      <c r="N108" s="13" t="str">
        <f>IFERROR(VLOOKUP(G108,'Important Notes'!D:D,1,FALSE)," ")</f>
        <v>AT-2-2</v>
      </c>
      <c r="O108" s="13" t="str">
        <f>VLOOKUP(D108,'Ref-NIST 800-53 (Rev. 4)'!A:D,4,FALSE)</f>
        <v>P1</v>
      </c>
      <c r="P108" s="13" t="s">
        <v>1152</v>
      </c>
    </row>
    <row r="109" spans="1:16">
      <c r="A109" s="13" t="str">
        <f t="shared" si="7"/>
        <v>AT</v>
      </c>
      <c r="B109" s="13" t="str">
        <f>VLOOKUP(A109,'Ref-Families'!A:B,2,FALSE)</f>
        <v xml:space="preserve"> Awareness and Training</v>
      </c>
      <c r="C109" s="13" t="str">
        <f>TRIM(VLOOKUP(D109,'Ref-NIST 800-53 (Rev. 4)'!A:C,3,FALSE))</f>
        <v>ROLE-BASED SECURITY TRAINING</v>
      </c>
      <c r="D109" s="12" t="s">
        <v>46</v>
      </c>
      <c r="E109" s="13" t="str">
        <f>TRIM(VLOOKUP(G109,'Ref-ALL NIST 800-53 Controls'!A:F,6,FALSE))</f>
        <v/>
      </c>
      <c r="F109" s="55">
        <v>0</v>
      </c>
      <c r="G109" s="2" t="str">
        <f t="shared" si="6"/>
        <v>AT-3-0</v>
      </c>
      <c r="H109" s="17" t="s">
        <v>630</v>
      </c>
      <c r="I109" s="13" t="str">
        <f t="shared" si="8"/>
        <v>Y</v>
      </c>
      <c r="J109" s="13" t="str">
        <f t="shared" si="11"/>
        <v>AT-3-0</v>
      </c>
      <c r="K109" s="13" t="str">
        <f t="shared" si="9"/>
        <v>Y</v>
      </c>
      <c r="L109" s="13" t="str">
        <f>IFERROR(VLOOKUP(G109,'Important Notes'!I:I,1,FALSE)," ")</f>
        <v>AT-3-0</v>
      </c>
      <c r="M109" s="13" t="str">
        <f t="shared" si="10"/>
        <v>Y</v>
      </c>
      <c r="N109" s="13" t="str">
        <f>IFERROR(VLOOKUP(G109,'Important Notes'!D:D,1,FALSE)," ")</f>
        <v>AT-3-0</v>
      </c>
      <c r="O109" s="13" t="str">
        <f>VLOOKUP(D109,'Ref-NIST 800-53 (Rev. 4)'!A:D,4,FALSE)</f>
        <v>P1</v>
      </c>
      <c r="P109" s="13" t="s">
        <v>1152</v>
      </c>
    </row>
    <row r="110" spans="1:16">
      <c r="A110" s="13" t="str">
        <f t="shared" si="7"/>
        <v>AT</v>
      </c>
      <c r="B110" s="13" t="str">
        <f>VLOOKUP(A110,'Ref-Families'!A:B,2,FALSE)</f>
        <v xml:space="preserve"> Awareness and Training</v>
      </c>
      <c r="C110" s="13" t="str">
        <f>TRIM(VLOOKUP(D110,'Ref-NIST 800-53 (Rev. 4)'!A:C,3,FALSE))</f>
        <v>ROLE-BASED SECURITY TRAINING</v>
      </c>
      <c r="D110" s="12" t="s">
        <v>46</v>
      </c>
      <c r="E110" s="13" t="str">
        <f>TRIM(VLOOKUP(G110,'Ref-ALL NIST 800-53 Controls'!A:F,6,FALSE))</f>
        <v>ENVIRONMENTAL CONTROLS</v>
      </c>
      <c r="F110" s="55">
        <v>1</v>
      </c>
      <c r="G110" s="2" t="str">
        <f t="shared" si="6"/>
        <v>AT-3-1</v>
      </c>
      <c r="H110" s="17" t="s">
        <v>47</v>
      </c>
      <c r="I110" s="13" t="str">
        <f t="shared" si="8"/>
        <v>N</v>
      </c>
      <c r="J110" s="13"/>
      <c r="K110" s="13" t="str">
        <f t="shared" si="9"/>
        <v>N</v>
      </c>
      <c r="L110" s="13" t="str">
        <f>IFERROR(VLOOKUP(G110,'Important Notes'!I:I,1,FALSE)," ")</f>
        <v xml:space="preserve"> </v>
      </c>
      <c r="M110" s="13" t="str">
        <f t="shared" si="10"/>
        <v>N</v>
      </c>
      <c r="N110" s="13" t="str">
        <f>IFERROR(VLOOKUP(G110,'Important Notes'!D:D,1,FALSE)," ")</f>
        <v xml:space="preserve"> </v>
      </c>
      <c r="O110" s="13" t="str">
        <f>VLOOKUP(D110,'Ref-NIST 800-53 (Rev. 4)'!A:D,4,FALSE)</f>
        <v>P1</v>
      </c>
      <c r="P110" s="13" t="s">
        <v>1152</v>
      </c>
    </row>
    <row r="111" spans="1:16">
      <c r="A111" s="13" t="str">
        <f t="shared" si="7"/>
        <v>AT</v>
      </c>
      <c r="B111" s="13" t="str">
        <f>VLOOKUP(A111,'Ref-Families'!A:B,2,FALSE)</f>
        <v xml:space="preserve"> Awareness and Training</v>
      </c>
      <c r="C111" s="13" t="str">
        <f>TRIM(VLOOKUP(D111,'Ref-NIST 800-53 (Rev. 4)'!A:C,3,FALSE))</f>
        <v>ROLE-BASED SECURITY TRAINING</v>
      </c>
      <c r="D111" s="12" t="s">
        <v>46</v>
      </c>
      <c r="E111" s="13" t="str">
        <f>TRIM(VLOOKUP(G111,'Ref-ALL NIST 800-53 Controls'!A:F,6,FALSE))</f>
        <v>PHYSICAL SECURITY CONTROLS</v>
      </c>
      <c r="F111" s="55">
        <v>2</v>
      </c>
      <c r="G111" s="2" t="str">
        <f t="shared" si="6"/>
        <v>AT-3-2</v>
      </c>
      <c r="H111" s="17" t="s">
        <v>48</v>
      </c>
      <c r="I111" s="13" t="str">
        <f t="shared" si="8"/>
        <v>N</v>
      </c>
      <c r="J111" s="13"/>
      <c r="K111" s="13" t="str">
        <f t="shared" si="9"/>
        <v>N</v>
      </c>
      <c r="L111" s="13" t="str">
        <f>IFERROR(VLOOKUP(G111,'Important Notes'!I:I,1,FALSE)," ")</f>
        <v xml:space="preserve"> </v>
      </c>
      <c r="M111" s="13" t="str">
        <f t="shared" si="10"/>
        <v>N</v>
      </c>
      <c r="N111" s="13" t="str">
        <f>IFERROR(VLOOKUP(G111,'Important Notes'!D:D,1,FALSE)," ")</f>
        <v xml:space="preserve"> </v>
      </c>
      <c r="O111" s="13" t="str">
        <f>VLOOKUP(D111,'Ref-NIST 800-53 (Rev. 4)'!A:D,4,FALSE)</f>
        <v>P1</v>
      </c>
      <c r="P111" s="13" t="s">
        <v>1152</v>
      </c>
    </row>
    <row r="112" spans="1:16">
      <c r="A112" s="13" t="str">
        <f t="shared" si="7"/>
        <v>AT</v>
      </c>
      <c r="B112" s="13" t="str">
        <f>VLOOKUP(A112,'Ref-Families'!A:B,2,FALSE)</f>
        <v xml:space="preserve"> Awareness and Training</v>
      </c>
      <c r="C112" s="13" t="str">
        <f>TRIM(VLOOKUP(D112,'Ref-NIST 800-53 (Rev. 4)'!A:C,3,FALSE))</f>
        <v>ROLE-BASED SECURITY TRAINING</v>
      </c>
      <c r="D112" s="12" t="s">
        <v>46</v>
      </c>
      <c r="E112" s="13" t="str">
        <f>TRIM(VLOOKUP(G112,'Ref-ALL NIST 800-53 Controls'!A:F,6,FALSE))</f>
        <v>PRACTICAL EXERCISES</v>
      </c>
      <c r="F112" s="55">
        <v>3</v>
      </c>
      <c r="G112" s="2" t="str">
        <f t="shared" si="6"/>
        <v>AT-3-3</v>
      </c>
      <c r="H112" s="17" t="s">
        <v>609</v>
      </c>
      <c r="I112" s="13" t="str">
        <f t="shared" si="8"/>
        <v>N</v>
      </c>
      <c r="J112" s="13"/>
      <c r="K112" s="13" t="str">
        <f t="shared" si="9"/>
        <v>N</v>
      </c>
      <c r="L112" s="13" t="str">
        <f>IFERROR(VLOOKUP(G112,'Important Notes'!I:I,1,FALSE)," ")</f>
        <v xml:space="preserve"> </v>
      </c>
      <c r="M112" s="13" t="str">
        <f t="shared" si="10"/>
        <v>Y</v>
      </c>
      <c r="N112" s="13" t="str">
        <f>IFERROR(VLOOKUP(G112,'Important Notes'!D:D,1,FALSE)," ")</f>
        <v>AT-3-3</v>
      </c>
      <c r="O112" s="13" t="str">
        <f>VLOOKUP(D112,'Ref-NIST 800-53 (Rev. 4)'!A:D,4,FALSE)</f>
        <v>P1</v>
      </c>
      <c r="P112" s="13" t="s">
        <v>1152</v>
      </c>
    </row>
    <row r="113" spans="1:16">
      <c r="A113" s="13" t="str">
        <f t="shared" si="7"/>
        <v>AT</v>
      </c>
      <c r="B113" s="13" t="str">
        <f>VLOOKUP(A113,'Ref-Families'!A:B,2,FALSE)</f>
        <v xml:space="preserve"> Awareness and Training</v>
      </c>
      <c r="C113" s="13" t="str">
        <f>TRIM(VLOOKUP(D113,'Ref-NIST 800-53 (Rev. 4)'!A:C,3,FALSE))</f>
        <v>ROLE-BASED SECURITY TRAINING</v>
      </c>
      <c r="D113" s="12" t="s">
        <v>46</v>
      </c>
      <c r="E113" s="13" t="str">
        <f>TRIM(VLOOKUP(G113,'Ref-ALL NIST 800-53 Controls'!A:F,6,FALSE))</f>
        <v>SUSPICIOUS COMMUNICATIONS AND ANOMALOUS SYSTEM BEHAVIOR</v>
      </c>
      <c r="F113" s="55">
        <v>4</v>
      </c>
      <c r="G113" s="2" t="str">
        <f t="shared" si="6"/>
        <v>AT-3-4</v>
      </c>
      <c r="H113" s="17" t="s">
        <v>609</v>
      </c>
      <c r="I113" s="13" t="str">
        <f t="shared" si="8"/>
        <v>N</v>
      </c>
      <c r="J113" s="13"/>
      <c r="K113" s="13" t="str">
        <f t="shared" si="9"/>
        <v>N</v>
      </c>
      <c r="L113" s="13" t="str">
        <f>IFERROR(VLOOKUP(G113,'Important Notes'!I:I,1,FALSE)," ")</f>
        <v xml:space="preserve"> </v>
      </c>
      <c r="M113" s="13" t="str">
        <f t="shared" si="10"/>
        <v>Y</v>
      </c>
      <c r="N113" s="13" t="str">
        <f>IFERROR(VLOOKUP(G113,'Important Notes'!D:D,1,FALSE)," ")</f>
        <v>AT-3-4</v>
      </c>
      <c r="O113" s="13" t="str">
        <f>VLOOKUP(D113,'Ref-NIST 800-53 (Rev. 4)'!A:D,4,FALSE)</f>
        <v>P1</v>
      </c>
      <c r="P113" s="13" t="s">
        <v>1152</v>
      </c>
    </row>
    <row r="114" spans="1:16">
      <c r="A114" s="13" t="str">
        <f t="shared" si="7"/>
        <v>AT</v>
      </c>
      <c r="B114" s="13" t="str">
        <f>VLOOKUP(A114,'Ref-Families'!A:B,2,FALSE)</f>
        <v xml:space="preserve"> Awareness and Training</v>
      </c>
      <c r="C114" s="13" t="str">
        <f>TRIM(VLOOKUP(D114,'Ref-NIST 800-53 (Rev. 4)'!A:C,3,FALSE))</f>
        <v>SECURITY TRAINING RECORDS</v>
      </c>
      <c r="D114" s="12" t="s">
        <v>270</v>
      </c>
      <c r="E114" s="13" t="str">
        <f>TRIM(VLOOKUP(G114,'Ref-ALL NIST 800-53 Controls'!A:F,6,FALSE))</f>
        <v/>
      </c>
      <c r="F114" s="56">
        <v>0</v>
      </c>
      <c r="G114" s="2" t="str">
        <f t="shared" si="6"/>
        <v>AT-4-0</v>
      </c>
      <c r="H114" s="17" t="s">
        <v>631</v>
      </c>
      <c r="I114" s="13" t="str">
        <f t="shared" si="8"/>
        <v>Y</v>
      </c>
      <c r="J114" s="13" t="str">
        <f t="shared" si="11"/>
        <v>AT-4-0</v>
      </c>
      <c r="K114" s="13" t="str">
        <f t="shared" si="9"/>
        <v>Y</v>
      </c>
      <c r="L114" s="13" t="str">
        <f>IFERROR(VLOOKUP(G114,'Important Notes'!I:I,1,FALSE)," ")</f>
        <v>AT-4-0</v>
      </c>
      <c r="M114" s="13" t="str">
        <f t="shared" si="10"/>
        <v>Y</v>
      </c>
      <c r="N114" s="13" t="str">
        <f>IFERROR(VLOOKUP(G114,'Important Notes'!D:D,1,FALSE)," ")</f>
        <v>AT-4-0</v>
      </c>
      <c r="O114" s="13" t="str">
        <f>VLOOKUP(D114,'Ref-NIST 800-53 (Rev. 4)'!A:D,4,FALSE)</f>
        <v>P3</v>
      </c>
      <c r="P114" s="13" t="s">
        <v>1152</v>
      </c>
    </row>
    <row r="115" spans="1:16">
      <c r="A115" s="13" t="str">
        <f t="shared" si="7"/>
        <v>AU</v>
      </c>
      <c r="B115" s="13" t="str">
        <f>VLOOKUP(A115,'Ref-Families'!A:B,2,FALSE)</f>
        <v xml:space="preserve"> Audit and Accountability</v>
      </c>
      <c r="C115" s="13" t="str">
        <f>TRIM(VLOOKUP(D115,'Ref-NIST 800-53 (Rev. 4)'!A:C,3,FALSE))</f>
        <v>AUDIT AND ACCOUNTABILITY POLICY AND PROCEDURES</v>
      </c>
      <c r="D115" s="12" t="s">
        <v>272</v>
      </c>
      <c r="E115" s="13" t="str">
        <f>TRIM(VLOOKUP(G115,'Ref-ALL NIST 800-53 Controls'!A:F,6,FALSE))</f>
        <v/>
      </c>
      <c r="F115" s="56">
        <v>0</v>
      </c>
      <c r="G115" s="2" t="str">
        <f t="shared" si="6"/>
        <v>AU-1-0</v>
      </c>
      <c r="H115" s="17" t="s">
        <v>219</v>
      </c>
      <c r="I115" s="13" t="str">
        <f t="shared" si="8"/>
        <v>Y</v>
      </c>
      <c r="J115" s="13" t="str">
        <f t="shared" si="11"/>
        <v>AU-1-0</v>
      </c>
      <c r="K115" s="13" t="str">
        <f t="shared" si="9"/>
        <v>Y</v>
      </c>
      <c r="L115" s="13" t="str">
        <f>IFERROR(VLOOKUP(G115,'Important Notes'!I:I,1,FALSE)," ")</f>
        <v>AU-1-0</v>
      </c>
      <c r="M115" s="13" t="str">
        <f t="shared" si="10"/>
        <v>Y</v>
      </c>
      <c r="N115" s="13" t="str">
        <f>IFERROR(VLOOKUP(G115,'Important Notes'!D:D,1,FALSE)," ")</f>
        <v>AU-1-0</v>
      </c>
      <c r="O115" s="13" t="str">
        <f>VLOOKUP(D115,'Ref-NIST 800-53 (Rev. 4)'!A:D,4,FALSE)</f>
        <v>P1</v>
      </c>
      <c r="P115" s="13" t="s">
        <v>1152</v>
      </c>
    </row>
    <row r="116" spans="1:16">
      <c r="A116" s="13" t="str">
        <f t="shared" si="7"/>
        <v>AU</v>
      </c>
      <c r="B116" s="13" t="str">
        <f>VLOOKUP(A116,'Ref-Families'!A:B,2,FALSE)</f>
        <v xml:space="preserve"> Audit and Accountability</v>
      </c>
      <c r="C116" s="13" t="str">
        <f>TRIM(VLOOKUP(D116,'Ref-NIST 800-53 (Rev. 4)'!A:C,3,FALSE))</f>
        <v>AUDIT EVENTS</v>
      </c>
      <c r="D116" s="12" t="s">
        <v>27</v>
      </c>
      <c r="E116" s="13" t="str">
        <f>TRIM(VLOOKUP(G116,'Ref-ALL NIST 800-53 Controls'!A:F,6,FALSE))</f>
        <v/>
      </c>
      <c r="F116" s="55">
        <v>0</v>
      </c>
      <c r="G116" s="2" t="str">
        <f t="shared" si="6"/>
        <v>AU-2-0</v>
      </c>
      <c r="H116" s="17" t="s">
        <v>632</v>
      </c>
      <c r="I116" s="13" t="str">
        <f t="shared" si="8"/>
        <v>Y</v>
      </c>
      <c r="J116" s="13" t="str">
        <f t="shared" si="11"/>
        <v>AU-2-0</v>
      </c>
      <c r="K116" s="13" t="str">
        <f t="shared" si="9"/>
        <v>Y</v>
      </c>
      <c r="L116" s="13" t="str">
        <f>IFERROR(VLOOKUP(G116,'Important Notes'!I:I,1,FALSE)," ")</f>
        <v>AU-2-0</v>
      </c>
      <c r="M116" s="13" t="str">
        <f t="shared" si="10"/>
        <v>Y</v>
      </c>
      <c r="N116" s="13" t="str">
        <f>IFERROR(VLOOKUP(G116,'Important Notes'!D:D,1,FALSE)," ")</f>
        <v>AU-2-0</v>
      </c>
      <c r="O116" s="13" t="str">
        <f>VLOOKUP(D116,'Ref-NIST 800-53 (Rev. 4)'!A:D,4,FALSE)</f>
        <v>P1</v>
      </c>
      <c r="P116" s="13" t="s">
        <v>1152</v>
      </c>
    </row>
    <row r="117" spans="1:16">
      <c r="A117" s="13" t="str">
        <f t="shared" si="7"/>
        <v>AU</v>
      </c>
      <c r="B117" s="13" t="str">
        <f>VLOOKUP(A117,'Ref-Families'!A:B,2,FALSE)</f>
        <v xml:space="preserve"> Audit and Accountability</v>
      </c>
      <c r="C117" s="13" t="str">
        <f>TRIM(VLOOKUP(D117,'Ref-NIST 800-53 (Rev. 4)'!A:C,3,FALSE))</f>
        <v>AUDIT EVENTS</v>
      </c>
      <c r="D117" s="12" t="s">
        <v>27</v>
      </c>
      <c r="E117" s="13" t="str">
        <f>TRIM(VLOOKUP(G117,'Ref-ALL NIST 800-53 Controls'!A:F,6,FALSE))</f>
        <v>COMPILATION OF AUDIT RECORDS FROM MULTIPLE SOURCES</v>
      </c>
      <c r="F117" s="55">
        <v>1</v>
      </c>
      <c r="G117" s="2" t="str">
        <f t="shared" si="6"/>
        <v>AU-2-1</v>
      </c>
      <c r="H117" s="17" t="s">
        <v>611</v>
      </c>
      <c r="I117" s="13" t="str">
        <f t="shared" si="8"/>
        <v>N</v>
      </c>
      <c r="J117" s="13"/>
      <c r="K117" s="13" t="str">
        <f t="shared" si="9"/>
        <v>N</v>
      </c>
      <c r="L117" s="13" t="str">
        <f>IFERROR(VLOOKUP(G117,'Important Notes'!I:I,1,FALSE)," ")</f>
        <v xml:space="preserve"> </v>
      </c>
      <c r="M117" s="13" t="str">
        <f t="shared" si="10"/>
        <v>N</v>
      </c>
      <c r="N117" s="13" t="str">
        <f>IFERROR(VLOOKUP(G117,'Important Notes'!D:D,1,FALSE)," ")</f>
        <v xml:space="preserve"> </v>
      </c>
      <c r="O117" s="13" t="str">
        <f>VLOOKUP(D117,'Ref-NIST 800-53 (Rev. 4)'!A:D,4,FALSE)</f>
        <v>P1</v>
      </c>
      <c r="P117" s="13" t="s">
        <v>1152</v>
      </c>
    </row>
    <row r="118" spans="1:16">
      <c r="A118" s="13" t="str">
        <f t="shared" si="7"/>
        <v>AU</v>
      </c>
      <c r="B118" s="13" t="str">
        <f>VLOOKUP(A118,'Ref-Families'!A:B,2,FALSE)</f>
        <v xml:space="preserve"> Audit and Accountability</v>
      </c>
      <c r="C118" s="13" t="str">
        <f>TRIM(VLOOKUP(D118,'Ref-NIST 800-53 (Rev. 4)'!A:C,3,FALSE))</f>
        <v>AUDIT EVENTS</v>
      </c>
      <c r="D118" s="12" t="s">
        <v>27</v>
      </c>
      <c r="E118" s="13" t="str">
        <f>TRIM(VLOOKUP(G118,'Ref-ALL NIST 800-53 Controls'!A:F,6,FALSE))</f>
        <v>SELECTION OF AUDIT EVENTS BY COMPONENT</v>
      </c>
      <c r="F118" s="55">
        <v>2</v>
      </c>
      <c r="G118" s="2" t="str">
        <f t="shared" si="6"/>
        <v>AU-2-2</v>
      </c>
      <c r="H118" s="17" t="s">
        <v>611</v>
      </c>
      <c r="I118" s="13" t="str">
        <f t="shared" si="8"/>
        <v>N</v>
      </c>
      <c r="J118" s="13"/>
      <c r="K118" s="13" t="str">
        <f t="shared" si="9"/>
        <v>N</v>
      </c>
      <c r="L118" s="13" t="str">
        <f>IFERROR(VLOOKUP(G118,'Important Notes'!I:I,1,FALSE)," ")</f>
        <v xml:space="preserve"> </v>
      </c>
      <c r="M118" s="13" t="str">
        <f t="shared" si="10"/>
        <v>N</v>
      </c>
      <c r="N118" s="13" t="str">
        <f>IFERROR(VLOOKUP(G118,'Important Notes'!D:D,1,FALSE)," ")</f>
        <v xml:space="preserve"> </v>
      </c>
      <c r="O118" s="13" t="str">
        <f>VLOOKUP(D118,'Ref-NIST 800-53 (Rev. 4)'!A:D,4,FALSE)</f>
        <v>P1</v>
      </c>
      <c r="P118" s="13" t="s">
        <v>1152</v>
      </c>
    </row>
    <row r="119" spans="1:16">
      <c r="A119" s="13" t="str">
        <f t="shared" si="7"/>
        <v>AU</v>
      </c>
      <c r="B119" s="13" t="str">
        <f>VLOOKUP(A119,'Ref-Families'!A:B,2,FALSE)</f>
        <v xml:space="preserve"> Audit and Accountability</v>
      </c>
      <c r="C119" s="13" t="str">
        <f>TRIM(VLOOKUP(D119,'Ref-NIST 800-53 (Rev. 4)'!A:C,3,FALSE))</f>
        <v>AUDIT EVENTS</v>
      </c>
      <c r="D119" s="12" t="s">
        <v>27</v>
      </c>
      <c r="E119" s="13" t="str">
        <f>TRIM(VLOOKUP(G119,'Ref-ALL NIST 800-53 Controls'!A:F,6,FALSE))</f>
        <v>REVIEWS AND UPDATES</v>
      </c>
      <c r="F119" s="55">
        <v>3</v>
      </c>
      <c r="G119" s="2" t="str">
        <f t="shared" si="6"/>
        <v>AU-2-3</v>
      </c>
      <c r="H119" s="17" t="s">
        <v>609</v>
      </c>
      <c r="I119" s="13" t="str">
        <f t="shared" si="8"/>
        <v>N</v>
      </c>
      <c r="J119" s="13"/>
      <c r="K119" s="13" t="str">
        <f t="shared" si="9"/>
        <v>Y</v>
      </c>
      <c r="L119" s="13" t="str">
        <f>IFERROR(VLOOKUP(G119,'Important Notes'!I:I,1,FALSE)," ")</f>
        <v>AU-2-3</v>
      </c>
      <c r="M119" s="13" t="str">
        <f t="shared" si="10"/>
        <v>Y</v>
      </c>
      <c r="N119" s="13" t="str">
        <f>IFERROR(VLOOKUP(G119,'Important Notes'!D:D,1,FALSE)," ")</f>
        <v>AU-2-3</v>
      </c>
      <c r="O119" s="13" t="str">
        <f>VLOOKUP(D119,'Ref-NIST 800-53 (Rev. 4)'!A:D,4,FALSE)</f>
        <v>P1</v>
      </c>
      <c r="P119" s="13" t="s">
        <v>1152</v>
      </c>
    </row>
    <row r="120" spans="1:16">
      <c r="A120" s="13" t="str">
        <f t="shared" si="7"/>
        <v>AU</v>
      </c>
      <c r="B120" s="13" t="str">
        <f>VLOOKUP(A120,'Ref-Families'!A:B,2,FALSE)</f>
        <v xml:space="preserve"> Audit and Accountability</v>
      </c>
      <c r="C120" s="13" t="str">
        <f>TRIM(VLOOKUP(D120,'Ref-NIST 800-53 (Rev. 4)'!A:C,3,FALSE))</f>
        <v>AUDIT EVENTS</v>
      </c>
      <c r="D120" s="12" t="s">
        <v>27</v>
      </c>
      <c r="E120" s="13" t="str">
        <f>TRIM(VLOOKUP(G120,'Ref-ALL NIST 800-53 Controls'!A:F,6,FALSE))</f>
        <v>PRIVILEGED FUNCTIONS</v>
      </c>
      <c r="F120" s="55">
        <v>4</v>
      </c>
      <c r="G120" s="2" t="str">
        <f t="shared" si="6"/>
        <v>AU-2-4</v>
      </c>
      <c r="H120" s="17" t="s">
        <v>611</v>
      </c>
      <c r="I120" s="13" t="str">
        <f t="shared" si="8"/>
        <v>N</v>
      </c>
      <c r="J120" s="13"/>
      <c r="K120" s="13" t="str">
        <f t="shared" si="9"/>
        <v>N</v>
      </c>
      <c r="L120" s="13" t="str">
        <f>IFERROR(VLOOKUP(G120,'Important Notes'!I:I,1,FALSE)," ")</f>
        <v xml:space="preserve"> </v>
      </c>
      <c r="M120" s="13" t="str">
        <f t="shared" si="10"/>
        <v>N</v>
      </c>
      <c r="N120" s="13" t="str">
        <f>IFERROR(VLOOKUP(G120,'Important Notes'!D:D,1,FALSE)," ")</f>
        <v xml:space="preserve"> </v>
      </c>
      <c r="O120" s="13" t="str">
        <f>VLOOKUP(D120,'Ref-NIST 800-53 (Rev. 4)'!A:D,4,FALSE)</f>
        <v>P1</v>
      </c>
      <c r="P120" s="13" t="s">
        <v>1152</v>
      </c>
    </row>
    <row r="121" spans="1:16">
      <c r="A121" s="13" t="str">
        <f t="shared" si="7"/>
        <v>AU</v>
      </c>
      <c r="B121" s="13" t="str">
        <f>VLOOKUP(A121,'Ref-Families'!A:B,2,FALSE)</f>
        <v xml:space="preserve"> Audit and Accountability</v>
      </c>
      <c r="C121" s="13" t="str">
        <f>TRIM(VLOOKUP(D121,'Ref-NIST 800-53 (Rev. 4)'!A:C,3,FALSE))</f>
        <v>CONTENT OF AUDIT RECORDS</v>
      </c>
      <c r="D121" s="12" t="s">
        <v>49</v>
      </c>
      <c r="E121" s="13" t="str">
        <f>TRIM(VLOOKUP(G121,'Ref-ALL NIST 800-53 Controls'!A:F,6,FALSE))</f>
        <v/>
      </c>
      <c r="F121" s="55">
        <v>0</v>
      </c>
      <c r="G121" s="2" t="str">
        <f t="shared" si="6"/>
        <v>AU-3-0</v>
      </c>
      <c r="H121" s="17" t="s">
        <v>622</v>
      </c>
      <c r="I121" s="13" t="str">
        <f t="shared" si="8"/>
        <v>Y</v>
      </c>
      <c r="J121" s="13" t="str">
        <f t="shared" si="11"/>
        <v>AU-3-0</v>
      </c>
      <c r="K121" s="13" t="str">
        <f t="shared" si="9"/>
        <v>Y</v>
      </c>
      <c r="L121" s="13" t="str">
        <f>IFERROR(VLOOKUP(G121,'Important Notes'!I:I,1,FALSE)," ")</f>
        <v>AU-3-0</v>
      </c>
      <c r="M121" s="13" t="str">
        <f t="shared" si="10"/>
        <v>Y</v>
      </c>
      <c r="N121" s="13" t="str">
        <f>IFERROR(VLOOKUP(G121,'Important Notes'!D:D,1,FALSE)," ")</f>
        <v>AU-3-0</v>
      </c>
      <c r="O121" s="13" t="str">
        <f>VLOOKUP(D121,'Ref-NIST 800-53 (Rev. 4)'!A:D,4,FALSE)</f>
        <v>P1</v>
      </c>
      <c r="P121" s="13" t="s">
        <v>1152</v>
      </c>
    </row>
    <row r="122" spans="1:16">
      <c r="A122" s="13" t="str">
        <f t="shared" si="7"/>
        <v>AU</v>
      </c>
      <c r="B122" s="13" t="str">
        <f>VLOOKUP(A122,'Ref-Families'!A:B,2,FALSE)</f>
        <v xml:space="preserve"> Audit and Accountability</v>
      </c>
      <c r="C122" s="13" t="str">
        <f>TRIM(VLOOKUP(D122,'Ref-NIST 800-53 (Rev. 4)'!A:C,3,FALSE))</f>
        <v>CONTENT OF AUDIT RECORDS</v>
      </c>
      <c r="D122" s="12" t="s">
        <v>49</v>
      </c>
      <c r="E122" s="13" t="str">
        <f>TRIM(VLOOKUP(G122,'Ref-ALL NIST 800-53 Controls'!A:F,6,FALSE))</f>
        <v>ADDITIONAL AUDIT INFORMATION</v>
      </c>
      <c r="F122" s="55">
        <v>1</v>
      </c>
      <c r="G122" s="2" t="str">
        <f t="shared" si="6"/>
        <v>AU-3-1</v>
      </c>
      <c r="H122" s="17" t="s">
        <v>609</v>
      </c>
      <c r="I122" s="13" t="str">
        <f t="shared" si="8"/>
        <v>N</v>
      </c>
      <c r="J122" s="13"/>
      <c r="K122" s="13" t="str">
        <f t="shared" si="9"/>
        <v>Y</v>
      </c>
      <c r="L122" s="13" t="str">
        <f>IFERROR(VLOOKUP(G122,'Important Notes'!I:I,1,FALSE)," ")</f>
        <v>AU-3-1</v>
      </c>
      <c r="M122" s="13" t="str">
        <f t="shared" si="10"/>
        <v>Y</v>
      </c>
      <c r="N122" s="13" t="str">
        <f>IFERROR(VLOOKUP(G122,'Important Notes'!D:D,1,FALSE)," ")</f>
        <v>AU-3-1</v>
      </c>
      <c r="O122" s="13" t="str">
        <f>VLOOKUP(D122,'Ref-NIST 800-53 (Rev. 4)'!A:D,4,FALSE)</f>
        <v>P1</v>
      </c>
      <c r="P122" s="13" t="s">
        <v>1152</v>
      </c>
    </row>
    <row r="123" spans="1:16">
      <c r="A123" s="13" t="str">
        <f t="shared" si="7"/>
        <v>AU</v>
      </c>
      <c r="B123" s="13" t="str">
        <f>VLOOKUP(A123,'Ref-Families'!A:B,2,FALSE)</f>
        <v xml:space="preserve"> Audit and Accountability</v>
      </c>
      <c r="C123" s="13" t="str">
        <f>TRIM(VLOOKUP(D123,'Ref-NIST 800-53 (Rev. 4)'!A:C,3,FALSE))</f>
        <v>CONTENT OF AUDIT RECORDS</v>
      </c>
      <c r="D123" s="12" t="s">
        <v>49</v>
      </c>
      <c r="E123" s="13" t="str">
        <f>TRIM(VLOOKUP(G123,'Ref-ALL NIST 800-53 Controls'!A:F,6,FALSE))</f>
        <v>CENTRALIZED MANAGEMENT OF PLANNED AUDIT RECORD CONTENT</v>
      </c>
      <c r="F123" s="55">
        <v>2</v>
      </c>
      <c r="G123" s="2" t="str">
        <f t="shared" si="6"/>
        <v>AU-3-2</v>
      </c>
      <c r="H123" s="17" t="s">
        <v>50</v>
      </c>
      <c r="I123" s="13" t="str">
        <f t="shared" si="8"/>
        <v>N</v>
      </c>
      <c r="J123" s="13"/>
      <c r="K123" s="13" t="str">
        <f t="shared" si="9"/>
        <v>N</v>
      </c>
      <c r="L123" s="13" t="str">
        <f>IFERROR(VLOOKUP(G123,'Important Notes'!I:I,1,FALSE)," ")</f>
        <v xml:space="preserve"> </v>
      </c>
      <c r="M123" s="13" t="str">
        <f t="shared" si="10"/>
        <v>Y</v>
      </c>
      <c r="N123" s="13" t="str">
        <f>IFERROR(VLOOKUP(G123,'Important Notes'!D:D,1,FALSE)," ")</f>
        <v>AU-3-2</v>
      </c>
      <c r="O123" s="13" t="str">
        <f>VLOOKUP(D123,'Ref-NIST 800-53 (Rev. 4)'!A:D,4,FALSE)</f>
        <v>P1</v>
      </c>
      <c r="P123" s="13" t="s">
        <v>1152</v>
      </c>
    </row>
    <row r="124" spans="1:16">
      <c r="A124" s="13" t="str">
        <f t="shared" si="7"/>
        <v>AU</v>
      </c>
      <c r="B124" s="13" t="str">
        <f>VLOOKUP(A124,'Ref-Families'!A:B,2,FALSE)</f>
        <v xml:space="preserve"> Audit and Accountability</v>
      </c>
      <c r="C124" s="13" t="str">
        <f>TRIM(VLOOKUP(D124,'Ref-NIST 800-53 (Rev. 4)'!A:C,3,FALSE))</f>
        <v>AUDIT STORAGE CAPACITY</v>
      </c>
      <c r="D124" s="12" t="s">
        <v>279</v>
      </c>
      <c r="E124" s="13" t="str">
        <f>TRIM(VLOOKUP(G124,'Ref-ALL NIST 800-53 Controls'!A:F,6,FALSE))</f>
        <v/>
      </c>
      <c r="F124" s="56">
        <v>0</v>
      </c>
      <c r="G124" s="2" t="str">
        <f t="shared" si="6"/>
        <v>AU-4-0</v>
      </c>
      <c r="H124" s="17" t="s">
        <v>633</v>
      </c>
      <c r="I124" s="13" t="str">
        <f t="shared" si="8"/>
        <v>Y</v>
      </c>
      <c r="J124" s="13" t="str">
        <f t="shared" si="11"/>
        <v>AU-4-0</v>
      </c>
      <c r="K124" s="13" t="str">
        <f t="shared" si="9"/>
        <v>Y</v>
      </c>
      <c r="L124" s="13" t="str">
        <f>IFERROR(VLOOKUP(G124,'Important Notes'!I:I,1,FALSE)," ")</f>
        <v>AU-4-0</v>
      </c>
      <c r="M124" s="13" t="str">
        <f t="shared" si="10"/>
        <v>Y</v>
      </c>
      <c r="N124" s="13" t="str">
        <f>IFERROR(VLOOKUP(G124,'Important Notes'!D:D,1,FALSE)," ")</f>
        <v>AU-4-0</v>
      </c>
      <c r="O124" s="13" t="str">
        <f>VLOOKUP(D124,'Ref-NIST 800-53 (Rev. 4)'!A:D,4,FALSE)</f>
        <v>P1</v>
      </c>
      <c r="P124" s="13" t="s">
        <v>1152</v>
      </c>
    </row>
    <row r="125" spans="1:16">
      <c r="A125" s="13" t="str">
        <f t="shared" si="7"/>
        <v>AU</v>
      </c>
      <c r="B125" s="13" t="str">
        <f>VLOOKUP(A125,'Ref-Families'!A:B,2,FALSE)</f>
        <v xml:space="preserve"> Audit and Accountability</v>
      </c>
      <c r="C125" s="13" t="str">
        <f>TRIM(VLOOKUP(D125,'Ref-NIST 800-53 (Rev. 4)'!A:C,3,FALSE))</f>
        <v>AUDIT STORAGE CAPACITY</v>
      </c>
      <c r="D125" s="12" t="s">
        <v>279</v>
      </c>
      <c r="E125" s="13" t="str">
        <f>TRIM(VLOOKUP(G125,'Ref-ALL NIST 800-53 Controls'!A:F,6,FALSE))</f>
        <v>TRANSFER TO ALTERNATE STORAGE</v>
      </c>
      <c r="F125" s="55">
        <v>1</v>
      </c>
      <c r="G125" s="2" t="str">
        <f t="shared" si="6"/>
        <v>AU-4-1</v>
      </c>
      <c r="H125" s="17" t="s">
        <v>609</v>
      </c>
      <c r="I125" s="13" t="str">
        <f t="shared" si="8"/>
        <v>N</v>
      </c>
      <c r="J125" s="13"/>
      <c r="K125" s="13" t="str">
        <f t="shared" si="9"/>
        <v>N</v>
      </c>
      <c r="L125" s="13" t="str">
        <f>IFERROR(VLOOKUP(G125,'Important Notes'!I:I,1,FALSE)," ")</f>
        <v xml:space="preserve"> </v>
      </c>
      <c r="M125" s="13" t="str">
        <f t="shared" si="10"/>
        <v>N</v>
      </c>
      <c r="N125" s="13" t="str">
        <f>IFERROR(VLOOKUP(G125,'Important Notes'!D:D,1,FALSE)," ")</f>
        <v xml:space="preserve"> </v>
      </c>
      <c r="O125" s="13" t="str">
        <f>VLOOKUP(D125,'Ref-NIST 800-53 (Rev. 4)'!A:D,4,FALSE)</f>
        <v>P1</v>
      </c>
      <c r="P125" s="13" t="s">
        <v>1152</v>
      </c>
    </row>
    <row r="126" spans="1:16">
      <c r="A126" s="13" t="str">
        <f t="shared" si="7"/>
        <v>AU</v>
      </c>
      <c r="B126" s="13" t="str">
        <f>VLOOKUP(A126,'Ref-Families'!A:B,2,FALSE)</f>
        <v xml:space="preserve"> Audit and Accountability</v>
      </c>
      <c r="C126" s="13" t="str">
        <f>TRIM(VLOOKUP(D126,'Ref-NIST 800-53 (Rev. 4)'!A:C,3,FALSE))</f>
        <v>RESPONSE TO AUDIT PROCESSING FAILURES</v>
      </c>
      <c r="D126" s="12" t="s">
        <v>51</v>
      </c>
      <c r="E126" s="13" t="str">
        <f>TRIM(VLOOKUP(G126,'Ref-ALL NIST 800-53 Controls'!A:F,6,FALSE))</f>
        <v/>
      </c>
      <c r="F126" s="55">
        <v>0</v>
      </c>
      <c r="G126" s="2" t="str">
        <f t="shared" si="6"/>
        <v>AU-5-0</v>
      </c>
      <c r="H126" s="17" t="s">
        <v>634</v>
      </c>
      <c r="I126" s="13" t="str">
        <f t="shared" si="8"/>
        <v>Y</v>
      </c>
      <c r="J126" s="13" t="str">
        <f t="shared" si="11"/>
        <v>AU-5-0</v>
      </c>
      <c r="K126" s="13" t="str">
        <f t="shared" si="9"/>
        <v>Y</v>
      </c>
      <c r="L126" s="13" t="str">
        <f>IFERROR(VLOOKUP(G126,'Important Notes'!I:I,1,FALSE)," ")</f>
        <v>AU-5-0</v>
      </c>
      <c r="M126" s="13" t="str">
        <f t="shared" si="10"/>
        <v>Y</v>
      </c>
      <c r="N126" s="13" t="str">
        <f>IFERROR(VLOOKUP(G126,'Important Notes'!D:D,1,FALSE)," ")</f>
        <v>AU-5-0</v>
      </c>
      <c r="O126" s="13" t="str">
        <f>VLOOKUP(D126,'Ref-NIST 800-53 (Rev. 4)'!A:D,4,FALSE)</f>
        <v>P1</v>
      </c>
      <c r="P126" s="13" t="s">
        <v>1152</v>
      </c>
    </row>
    <row r="127" spans="1:16">
      <c r="A127" s="13" t="str">
        <f t="shared" si="7"/>
        <v>AU</v>
      </c>
      <c r="B127" s="13" t="str">
        <f>VLOOKUP(A127,'Ref-Families'!A:B,2,FALSE)</f>
        <v xml:space="preserve"> Audit and Accountability</v>
      </c>
      <c r="C127" s="13" t="str">
        <f>TRIM(VLOOKUP(D127,'Ref-NIST 800-53 (Rev. 4)'!A:C,3,FALSE))</f>
        <v>RESPONSE TO AUDIT PROCESSING FAILURES</v>
      </c>
      <c r="D127" s="12" t="s">
        <v>51</v>
      </c>
      <c r="E127" s="13" t="str">
        <f>TRIM(VLOOKUP(G127,'Ref-ALL NIST 800-53 Controls'!A:F,6,FALSE))</f>
        <v>AUDIT STORAGE CAPACITY</v>
      </c>
      <c r="F127" s="55">
        <v>1</v>
      </c>
      <c r="G127" s="2" t="str">
        <f t="shared" si="6"/>
        <v>AU-5-1</v>
      </c>
      <c r="H127" s="17" t="s">
        <v>609</v>
      </c>
      <c r="I127" s="13" t="str">
        <f t="shared" si="8"/>
        <v>N</v>
      </c>
      <c r="J127" s="13"/>
      <c r="K127" s="13" t="str">
        <f t="shared" si="9"/>
        <v>N</v>
      </c>
      <c r="L127" s="13" t="str">
        <f>IFERROR(VLOOKUP(G127,'Important Notes'!I:I,1,FALSE)," ")</f>
        <v xml:space="preserve"> </v>
      </c>
      <c r="M127" s="13" t="str">
        <f t="shared" si="10"/>
        <v>Y</v>
      </c>
      <c r="N127" s="13" t="str">
        <f>IFERROR(VLOOKUP(G127,'Important Notes'!D:D,1,FALSE)," ")</f>
        <v>AU-5-1</v>
      </c>
      <c r="O127" s="13" t="str">
        <f>VLOOKUP(D127,'Ref-NIST 800-53 (Rev. 4)'!A:D,4,FALSE)</f>
        <v>P1</v>
      </c>
      <c r="P127" s="13" t="s">
        <v>1152</v>
      </c>
    </row>
    <row r="128" spans="1:16">
      <c r="A128" s="13" t="str">
        <f t="shared" si="7"/>
        <v>AU</v>
      </c>
      <c r="B128" s="13" t="str">
        <f>VLOOKUP(A128,'Ref-Families'!A:B,2,FALSE)</f>
        <v xml:space="preserve"> Audit and Accountability</v>
      </c>
      <c r="C128" s="13" t="str">
        <f>TRIM(VLOOKUP(D128,'Ref-NIST 800-53 (Rev. 4)'!A:C,3,FALSE))</f>
        <v>RESPONSE TO AUDIT PROCESSING FAILURES</v>
      </c>
      <c r="D128" s="12" t="s">
        <v>51</v>
      </c>
      <c r="E128" s="13" t="str">
        <f>TRIM(VLOOKUP(G128,'Ref-ALL NIST 800-53 Controls'!A:F,6,FALSE))</f>
        <v>REAL-TIME ALERTS</v>
      </c>
      <c r="F128" s="55">
        <v>2</v>
      </c>
      <c r="G128" s="2" t="str">
        <f t="shared" si="6"/>
        <v>AU-5-2</v>
      </c>
      <c r="H128" s="17" t="s">
        <v>609</v>
      </c>
      <c r="I128" s="13" t="str">
        <f t="shared" si="8"/>
        <v>N</v>
      </c>
      <c r="J128" s="13"/>
      <c r="K128" s="13" t="str">
        <f t="shared" si="9"/>
        <v>N</v>
      </c>
      <c r="L128" s="13" t="str">
        <f>IFERROR(VLOOKUP(G128,'Important Notes'!I:I,1,FALSE)," ")</f>
        <v xml:space="preserve"> </v>
      </c>
      <c r="M128" s="13" t="str">
        <f t="shared" si="10"/>
        <v>Y</v>
      </c>
      <c r="N128" s="13" t="str">
        <f>IFERROR(VLOOKUP(G128,'Important Notes'!D:D,1,FALSE)," ")</f>
        <v>AU-5-2</v>
      </c>
      <c r="O128" s="13" t="str">
        <f>VLOOKUP(D128,'Ref-NIST 800-53 (Rev. 4)'!A:D,4,FALSE)</f>
        <v>P1</v>
      </c>
      <c r="P128" s="13" t="s">
        <v>1152</v>
      </c>
    </row>
    <row r="129" spans="1:16">
      <c r="A129" s="13" t="str">
        <f t="shared" si="7"/>
        <v>AU</v>
      </c>
      <c r="B129" s="13" t="str">
        <f>VLOOKUP(A129,'Ref-Families'!A:B,2,FALSE)</f>
        <v xml:space="preserve"> Audit and Accountability</v>
      </c>
      <c r="C129" s="13" t="str">
        <f>TRIM(VLOOKUP(D129,'Ref-NIST 800-53 (Rev. 4)'!A:C,3,FALSE))</f>
        <v>RESPONSE TO AUDIT PROCESSING FAILURES</v>
      </c>
      <c r="D129" s="12" t="s">
        <v>51</v>
      </c>
      <c r="E129" s="13" t="str">
        <f>TRIM(VLOOKUP(G129,'Ref-ALL NIST 800-53 Controls'!A:F,6,FALSE))</f>
        <v>CONFIGURABLE TRAFFIC VOLUME THRESHOLDS</v>
      </c>
      <c r="F129" s="55">
        <v>3</v>
      </c>
      <c r="G129" s="2" t="str">
        <f t="shared" si="6"/>
        <v>AU-5-3</v>
      </c>
      <c r="H129" s="17" t="s">
        <v>609</v>
      </c>
      <c r="I129" s="13" t="str">
        <f t="shared" si="8"/>
        <v>N</v>
      </c>
      <c r="J129" s="13"/>
      <c r="K129" s="13" t="str">
        <f t="shared" si="9"/>
        <v>N</v>
      </c>
      <c r="L129" s="13" t="str">
        <f>IFERROR(VLOOKUP(G129,'Important Notes'!I:I,1,FALSE)," ")</f>
        <v xml:space="preserve"> </v>
      </c>
      <c r="M129" s="13" t="str">
        <f t="shared" si="10"/>
        <v>N</v>
      </c>
      <c r="N129" s="13" t="str">
        <f>IFERROR(VLOOKUP(G129,'Important Notes'!D:D,1,FALSE)," ")</f>
        <v xml:space="preserve"> </v>
      </c>
      <c r="O129" s="13" t="str">
        <f>VLOOKUP(D129,'Ref-NIST 800-53 (Rev. 4)'!A:D,4,FALSE)</f>
        <v>P1</v>
      </c>
      <c r="P129" s="13" t="s">
        <v>1152</v>
      </c>
    </row>
    <row r="130" spans="1:16">
      <c r="A130" s="13" t="str">
        <f t="shared" si="7"/>
        <v>AU</v>
      </c>
      <c r="B130" s="13" t="str">
        <f>VLOOKUP(A130,'Ref-Families'!A:B,2,FALSE)</f>
        <v xml:space="preserve"> Audit and Accountability</v>
      </c>
      <c r="C130" s="13" t="str">
        <f>TRIM(VLOOKUP(D130,'Ref-NIST 800-53 (Rev. 4)'!A:C,3,FALSE))</f>
        <v>RESPONSE TO AUDIT PROCESSING FAILURES</v>
      </c>
      <c r="D130" s="12" t="s">
        <v>51</v>
      </c>
      <c r="E130" s="13" t="str">
        <f>TRIM(VLOOKUP(G130,'Ref-ALL NIST 800-53 Controls'!A:F,6,FALSE))</f>
        <v>SHUTDOWN ON FAILURE</v>
      </c>
      <c r="F130" s="55">
        <v>4</v>
      </c>
      <c r="G130" s="2" t="str">
        <f t="shared" ref="G130:G193" si="12">CONCATENATE(D130,"-",F130)</f>
        <v>AU-5-4</v>
      </c>
      <c r="H130" s="17" t="s">
        <v>52</v>
      </c>
      <c r="I130" s="13" t="str">
        <f t="shared" si="8"/>
        <v>N</v>
      </c>
      <c r="J130" s="13"/>
      <c r="K130" s="13" t="str">
        <f t="shared" si="9"/>
        <v>N</v>
      </c>
      <c r="L130" s="13" t="str">
        <f>IFERROR(VLOOKUP(G130,'Important Notes'!I:I,1,FALSE)," ")</f>
        <v xml:space="preserve"> </v>
      </c>
      <c r="M130" s="13" t="str">
        <f t="shared" si="10"/>
        <v>N</v>
      </c>
      <c r="N130" s="13" t="str">
        <f>IFERROR(VLOOKUP(G130,'Important Notes'!D:D,1,FALSE)," ")</f>
        <v xml:space="preserve"> </v>
      </c>
      <c r="O130" s="13" t="str">
        <f>VLOOKUP(D130,'Ref-NIST 800-53 (Rev. 4)'!A:D,4,FALSE)</f>
        <v>P1</v>
      </c>
      <c r="P130" s="13" t="s">
        <v>1152</v>
      </c>
    </row>
    <row r="131" spans="1:16" ht="45">
      <c r="A131" s="13" t="str">
        <f t="shared" ref="A131:A194" si="13">LEFT(D131,2)</f>
        <v>AU</v>
      </c>
      <c r="B131" s="13" t="str">
        <f>VLOOKUP(A131,'Ref-Families'!A:B,2,FALSE)</f>
        <v xml:space="preserve"> Audit and Accountability</v>
      </c>
      <c r="C131" s="13" t="str">
        <f>TRIM(VLOOKUP(D131,'Ref-NIST 800-53 (Rev. 4)'!A:C,3,FALSE))</f>
        <v>AUDIT REVIEW, ANALYSIS, AND REPORTING</v>
      </c>
      <c r="D131" s="12" t="s">
        <v>53</v>
      </c>
      <c r="E131" s="13" t="str">
        <f>TRIM(VLOOKUP(G131,'Ref-ALL NIST 800-53 Controls'!A:F,6,FALSE))</f>
        <v/>
      </c>
      <c r="F131" s="55">
        <v>0</v>
      </c>
      <c r="G131" s="2" t="str">
        <f t="shared" si="12"/>
        <v>AU-6-0</v>
      </c>
      <c r="H131" s="17" t="s">
        <v>635</v>
      </c>
      <c r="I131" s="13" t="str">
        <f t="shared" ref="I131:I194" si="14">IF(J131 = "", "N", "Y")</f>
        <v>Y</v>
      </c>
      <c r="J131" s="13" t="str">
        <f t="shared" ref="J131:J191" si="15">G131</f>
        <v>AU-6-0</v>
      </c>
      <c r="K131" s="13" t="str">
        <f t="shared" ref="K131:K194" si="16">IF(L131=" ","N","Y")</f>
        <v>Y</v>
      </c>
      <c r="L131" s="13" t="str">
        <f>IFERROR(VLOOKUP(G131,'Important Notes'!I:I,1,FALSE)," ")</f>
        <v>AU-6-0</v>
      </c>
      <c r="M131" s="13" t="str">
        <f t="shared" ref="M131:M194" si="17">IF(N131= " ", "N", "Y")</f>
        <v>Y</v>
      </c>
      <c r="N131" s="13" t="str">
        <f>IFERROR(VLOOKUP(G131,'Important Notes'!D:D,1,FALSE)," ")</f>
        <v>AU-6-0</v>
      </c>
      <c r="O131" s="13" t="str">
        <f>VLOOKUP(D131,'Ref-NIST 800-53 (Rev. 4)'!A:D,4,FALSE)</f>
        <v>P1</v>
      </c>
      <c r="P131" s="13" t="s">
        <v>1152</v>
      </c>
    </row>
    <row r="132" spans="1:16">
      <c r="A132" s="13" t="str">
        <f t="shared" si="13"/>
        <v>AU</v>
      </c>
      <c r="B132" s="13" t="str">
        <f>VLOOKUP(A132,'Ref-Families'!A:B,2,FALSE)</f>
        <v xml:space="preserve"> Audit and Accountability</v>
      </c>
      <c r="C132" s="13" t="str">
        <f>TRIM(VLOOKUP(D132,'Ref-NIST 800-53 (Rev. 4)'!A:C,3,FALSE))</f>
        <v>AUDIT REVIEW, ANALYSIS, AND REPORTING</v>
      </c>
      <c r="D132" s="12" t="s">
        <v>53</v>
      </c>
      <c r="E132" s="13" t="str">
        <f>TRIM(VLOOKUP(G132,'Ref-ALL NIST 800-53 Controls'!A:F,6,FALSE))</f>
        <v>PROCESS INTEGRATION</v>
      </c>
      <c r="F132" s="55">
        <v>1</v>
      </c>
      <c r="G132" s="2" t="str">
        <f t="shared" si="12"/>
        <v>AU-6-1</v>
      </c>
      <c r="H132" s="17" t="s">
        <v>54</v>
      </c>
      <c r="I132" s="13" t="str">
        <f t="shared" si="14"/>
        <v>N</v>
      </c>
      <c r="J132" s="13"/>
      <c r="K132" s="13" t="str">
        <f t="shared" si="16"/>
        <v>Y</v>
      </c>
      <c r="L132" s="13" t="str">
        <f>IFERROR(VLOOKUP(G132,'Important Notes'!I:I,1,FALSE)," ")</f>
        <v>AU-6-1</v>
      </c>
      <c r="M132" s="13" t="str">
        <f t="shared" si="17"/>
        <v>Y</v>
      </c>
      <c r="N132" s="13" t="str">
        <f>IFERROR(VLOOKUP(G132,'Important Notes'!D:D,1,FALSE)," ")</f>
        <v>AU-6-1</v>
      </c>
      <c r="O132" s="13" t="str">
        <f>VLOOKUP(D132,'Ref-NIST 800-53 (Rev. 4)'!A:D,4,FALSE)</f>
        <v>P1</v>
      </c>
      <c r="P132" s="13" t="s">
        <v>1152</v>
      </c>
    </row>
    <row r="133" spans="1:16">
      <c r="A133" s="13" t="str">
        <f t="shared" si="13"/>
        <v>AU</v>
      </c>
      <c r="B133" s="13" t="str">
        <f>VLOOKUP(A133,'Ref-Families'!A:B,2,FALSE)</f>
        <v xml:space="preserve"> Audit and Accountability</v>
      </c>
      <c r="C133" s="13" t="str">
        <f>TRIM(VLOOKUP(D133,'Ref-NIST 800-53 (Rev. 4)'!A:C,3,FALSE))</f>
        <v>AUDIT REVIEW, ANALYSIS, AND REPORTING</v>
      </c>
      <c r="D133" s="12" t="s">
        <v>53</v>
      </c>
      <c r="E133" s="13" t="str">
        <f>TRIM(VLOOKUP(G133,'Ref-ALL NIST 800-53 Controls'!A:F,6,FALSE))</f>
        <v>AUTOMATED SECURITY ALERTS</v>
      </c>
      <c r="F133" s="55">
        <v>2</v>
      </c>
      <c r="G133" s="2" t="str">
        <f t="shared" si="12"/>
        <v>AU-6-2</v>
      </c>
      <c r="H133" s="17" t="s">
        <v>611</v>
      </c>
      <c r="I133" s="13" t="str">
        <f t="shared" si="14"/>
        <v>N</v>
      </c>
      <c r="J133" s="13"/>
      <c r="K133" s="13" t="str">
        <f t="shared" si="16"/>
        <v>N</v>
      </c>
      <c r="L133" s="13" t="str">
        <f>IFERROR(VLOOKUP(G133,'Important Notes'!I:I,1,FALSE)," ")</f>
        <v xml:space="preserve"> </v>
      </c>
      <c r="M133" s="13" t="str">
        <f t="shared" si="17"/>
        <v>N</v>
      </c>
      <c r="N133" s="13" t="str">
        <f>IFERROR(VLOOKUP(G133,'Important Notes'!D:D,1,FALSE)," ")</f>
        <v xml:space="preserve"> </v>
      </c>
      <c r="O133" s="13" t="str">
        <f>VLOOKUP(D133,'Ref-NIST 800-53 (Rev. 4)'!A:D,4,FALSE)</f>
        <v>P1</v>
      </c>
      <c r="P133" s="13" t="s">
        <v>1152</v>
      </c>
    </row>
    <row r="134" spans="1:16">
      <c r="A134" s="13" t="str">
        <f t="shared" si="13"/>
        <v>AU</v>
      </c>
      <c r="B134" s="13" t="str">
        <f>VLOOKUP(A134,'Ref-Families'!A:B,2,FALSE)</f>
        <v xml:space="preserve"> Audit and Accountability</v>
      </c>
      <c r="C134" s="13" t="str">
        <f>TRIM(VLOOKUP(D134,'Ref-NIST 800-53 (Rev. 4)'!A:C,3,FALSE))</f>
        <v>AUDIT REVIEW, ANALYSIS, AND REPORTING</v>
      </c>
      <c r="D134" s="12" t="s">
        <v>53</v>
      </c>
      <c r="E134" s="13" t="str">
        <f>TRIM(VLOOKUP(G134,'Ref-ALL NIST 800-53 Controls'!A:F,6,FALSE))</f>
        <v>CORRELATE AUDIT REPOSITORIES</v>
      </c>
      <c r="F134" s="55">
        <v>3</v>
      </c>
      <c r="G134" s="2" t="str">
        <f t="shared" si="12"/>
        <v>AU-6-3</v>
      </c>
      <c r="H134" s="17" t="s">
        <v>55</v>
      </c>
      <c r="I134" s="13" t="str">
        <f t="shared" si="14"/>
        <v>N</v>
      </c>
      <c r="J134" s="13"/>
      <c r="K134" s="13" t="str">
        <f t="shared" si="16"/>
        <v>Y</v>
      </c>
      <c r="L134" s="13" t="str">
        <f>IFERROR(VLOOKUP(G134,'Important Notes'!I:I,1,FALSE)," ")</f>
        <v>AU-6-3</v>
      </c>
      <c r="M134" s="13" t="str">
        <f t="shared" si="17"/>
        <v>Y</v>
      </c>
      <c r="N134" s="13" t="str">
        <f>IFERROR(VLOOKUP(G134,'Important Notes'!D:D,1,FALSE)," ")</f>
        <v>AU-6-3</v>
      </c>
      <c r="O134" s="13" t="str">
        <f>VLOOKUP(D134,'Ref-NIST 800-53 (Rev. 4)'!A:D,4,FALSE)</f>
        <v>P1</v>
      </c>
      <c r="P134" s="13" t="s">
        <v>1152</v>
      </c>
    </row>
    <row r="135" spans="1:16">
      <c r="A135" s="13" t="str">
        <f t="shared" si="13"/>
        <v>AU</v>
      </c>
      <c r="B135" s="13" t="str">
        <f>VLOOKUP(A135,'Ref-Families'!A:B,2,FALSE)</f>
        <v xml:space="preserve"> Audit and Accountability</v>
      </c>
      <c r="C135" s="13" t="str">
        <f>TRIM(VLOOKUP(D135,'Ref-NIST 800-53 (Rev. 4)'!A:C,3,FALSE))</f>
        <v>AUDIT REVIEW, ANALYSIS, AND REPORTING</v>
      </c>
      <c r="D135" s="12" t="s">
        <v>53</v>
      </c>
      <c r="E135" s="13" t="str">
        <f>TRIM(VLOOKUP(G135,'Ref-ALL NIST 800-53 Controls'!A:F,6,FALSE))</f>
        <v>CENTRAL REVIEW AND ANALYSIS</v>
      </c>
      <c r="F135" s="55">
        <v>4</v>
      </c>
      <c r="G135" s="2" t="str">
        <f t="shared" si="12"/>
        <v>AU-6-4</v>
      </c>
      <c r="H135" s="17" t="s">
        <v>30</v>
      </c>
      <c r="I135" s="13" t="str">
        <f t="shared" si="14"/>
        <v>N</v>
      </c>
      <c r="J135" s="13"/>
      <c r="K135" s="13" t="str">
        <f t="shared" si="16"/>
        <v>N</v>
      </c>
      <c r="L135" s="13" t="str">
        <f>IFERROR(VLOOKUP(G135,'Important Notes'!I:I,1,FALSE)," ")</f>
        <v xml:space="preserve"> </v>
      </c>
      <c r="M135" s="13" t="str">
        <f t="shared" si="17"/>
        <v>Y</v>
      </c>
      <c r="N135" s="13" t="str">
        <f>IFERROR(VLOOKUP(G135,'Important Notes'!D:D,1,FALSE)," ")</f>
        <v>AU-6-4</v>
      </c>
      <c r="O135" s="13" t="str">
        <f>VLOOKUP(D135,'Ref-NIST 800-53 (Rev. 4)'!A:D,4,FALSE)</f>
        <v>P1</v>
      </c>
      <c r="P135" s="13" t="s">
        <v>1152</v>
      </c>
    </row>
    <row r="136" spans="1:16">
      <c r="A136" s="13" t="str">
        <f t="shared" si="13"/>
        <v>AU</v>
      </c>
      <c r="B136" s="13" t="str">
        <f>VLOOKUP(A136,'Ref-Families'!A:B,2,FALSE)</f>
        <v xml:space="preserve"> Audit and Accountability</v>
      </c>
      <c r="C136" s="13" t="str">
        <f>TRIM(VLOOKUP(D136,'Ref-NIST 800-53 (Rev. 4)'!A:C,3,FALSE))</f>
        <v>AUDIT REVIEW, ANALYSIS, AND REPORTING</v>
      </c>
      <c r="D136" s="12" t="s">
        <v>53</v>
      </c>
      <c r="E136" s="13" t="str">
        <f>TRIM(VLOOKUP(G136,'Ref-ALL NIST 800-53 Controls'!A:F,6,FALSE))</f>
        <v>INTEGRATION / SCANNING AND MONITORING CAPABILITIES</v>
      </c>
      <c r="F136" s="55">
        <v>5</v>
      </c>
      <c r="G136" s="2" t="str">
        <f t="shared" si="12"/>
        <v>AU-6-5</v>
      </c>
      <c r="H136" s="17" t="s">
        <v>56</v>
      </c>
      <c r="I136" s="13" t="str">
        <f t="shared" si="14"/>
        <v>N</v>
      </c>
      <c r="J136" s="13"/>
      <c r="K136" s="13" t="str">
        <f t="shared" si="16"/>
        <v>N</v>
      </c>
      <c r="L136" s="13" t="str">
        <f>IFERROR(VLOOKUP(G136,'Important Notes'!I:I,1,FALSE)," ")</f>
        <v xml:space="preserve"> </v>
      </c>
      <c r="M136" s="13" t="str">
        <f t="shared" si="17"/>
        <v>Y</v>
      </c>
      <c r="N136" s="13" t="str">
        <f>IFERROR(VLOOKUP(G136,'Important Notes'!D:D,1,FALSE)," ")</f>
        <v>AU-6-5</v>
      </c>
      <c r="O136" s="13" t="str">
        <f>VLOOKUP(D136,'Ref-NIST 800-53 (Rev. 4)'!A:D,4,FALSE)</f>
        <v>P1</v>
      </c>
      <c r="P136" s="13" t="s">
        <v>1152</v>
      </c>
    </row>
    <row r="137" spans="1:16">
      <c r="A137" s="13" t="str">
        <f t="shared" si="13"/>
        <v>AU</v>
      </c>
      <c r="B137" s="13" t="str">
        <f>VLOOKUP(A137,'Ref-Families'!A:B,2,FALSE)</f>
        <v xml:space="preserve"> Audit and Accountability</v>
      </c>
      <c r="C137" s="13" t="str">
        <f>TRIM(VLOOKUP(D137,'Ref-NIST 800-53 (Rev. 4)'!A:C,3,FALSE))</f>
        <v>AUDIT REVIEW, ANALYSIS, AND REPORTING</v>
      </c>
      <c r="D137" s="12" t="s">
        <v>53</v>
      </c>
      <c r="E137" s="13" t="str">
        <f>TRIM(VLOOKUP(G137,'Ref-ALL NIST 800-53 Controls'!A:F,6,FALSE))</f>
        <v>CORRELATION WITH PHYSICAL MONITORING</v>
      </c>
      <c r="F137" s="55">
        <v>6</v>
      </c>
      <c r="G137" s="2" t="str">
        <f t="shared" si="12"/>
        <v>AU-6-6</v>
      </c>
      <c r="H137" s="17" t="s">
        <v>609</v>
      </c>
      <c r="I137" s="13" t="str">
        <f t="shared" si="14"/>
        <v>N</v>
      </c>
      <c r="J137" s="13"/>
      <c r="K137" s="13" t="str">
        <f t="shared" si="16"/>
        <v>N</v>
      </c>
      <c r="L137" s="13" t="str">
        <f>IFERROR(VLOOKUP(G137,'Important Notes'!I:I,1,FALSE)," ")</f>
        <v xml:space="preserve"> </v>
      </c>
      <c r="M137" s="13" t="str">
        <f t="shared" si="17"/>
        <v>Y</v>
      </c>
      <c r="N137" s="13" t="str">
        <f>IFERROR(VLOOKUP(G137,'Important Notes'!D:D,1,FALSE)," ")</f>
        <v>AU-6-6</v>
      </c>
      <c r="O137" s="13" t="str">
        <f>VLOOKUP(D137,'Ref-NIST 800-53 (Rev. 4)'!A:D,4,FALSE)</f>
        <v>P1</v>
      </c>
      <c r="P137" s="13" t="s">
        <v>1152</v>
      </c>
    </row>
    <row r="138" spans="1:16">
      <c r="A138" s="13" t="str">
        <f t="shared" si="13"/>
        <v>AU</v>
      </c>
      <c r="B138" s="13" t="str">
        <f>VLOOKUP(A138,'Ref-Families'!A:B,2,FALSE)</f>
        <v xml:space="preserve"> Audit and Accountability</v>
      </c>
      <c r="C138" s="13" t="str">
        <f>TRIM(VLOOKUP(D138,'Ref-NIST 800-53 (Rev. 4)'!A:C,3,FALSE))</f>
        <v>AUDIT REVIEW, ANALYSIS, AND REPORTING</v>
      </c>
      <c r="D138" s="12" t="s">
        <v>53</v>
      </c>
      <c r="E138" s="13" t="str">
        <f>TRIM(VLOOKUP(G138,'Ref-ALL NIST 800-53 Controls'!A:F,6,FALSE))</f>
        <v>PERMITTED ACTIONS</v>
      </c>
      <c r="F138" s="55">
        <v>7</v>
      </c>
      <c r="G138" s="2" t="str">
        <f t="shared" si="12"/>
        <v>AU-6-7</v>
      </c>
      <c r="H138" s="17" t="s">
        <v>609</v>
      </c>
      <c r="I138" s="13" t="str">
        <f t="shared" si="14"/>
        <v>N</v>
      </c>
      <c r="J138" s="13"/>
      <c r="K138" s="13" t="str">
        <f t="shared" si="16"/>
        <v>N</v>
      </c>
      <c r="L138" s="13" t="str">
        <f>IFERROR(VLOOKUP(G138,'Important Notes'!I:I,1,FALSE)," ")</f>
        <v xml:space="preserve"> </v>
      </c>
      <c r="M138" s="13" t="str">
        <f t="shared" si="17"/>
        <v>Y</v>
      </c>
      <c r="N138" s="13" t="str">
        <f>IFERROR(VLOOKUP(G138,'Important Notes'!D:D,1,FALSE)," ")</f>
        <v>AU-6-7</v>
      </c>
      <c r="O138" s="13" t="str">
        <f>VLOOKUP(D138,'Ref-NIST 800-53 (Rev. 4)'!A:D,4,FALSE)</f>
        <v>P1</v>
      </c>
      <c r="P138" s="13" t="s">
        <v>1152</v>
      </c>
    </row>
    <row r="139" spans="1:16">
      <c r="A139" s="13" t="str">
        <f t="shared" si="13"/>
        <v>AU</v>
      </c>
      <c r="B139" s="13" t="str">
        <f>VLOOKUP(A139,'Ref-Families'!A:B,2,FALSE)</f>
        <v xml:space="preserve"> Audit and Accountability</v>
      </c>
      <c r="C139" s="13" t="str">
        <f>TRIM(VLOOKUP(D139,'Ref-NIST 800-53 (Rev. 4)'!A:C,3,FALSE))</f>
        <v>AUDIT REVIEW, ANALYSIS, AND REPORTING</v>
      </c>
      <c r="D139" s="12" t="s">
        <v>53</v>
      </c>
      <c r="E139" s="13" t="str">
        <f>TRIM(VLOOKUP(G139,'Ref-ALL NIST 800-53 Controls'!A:F,6,FALSE))</f>
        <v>FULL TEXT ANALYSIS OF PRIVILEGED COMMANDS</v>
      </c>
      <c r="F139" s="55">
        <v>8</v>
      </c>
      <c r="G139" s="2" t="str">
        <f t="shared" si="12"/>
        <v>AU-6-8</v>
      </c>
      <c r="H139" s="17" t="s">
        <v>57</v>
      </c>
      <c r="I139" s="13" t="str">
        <f t="shared" si="14"/>
        <v>N</v>
      </c>
      <c r="J139" s="13"/>
      <c r="K139" s="13" t="str">
        <f t="shared" si="16"/>
        <v>N</v>
      </c>
      <c r="L139" s="13" t="str">
        <f>IFERROR(VLOOKUP(G139,'Important Notes'!I:I,1,FALSE)," ")</f>
        <v xml:space="preserve"> </v>
      </c>
      <c r="M139" s="13" t="str">
        <f t="shared" si="17"/>
        <v>N</v>
      </c>
      <c r="N139" s="13" t="str">
        <f>IFERROR(VLOOKUP(G139,'Important Notes'!D:D,1,FALSE)," ")</f>
        <v xml:space="preserve"> </v>
      </c>
      <c r="O139" s="13" t="str">
        <f>VLOOKUP(D139,'Ref-NIST 800-53 (Rev. 4)'!A:D,4,FALSE)</f>
        <v>P1</v>
      </c>
      <c r="P139" s="13" t="s">
        <v>1152</v>
      </c>
    </row>
    <row r="140" spans="1:16">
      <c r="A140" s="13" t="str">
        <f t="shared" si="13"/>
        <v>AU</v>
      </c>
      <c r="B140" s="13" t="str">
        <f>VLOOKUP(A140,'Ref-Families'!A:B,2,FALSE)</f>
        <v xml:space="preserve"> Audit and Accountability</v>
      </c>
      <c r="C140" s="13" t="str">
        <f>TRIM(VLOOKUP(D140,'Ref-NIST 800-53 (Rev. 4)'!A:C,3,FALSE))</f>
        <v>AUDIT REVIEW, ANALYSIS, AND REPORTING</v>
      </c>
      <c r="D140" s="12" t="s">
        <v>53</v>
      </c>
      <c r="E140" s="13" t="str">
        <f>TRIM(VLOOKUP(G140,'Ref-ALL NIST 800-53 Controls'!A:F,6,FALSE))</f>
        <v>CORRELATION WITH INFORMATION FROM NONTECHNICAL SOURCES</v>
      </c>
      <c r="F140" s="55">
        <v>9</v>
      </c>
      <c r="G140" s="2" t="str">
        <f t="shared" si="12"/>
        <v>AU-6-9</v>
      </c>
      <c r="H140" s="17" t="s">
        <v>43</v>
      </c>
      <c r="I140" s="13" t="str">
        <f t="shared" si="14"/>
        <v>N</v>
      </c>
      <c r="J140" s="13"/>
      <c r="K140" s="13" t="str">
        <f t="shared" si="16"/>
        <v>N</v>
      </c>
      <c r="L140" s="13" t="str">
        <f>IFERROR(VLOOKUP(G140,'Important Notes'!I:I,1,FALSE)," ")</f>
        <v xml:space="preserve"> </v>
      </c>
      <c r="M140" s="13" t="str">
        <f t="shared" si="17"/>
        <v>N</v>
      </c>
      <c r="N140" s="13" t="str">
        <f>IFERROR(VLOOKUP(G140,'Important Notes'!D:D,1,FALSE)," ")</f>
        <v xml:space="preserve"> </v>
      </c>
      <c r="O140" s="13" t="str">
        <f>VLOOKUP(D140,'Ref-NIST 800-53 (Rev. 4)'!A:D,4,FALSE)</f>
        <v>P1</v>
      </c>
      <c r="P140" s="13" t="s">
        <v>1152</v>
      </c>
    </row>
    <row r="141" spans="1:16">
      <c r="A141" s="13" t="str">
        <f t="shared" si="13"/>
        <v>AU</v>
      </c>
      <c r="B141" s="13" t="str">
        <f>VLOOKUP(A141,'Ref-Families'!A:B,2,FALSE)</f>
        <v xml:space="preserve"> Audit and Accountability</v>
      </c>
      <c r="C141" s="13" t="str">
        <f>TRIM(VLOOKUP(D141,'Ref-NIST 800-53 (Rev. 4)'!A:C,3,FALSE))</f>
        <v>AUDIT REVIEW, ANALYSIS, AND REPORTING</v>
      </c>
      <c r="D141" s="12" t="s">
        <v>53</v>
      </c>
      <c r="E141" s="13" t="str">
        <f>TRIM(VLOOKUP(G141,'Ref-ALL NIST 800-53 Controls'!A:F,6,FALSE))</f>
        <v>AUDIT LEVEL ADJUSTMENT</v>
      </c>
      <c r="F141" s="55">
        <v>10</v>
      </c>
      <c r="G141" s="2" t="str">
        <f t="shared" si="12"/>
        <v>AU-6-10</v>
      </c>
      <c r="H141" s="17" t="s">
        <v>609</v>
      </c>
      <c r="I141" s="13" t="str">
        <f t="shared" si="14"/>
        <v>N</v>
      </c>
      <c r="J141" s="13"/>
      <c r="K141" s="13" t="str">
        <f t="shared" si="16"/>
        <v>N</v>
      </c>
      <c r="L141" s="13" t="str">
        <f>IFERROR(VLOOKUP(G141,'Important Notes'!I:I,1,FALSE)," ")</f>
        <v xml:space="preserve"> </v>
      </c>
      <c r="M141" s="13" t="str">
        <f t="shared" si="17"/>
        <v>Y</v>
      </c>
      <c r="N141" s="13" t="str">
        <f>IFERROR(VLOOKUP(G141,'Important Notes'!D:D,1,FALSE)," ")</f>
        <v>AU-6-10</v>
      </c>
      <c r="O141" s="13" t="str">
        <f>VLOOKUP(D141,'Ref-NIST 800-53 (Rev. 4)'!A:D,4,FALSE)</f>
        <v>P1</v>
      </c>
      <c r="P141" s="13" t="s">
        <v>1152</v>
      </c>
    </row>
    <row r="142" spans="1:16">
      <c r="A142" s="13" t="str">
        <f t="shared" si="13"/>
        <v>AU</v>
      </c>
      <c r="B142" s="13" t="str">
        <f>VLOOKUP(A142,'Ref-Families'!A:B,2,FALSE)</f>
        <v xml:space="preserve"> Audit and Accountability</v>
      </c>
      <c r="C142" s="13" t="str">
        <f>TRIM(VLOOKUP(D142,'Ref-NIST 800-53 (Rev. 4)'!A:C,3,FALSE))</f>
        <v>AUDIT REDUCTION AND REPORT GENERATION</v>
      </c>
      <c r="D142" s="12" t="s">
        <v>58</v>
      </c>
      <c r="E142" s="13" t="str">
        <f>TRIM(VLOOKUP(G142,'Ref-ALL NIST 800-53 Controls'!A:F,6,FALSE))</f>
        <v/>
      </c>
      <c r="F142" s="55">
        <v>0</v>
      </c>
      <c r="G142" s="2" t="str">
        <f t="shared" si="12"/>
        <v>AU-7-0</v>
      </c>
      <c r="H142" s="17" t="s">
        <v>53</v>
      </c>
      <c r="I142" s="13" t="str">
        <f t="shared" si="14"/>
        <v>N</v>
      </c>
      <c r="J142" s="13"/>
      <c r="K142" s="13" t="str">
        <f t="shared" si="16"/>
        <v>Y</v>
      </c>
      <c r="L142" s="13" t="str">
        <f>IFERROR(VLOOKUP(G142,'Important Notes'!I:I,1,FALSE)," ")</f>
        <v>AU-7-0</v>
      </c>
      <c r="M142" s="13" t="str">
        <f t="shared" si="17"/>
        <v>Y</v>
      </c>
      <c r="N142" s="13" t="str">
        <f>IFERROR(VLOOKUP(G142,'Important Notes'!D:D,1,FALSE)," ")</f>
        <v>AU-7-0</v>
      </c>
      <c r="O142" s="13" t="str">
        <f>VLOOKUP(D142,'Ref-NIST 800-53 (Rev. 4)'!A:D,4,FALSE)</f>
        <v>P2</v>
      </c>
      <c r="P142" s="13" t="s">
        <v>1152</v>
      </c>
    </row>
    <row r="143" spans="1:16">
      <c r="A143" s="13" t="str">
        <f t="shared" si="13"/>
        <v>AU</v>
      </c>
      <c r="B143" s="13" t="str">
        <f>VLOOKUP(A143,'Ref-Families'!A:B,2,FALSE)</f>
        <v xml:space="preserve"> Audit and Accountability</v>
      </c>
      <c r="C143" s="13" t="str">
        <f>TRIM(VLOOKUP(D143,'Ref-NIST 800-53 (Rev. 4)'!A:C,3,FALSE))</f>
        <v>AUDIT REDUCTION AND REPORT GENERATION</v>
      </c>
      <c r="D143" s="12" t="s">
        <v>58</v>
      </c>
      <c r="E143" s="13" t="str">
        <f>TRIM(VLOOKUP(G143,'Ref-ALL NIST 800-53 Controls'!A:F,6,FALSE))</f>
        <v>AUTOMATIC PROCESSING</v>
      </c>
      <c r="F143" s="55">
        <v>1</v>
      </c>
      <c r="G143" s="2" t="str">
        <f t="shared" si="12"/>
        <v>AU-7-1</v>
      </c>
      <c r="H143" s="17" t="s">
        <v>30</v>
      </c>
      <c r="I143" s="13" t="str">
        <f t="shared" si="14"/>
        <v>N</v>
      </c>
      <c r="J143" s="13"/>
      <c r="K143" s="13" t="str">
        <f t="shared" si="16"/>
        <v>Y</v>
      </c>
      <c r="L143" s="13" t="str">
        <f>IFERROR(VLOOKUP(G143,'Important Notes'!I:I,1,FALSE)," ")</f>
        <v>AU-7-1</v>
      </c>
      <c r="M143" s="13" t="str">
        <f t="shared" si="17"/>
        <v>Y</v>
      </c>
      <c r="N143" s="13" t="str">
        <f>IFERROR(VLOOKUP(G143,'Important Notes'!D:D,1,FALSE)," ")</f>
        <v>AU-7-1</v>
      </c>
      <c r="O143" s="13" t="str">
        <f>VLOOKUP(D143,'Ref-NIST 800-53 (Rev. 4)'!A:D,4,FALSE)</f>
        <v>P2</v>
      </c>
      <c r="P143" s="13" t="s">
        <v>1152</v>
      </c>
    </row>
    <row r="144" spans="1:16">
      <c r="A144" s="13" t="str">
        <f t="shared" si="13"/>
        <v>AU</v>
      </c>
      <c r="B144" s="13" t="str">
        <f>VLOOKUP(A144,'Ref-Families'!A:B,2,FALSE)</f>
        <v xml:space="preserve"> Audit and Accountability</v>
      </c>
      <c r="C144" s="13" t="str">
        <f>TRIM(VLOOKUP(D144,'Ref-NIST 800-53 (Rev. 4)'!A:C,3,FALSE))</f>
        <v>AUDIT REDUCTION AND REPORT GENERATION</v>
      </c>
      <c r="D144" s="12" t="s">
        <v>58</v>
      </c>
      <c r="E144" s="13" t="str">
        <f>TRIM(VLOOKUP(G144,'Ref-ALL NIST 800-53 Controls'!A:F,6,FALSE))</f>
        <v>AUTOMATIC SORT AND SEARCH</v>
      </c>
      <c r="F144" s="55">
        <v>2</v>
      </c>
      <c r="G144" s="2" t="str">
        <f t="shared" si="12"/>
        <v>AU-7-2</v>
      </c>
      <c r="H144" s="17" t="s">
        <v>609</v>
      </c>
      <c r="I144" s="13" t="str">
        <f t="shared" si="14"/>
        <v>N</v>
      </c>
      <c r="J144" s="13"/>
      <c r="K144" s="13" t="str">
        <f t="shared" si="16"/>
        <v>N</v>
      </c>
      <c r="L144" s="13" t="str">
        <f>IFERROR(VLOOKUP(G144,'Important Notes'!I:I,1,FALSE)," ")</f>
        <v xml:space="preserve"> </v>
      </c>
      <c r="M144" s="13" t="str">
        <f t="shared" si="17"/>
        <v>N</v>
      </c>
      <c r="N144" s="13" t="str">
        <f>IFERROR(VLOOKUP(G144,'Important Notes'!D:D,1,FALSE)," ")</f>
        <v xml:space="preserve"> </v>
      </c>
      <c r="O144" s="13" t="str">
        <f>VLOOKUP(D144,'Ref-NIST 800-53 (Rev. 4)'!A:D,4,FALSE)</f>
        <v>P2</v>
      </c>
      <c r="P144" s="13" t="s">
        <v>1152</v>
      </c>
    </row>
    <row r="145" spans="1:16">
      <c r="A145" s="13" t="str">
        <f t="shared" si="13"/>
        <v>AU</v>
      </c>
      <c r="B145" s="13" t="str">
        <f>VLOOKUP(A145,'Ref-Families'!A:B,2,FALSE)</f>
        <v xml:space="preserve"> Audit and Accountability</v>
      </c>
      <c r="C145" s="13" t="str">
        <f>TRIM(VLOOKUP(D145,'Ref-NIST 800-53 (Rev. 4)'!A:C,3,FALSE))</f>
        <v>TIME STAMPS</v>
      </c>
      <c r="D145" s="12" t="s">
        <v>288</v>
      </c>
      <c r="E145" s="13" t="str">
        <f>TRIM(VLOOKUP(G145,'Ref-ALL NIST 800-53 Controls'!A:F,6,FALSE))</f>
        <v/>
      </c>
      <c r="F145" s="55">
        <v>0</v>
      </c>
      <c r="G145" s="2" t="str">
        <f t="shared" si="12"/>
        <v>AU-8-0</v>
      </c>
      <c r="H145" s="17" t="s">
        <v>619</v>
      </c>
      <c r="I145" s="13" t="str">
        <f t="shared" si="14"/>
        <v>Y</v>
      </c>
      <c r="J145" s="13" t="str">
        <f t="shared" si="15"/>
        <v>AU-8-0</v>
      </c>
      <c r="K145" s="13" t="str">
        <f t="shared" si="16"/>
        <v>Y</v>
      </c>
      <c r="L145" s="13" t="str">
        <f>IFERROR(VLOOKUP(G145,'Important Notes'!I:I,1,FALSE)," ")</f>
        <v>AU-8-0</v>
      </c>
      <c r="M145" s="13" t="str">
        <f t="shared" si="17"/>
        <v>Y</v>
      </c>
      <c r="N145" s="13" t="str">
        <f>IFERROR(VLOOKUP(G145,'Important Notes'!D:D,1,FALSE)," ")</f>
        <v>AU-8-0</v>
      </c>
      <c r="O145" s="13" t="str">
        <f>VLOOKUP(D145,'Ref-NIST 800-53 (Rev. 4)'!A:D,4,FALSE)</f>
        <v>P1</v>
      </c>
      <c r="P145" s="13" t="s">
        <v>1152</v>
      </c>
    </row>
    <row r="146" spans="1:16">
      <c r="A146" s="13" t="str">
        <f t="shared" si="13"/>
        <v>AU</v>
      </c>
      <c r="B146" s="13" t="str">
        <f>VLOOKUP(A146,'Ref-Families'!A:B,2,FALSE)</f>
        <v xml:space="preserve"> Audit and Accountability</v>
      </c>
      <c r="C146" s="13" t="str">
        <f>TRIM(VLOOKUP(D146,'Ref-NIST 800-53 (Rev. 4)'!A:C,3,FALSE))</f>
        <v>TIME STAMPS</v>
      </c>
      <c r="D146" s="12" t="s">
        <v>288</v>
      </c>
      <c r="E146" s="13" t="str">
        <f>TRIM(VLOOKUP(G146,'Ref-ALL NIST 800-53 Controls'!A:F,6,FALSE))</f>
        <v>SYNCHRONIZATION WITH AUTHORITATIVE TIME SOURCE</v>
      </c>
      <c r="F146" s="55">
        <v>1</v>
      </c>
      <c r="G146" s="2" t="str">
        <f t="shared" si="12"/>
        <v>AU-8-1</v>
      </c>
      <c r="H146" s="17" t="s">
        <v>609</v>
      </c>
      <c r="I146" s="13" t="str">
        <f t="shared" si="14"/>
        <v>N</v>
      </c>
      <c r="J146" s="13"/>
      <c r="K146" s="13" t="str">
        <f t="shared" si="16"/>
        <v>Y</v>
      </c>
      <c r="L146" s="13" t="str">
        <f>IFERROR(VLOOKUP(G146,'Important Notes'!I:I,1,FALSE)," ")</f>
        <v>AU-8-1</v>
      </c>
      <c r="M146" s="13" t="str">
        <f t="shared" si="17"/>
        <v>Y</v>
      </c>
      <c r="N146" s="13" t="str">
        <f>IFERROR(VLOOKUP(G146,'Important Notes'!D:D,1,FALSE)," ")</f>
        <v>AU-8-1</v>
      </c>
      <c r="O146" s="13" t="str">
        <f>VLOOKUP(D146,'Ref-NIST 800-53 (Rev. 4)'!A:D,4,FALSE)</f>
        <v>P1</v>
      </c>
      <c r="P146" s="13" t="s">
        <v>1152</v>
      </c>
    </row>
    <row r="147" spans="1:16">
      <c r="A147" s="13" t="str">
        <f t="shared" si="13"/>
        <v>AU</v>
      </c>
      <c r="B147" s="13" t="str">
        <f>VLOOKUP(A147,'Ref-Families'!A:B,2,FALSE)</f>
        <v xml:space="preserve"> Audit and Accountability</v>
      </c>
      <c r="C147" s="13" t="str">
        <f>TRIM(VLOOKUP(D147,'Ref-NIST 800-53 (Rev. 4)'!A:C,3,FALSE))</f>
        <v>TIME STAMPS</v>
      </c>
      <c r="D147" s="12" t="s">
        <v>288</v>
      </c>
      <c r="E147" s="13" t="str">
        <f>TRIM(VLOOKUP(G147,'Ref-ALL NIST 800-53 Controls'!A:F,6,FALSE))</f>
        <v>SECONDARY AUTHORITATIVE TIME SOURCE</v>
      </c>
      <c r="F147" s="55">
        <v>2</v>
      </c>
      <c r="G147" s="2" t="str">
        <f t="shared" si="12"/>
        <v>AU-8-2</v>
      </c>
      <c r="H147" s="17" t="s">
        <v>609</v>
      </c>
      <c r="I147" s="13" t="str">
        <f t="shared" si="14"/>
        <v>N</v>
      </c>
      <c r="J147" s="13"/>
      <c r="K147" s="13" t="str">
        <f t="shared" si="16"/>
        <v>N</v>
      </c>
      <c r="L147" s="13" t="str">
        <f>IFERROR(VLOOKUP(G147,'Important Notes'!I:I,1,FALSE)," ")</f>
        <v xml:space="preserve"> </v>
      </c>
      <c r="M147" s="13" t="str">
        <f t="shared" si="17"/>
        <v>N</v>
      </c>
      <c r="N147" s="13" t="str">
        <f>IFERROR(VLOOKUP(G147,'Important Notes'!D:D,1,FALSE)," ")</f>
        <v xml:space="preserve"> </v>
      </c>
      <c r="O147" s="13" t="str">
        <f>VLOOKUP(D147,'Ref-NIST 800-53 (Rev. 4)'!A:D,4,FALSE)</f>
        <v>P1</v>
      </c>
      <c r="P147" s="13" t="s">
        <v>1152</v>
      </c>
    </row>
    <row r="148" spans="1:16">
      <c r="A148" s="13" t="str">
        <f t="shared" si="13"/>
        <v>AU</v>
      </c>
      <c r="B148" s="13" t="str">
        <f>VLOOKUP(A148,'Ref-Families'!A:B,2,FALSE)</f>
        <v xml:space="preserve"> Audit and Accountability</v>
      </c>
      <c r="C148" s="13" t="str">
        <f>TRIM(VLOOKUP(D148,'Ref-NIST 800-53 (Rev. 4)'!A:C,3,FALSE))</f>
        <v>PROTECTION OF AUDIT INFORMATION</v>
      </c>
      <c r="D148" s="12" t="s">
        <v>59</v>
      </c>
      <c r="E148" s="13" t="str">
        <f>TRIM(VLOOKUP(G148,'Ref-ALL NIST 800-53 Controls'!A:F,6,FALSE))</f>
        <v/>
      </c>
      <c r="F148" s="55">
        <v>0</v>
      </c>
      <c r="G148" s="2" t="str">
        <f t="shared" si="12"/>
        <v>AU-9-0</v>
      </c>
      <c r="H148" s="17" t="s">
        <v>636</v>
      </c>
      <c r="I148" s="13" t="str">
        <f t="shared" si="14"/>
        <v>Y</v>
      </c>
      <c r="J148" s="13" t="str">
        <f t="shared" si="15"/>
        <v>AU-9-0</v>
      </c>
      <c r="K148" s="13" t="str">
        <f t="shared" si="16"/>
        <v>Y</v>
      </c>
      <c r="L148" s="13" t="str">
        <f>IFERROR(VLOOKUP(G148,'Important Notes'!I:I,1,FALSE)," ")</f>
        <v>AU-9-0</v>
      </c>
      <c r="M148" s="13" t="str">
        <f t="shared" si="17"/>
        <v>Y</v>
      </c>
      <c r="N148" s="13" t="str">
        <f>IFERROR(VLOOKUP(G148,'Important Notes'!D:D,1,FALSE)," ")</f>
        <v>AU-9-0</v>
      </c>
      <c r="O148" s="13" t="str">
        <f>VLOOKUP(D148,'Ref-NIST 800-53 (Rev. 4)'!A:D,4,FALSE)</f>
        <v>P1</v>
      </c>
      <c r="P148" s="13" t="s">
        <v>1152</v>
      </c>
    </row>
    <row r="149" spans="1:16">
      <c r="A149" s="13" t="str">
        <f t="shared" si="13"/>
        <v>AU</v>
      </c>
      <c r="B149" s="13" t="str">
        <f>VLOOKUP(A149,'Ref-Families'!A:B,2,FALSE)</f>
        <v xml:space="preserve"> Audit and Accountability</v>
      </c>
      <c r="C149" s="13" t="str">
        <f>TRIM(VLOOKUP(D149,'Ref-NIST 800-53 (Rev. 4)'!A:C,3,FALSE))</f>
        <v>PROTECTION OF AUDIT INFORMATION</v>
      </c>
      <c r="D149" s="12" t="s">
        <v>59</v>
      </c>
      <c r="E149" s="13" t="str">
        <f>TRIM(VLOOKUP(G149,'Ref-ALL NIST 800-53 Controls'!A:F,6,FALSE))</f>
        <v>HARDWARE WRITE-ONCE MEDIA</v>
      </c>
      <c r="F149" s="55">
        <v>1</v>
      </c>
      <c r="G149" s="2" t="str">
        <f t="shared" si="12"/>
        <v>AU-9-1</v>
      </c>
      <c r="H149" s="17" t="s">
        <v>60</v>
      </c>
      <c r="I149" s="13" t="str">
        <f t="shared" si="14"/>
        <v>N</v>
      </c>
      <c r="J149" s="13"/>
      <c r="K149" s="13" t="str">
        <f t="shared" si="16"/>
        <v>N</v>
      </c>
      <c r="L149" s="13" t="str">
        <f>IFERROR(VLOOKUP(G149,'Important Notes'!I:I,1,FALSE)," ")</f>
        <v xml:space="preserve"> </v>
      </c>
      <c r="M149" s="13" t="str">
        <f t="shared" si="17"/>
        <v>N</v>
      </c>
      <c r="N149" s="13" t="str">
        <f>IFERROR(VLOOKUP(G149,'Important Notes'!D:D,1,FALSE)," ")</f>
        <v xml:space="preserve"> </v>
      </c>
      <c r="O149" s="13" t="str">
        <f>VLOOKUP(D149,'Ref-NIST 800-53 (Rev. 4)'!A:D,4,FALSE)</f>
        <v>P1</v>
      </c>
      <c r="P149" s="13" t="s">
        <v>1152</v>
      </c>
    </row>
    <row r="150" spans="1:16">
      <c r="A150" s="13" t="str">
        <f t="shared" si="13"/>
        <v>AU</v>
      </c>
      <c r="B150" s="13" t="str">
        <f>VLOOKUP(A150,'Ref-Families'!A:B,2,FALSE)</f>
        <v xml:space="preserve"> Audit and Accountability</v>
      </c>
      <c r="C150" s="13" t="str">
        <f>TRIM(VLOOKUP(D150,'Ref-NIST 800-53 (Rev. 4)'!A:C,3,FALSE))</f>
        <v>PROTECTION OF AUDIT INFORMATION</v>
      </c>
      <c r="D150" s="12" t="s">
        <v>59</v>
      </c>
      <c r="E150" s="13" t="str">
        <f>TRIM(VLOOKUP(G150,'Ref-ALL NIST 800-53 Controls'!A:F,6,FALSE))</f>
        <v>AUDIT BACKUP ON SEPARATE PHYSICAL SYSTEMS / COMPONENTS</v>
      </c>
      <c r="F150" s="55">
        <v>2</v>
      </c>
      <c r="G150" s="2" t="str">
        <f t="shared" si="12"/>
        <v>AU-9-2</v>
      </c>
      <c r="H150" s="17" t="s">
        <v>61</v>
      </c>
      <c r="I150" s="13" t="str">
        <f t="shared" si="14"/>
        <v>N</v>
      </c>
      <c r="J150" s="13"/>
      <c r="K150" s="13" t="str">
        <f t="shared" si="16"/>
        <v>Y</v>
      </c>
      <c r="L150" s="13" t="str">
        <f>IFERROR(VLOOKUP(G150,'Important Notes'!I:I,1,FALSE)," ")</f>
        <v>AU-9-2</v>
      </c>
      <c r="M150" s="13" t="str">
        <f t="shared" si="17"/>
        <v>Y</v>
      </c>
      <c r="N150" s="13" t="str">
        <f>IFERROR(VLOOKUP(G150,'Important Notes'!D:D,1,FALSE)," ")</f>
        <v>AU-9-2</v>
      </c>
      <c r="O150" s="13" t="str">
        <f>VLOOKUP(D150,'Ref-NIST 800-53 (Rev. 4)'!A:D,4,FALSE)</f>
        <v>P1</v>
      </c>
      <c r="P150" s="13" t="s">
        <v>1152</v>
      </c>
    </row>
    <row r="151" spans="1:16">
      <c r="A151" s="13" t="str">
        <f t="shared" si="13"/>
        <v>AU</v>
      </c>
      <c r="B151" s="13" t="str">
        <f>VLOOKUP(A151,'Ref-Families'!A:B,2,FALSE)</f>
        <v xml:space="preserve"> Audit and Accountability</v>
      </c>
      <c r="C151" s="13" t="str">
        <f>TRIM(VLOOKUP(D151,'Ref-NIST 800-53 (Rev. 4)'!A:C,3,FALSE))</f>
        <v>PROTECTION OF AUDIT INFORMATION</v>
      </c>
      <c r="D151" s="12" t="s">
        <v>59</v>
      </c>
      <c r="E151" s="13" t="str">
        <f>TRIM(VLOOKUP(G151,'Ref-ALL NIST 800-53 Controls'!A:F,6,FALSE))</f>
        <v>CRYPTOGRAPHIC PROTECTION</v>
      </c>
      <c r="F151" s="55">
        <v>3</v>
      </c>
      <c r="G151" s="2" t="str">
        <f t="shared" si="12"/>
        <v>AU-9-3</v>
      </c>
      <c r="H151" s="17" t="s">
        <v>62</v>
      </c>
      <c r="I151" s="13" t="str">
        <f t="shared" si="14"/>
        <v>N</v>
      </c>
      <c r="J151" s="13"/>
      <c r="K151" s="13" t="str">
        <f t="shared" si="16"/>
        <v>N</v>
      </c>
      <c r="L151" s="13" t="str">
        <f>IFERROR(VLOOKUP(G151,'Important Notes'!I:I,1,FALSE)," ")</f>
        <v xml:space="preserve"> </v>
      </c>
      <c r="M151" s="13" t="str">
        <f t="shared" si="17"/>
        <v>Y</v>
      </c>
      <c r="N151" s="13" t="str">
        <f>IFERROR(VLOOKUP(G151,'Important Notes'!D:D,1,FALSE)," ")</f>
        <v>AU-9-3</v>
      </c>
      <c r="O151" s="13" t="str">
        <f>VLOOKUP(D151,'Ref-NIST 800-53 (Rev. 4)'!A:D,4,FALSE)</f>
        <v>P1</v>
      </c>
      <c r="P151" s="13" t="s">
        <v>1152</v>
      </c>
    </row>
    <row r="152" spans="1:16">
      <c r="A152" s="13" t="str">
        <f t="shared" si="13"/>
        <v>AU</v>
      </c>
      <c r="B152" s="13" t="str">
        <f>VLOOKUP(A152,'Ref-Families'!A:B,2,FALSE)</f>
        <v xml:space="preserve"> Audit and Accountability</v>
      </c>
      <c r="C152" s="13" t="str">
        <f>TRIM(VLOOKUP(D152,'Ref-NIST 800-53 (Rev. 4)'!A:C,3,FALSE))</f>
        <v>PROTECTION OF AUDIT INFORMATION</v>
      </c>
      <c r="D152" s="12" t="s">
        <v>59</v>
      </c>
      <c r="E152" s="13" t="str">
        <f>TRIM(VLOOKUP(G152,'Ref-ALL NIST 800-53 Controls'!A:F,6,FALSE))</f>
        <v>ACCESS BY SUBSET OF PRIVILEGED USERS</v>
      </c>
      <c r="F152" s="55">
        <v>4</v>
      </c>
      <c r="G152" s="2" t="str">
        <f t="shared" si="12"/>
        <v>AU-9-4</v>
      </c>
      <c r="H152" s="17" t="s">
        <v>63</v>
      </c>
      <c r="I152" s="13" t="str">
        <f t="shared" si="14"/>
        <v>N</v>
      </c>
      <c r="J152" s="13"/>
      <c r="K152" s="13" t="str">
        <f t="shared" si="16"/>
        <v>Y</v>
      </c>
      <c r="L152" s="13" t="str">
        <f>IFERROR(VLOOKUP(G152,'Important Notes'!I:I,1,FALSE)," ")</f>
        <v>AU-9-4</v>
      </c>
      <c r="M152" s="13" t="str">
        <f t="shared" si="17"/>
        <v>Y</v>
      </c>
      <c r="N152" s="13" t="str">
        <f>IFERROR(VLOOKUP(G152,'Important Notes'!D:D,1,FALSE)," ")</f>
        <v>AU-9-4</v>
      </c>
      <c r="O152" s="13" t="str">
        <f>VLOOKUP(D152,'Ref-NIST 800-53 (Rev. 4)'!A:D,4,FALSE)</f>
        <v>P1</v>
      </c>
      <c r="P152" s="13" t="s">
        <v>1152</v>
      </c>
    </row>
    <row r="153" spans="1:16">
      <c r="A153" s="13" t="str">
        <f t="shared" si="13"/>
        <v>AU</v>
      </c>
      <c r="B153" s="13" t="str">
        <f>VLOOKUP(A153,'Ref-Families'!A:B,2,FALSE)</f>
        <v xml:space="preserve"> Audit and Accountability</v>
      </c>
      <c r="C153" s="13" t="str">
        <f>TRIM(VLOOKUP(D153,'Ref-NIST 800-53 (Rev. 4)'!A:C,3,FALSE))</f>
        <v>PROTECTION OF AUDIT INFORMATION</v>
      </c>
      <c r="D153" s="12" t="s">
        <v>59</v>
      </c>
      <c r="E153" s="13" t="str">
        <f>TRIM(VLOOKUP(G153,'Ref-ALL NIST 800-53 Controls'!A:F,6,FALSE))</f>
        <v>DUAL AUTHORIZATION</v>
      </c>
      <c r="F153" s="55">
        <v>5</v>
      </c>
      <c r="G153" s="2" t="str">
        <f t="shared" si="12"/>
        <v>AU-9-5</v>
      </c>
      <c r="H153" s="17" t="s">
        <v>64</v>
      </c>
      <c r="I153" s="13" t="str">
        <f t="shared" si="14"/>
        <v>N</v>
      </c>
      <c r="J153" s="13"/>
      <c r="K153" s="13" t="str">
        <f t="shared" si="16"/>
        <v>N</v>
      </c>
      <c r="L153" s="13" t="str">
        <f>IFERROR(VLOOKUP(G153,'Important Notes'!I:I,1,FALSE)," ")</f>
        <v xml:space="preserve"> </v>
      </c>
      <c r="M153" s="13" t="str">
        <f t="shared" si="17"/>
        <v>N</v>
      </c>
      <c r="N153" s="13" t="str">
        <f>IFERROR(VLOOKUP(G153,'Important Notes'!D:D,1,FALSE)," ")</f>
        <v xml:space="preserve"> </v>
      </c>
      <c r="O153" s="13" t="str">
        <f>VLOOKUP(D153,'Ref-NIST 800-53 (Rev. 4)'!A:D,4,FALSE)</f>
        <v>P1</v>
      </c>
      <c r="P153" s="13" t="s">
        <v>1152</v>
      </c>
    </row>
    <row r="154" spans="1:16">
      <c r="A154" s="13" t="str">
        <f t="shared" si="13"/>
        <v>AU</v>
      </c>
      <c r="B154" s="13" t="str">
        <f>VLOOKUP(A154,'Ref-Families'!A:B,2,FALSE)</f>
        <v xml:space="preserve"> Audit and Accountability</v>
      </c>
      <c r="C154" s="13" t="str">
        <f>TRIM(VLOOKUP(D154,'Ref-NIST 800-53 (Rev. 4)'!A:C,3,FALSE))</f>
        <v>PROTECTION OF AUDIT INFORMATION</v>
      </c>
      <c r="D154" s="12" t="s">
        <v>59</v>
      </c>
      <c r="E154" s="13" t="str">
        <f>TRIM(VLOOKUP(G154,'Ref-ALL NIST 800-53 Controls'!A:F,6,FALSE))</f>
        <v>READ-ONLY ACCESS</v>
      </c>
      <c r="F154" s="55">
        <v>6</v>
      </c>
      <c r="G154" s="2" t="str">
        <f t="shared" si="12"/>
        <v>AU-9-6</v>
      </c>
      <c r="H154" s="17" t="s">
        <v>609</v>
      </c>
      <c r="I154" s="13" t="str">
        <f t="shared" si="14"/>
        <v>N</v>
      </c>
      <c r="J154" s="13"/>
      <c r="K154" s="13" t="str">
        <f t="shared" si="16"/>
        <v>N</v>
      </c>
      <c r="L154" s="13" t="str">
        <f>IFERROR(VLOOKUP(G154,'Important Notes'!I:I,1,FALSE)," ")</f>
        <v xml:space="preserve"> </v>
      </c>
      <c r="M154" s="13" t="str">
        <f t="shared" si="17"/>
        <v>N</v>
      </c>
      <c r="N154" s="13" t="str">
        <f>IFERROR(VLOOKUP(G154,'Important Notes'!D:D,1,FALSE)," ")</f>
        <v xml:space="preserve"> </v>
      </c>
      <c r="O154" s="13" t="str">
        <f>VLOOKUP(D154,'Ref-NIST 800-53 (Rev. 4)'!A:D,4,FALSE)</f>
        <v>P1</v>
      </c>
      <c r="P154" s="13" t="s">
        <v>1152</v>
      </c>
    </row>
    <row r="155" spans="1:16">
      <c r="A155" s="13" t="str">
        <f t="shared" si="13"/>
        <v>AU</v>
      </c>
      <c r="B155" s="13" t="str">
        <f>VLOOKUP(A155,'Ref-Families'!A:B,2,FALSE)</f>
        <v xml:space="preserve"> Audit and Accountability</v>
      </c>
      <c r="C155" s="13" t="str">
        <f>TRIM(VLOOKUP(D155,'Ref-NIST 800-53 (Rev. 4)'!A:C,3,FALSE))</f>
        <v>NON-REPUDIATION</v>
      </c>
      <c r="D155" s="12" t="s">
        <v>65</v>
      </c>
      <c r="E155" s="13" t="str">
        <f>TRIM(VLOOKUP(G155,'Ref-ALL NIST 800-53 Controls'!A:F,6,FALSE))</f>
        <v/>
      </c>
      <c r="F155" s="55">
        <v>0</v>
      </c>
      <c r="G155" s="2" t="str">
        <f t="shared" si="12"/>
        <v>AU-10-0</v>
      </c>
      <c r="H155" s="17" t="s">
        <v>637</v>
      </c>
      <c r="I155" s="13" t="str">
        <f t="shared" si="14"/>
        <v>N</v>
      </c>
      <c r="J155" s="13"/>
      <c r="K155" s="13" t="str">
        <f t="shared" si="16"/>
        <v>N</v>
      </c>
      <c r="L155" s="13" t="str">
        <f>IFERROR(VLOOKUP(G155,'Important Notes'!I:I,1,FALSE)," ")</f>
        <v xml:space="preserve"> </v>
      </c>
      <c r="M155" s="13" t="str">
        <f t="shared" si="17"/>
        <v>Y</v>
      </c>
      <c r="N155" s="13" t="str">
        <f>IFERROR(VLOOKUP(G155,'Important Notes'!D:D,1,FALSE)," ")</f>
        <v>AU-10-0</v>
      </c>
      <c r="O155" s="13" t="str">
        <f>VLOOKUP(D155,'Ref-NIST 800-53 (Rev. 4)'!A:D,4,FALSE)</f>
        <v>P2</v>
      </c>
      <c r="P155" s="13" t="s">
        <v>1152</v>
      </c>
    </row>
    <row r="156" spans="1:16">
      <c r="A156" s="13" t="str">
        <f t="shared" si="13"/>
        <v>AU</v>
      </c>
      <c r="B156" s="13" t="str">
        <f>VLOOKUP(A156,'Ref-Families'!A:B,2,FALSE)</f>
        <v xml:space="preserve"> Audit and Accountability</v>
      </c>
      <c r="C156" s="13" t="str">
        <f>TRIM(VLOOKUP(D156,'Ref-NIST 800-53 (Rev. 4)'!A:C,3,FALSE))</f>
        <v>NON-REPUDIATION</v>
      </c>
      <c r="D156" s="12" t="s">
        <v>65</v>
      </c>
      <c r="E156" s="13" t="str">
        <f>TRIM(VLOOKUP(G156,'Ref-ALL NIST 800-53 Controls'!A:F,6,FALSE))</f>
        <v>ASSOCIATION OF IDENTITIES</v>
      </c>
      <c r="F156" s="55">
        <v>1</v>
      </c>
      <c r="G156" s="2" t="str">
        <f t="shared" si="12"/>
        <v>AU-10-1</v>
      </c>
      <c r="H156" s="17" t="s">
        <v>66</v>
      </c>
      <c r="I156" s="13" t="str">
        <f t="shared" si="14"/>
        <v>N</v>
      </c>
      <c r="J156" s="13"/>
      <c r="K156" s="13" t="str">
        <f t="shared" si="16"/>
        <v>N</v>
      </c>
      <c r="L156" s="13" t="str">
        <f>IFERROR(VLOOKUP(G156,'Important Notes'!I:I,1,FALSE)," ")</f>
        <v xml:space="preserve"> </v>
      </c>
      <c r="M156" s="13" t="str">
        <f t="shared" si="17"/>
        <v>N</v>
      </c>
      <c r="N156" s="13" t="str">
        <f>IFERROR(VLOOKUP(G156,'Important Notes'!D:D,1,FALSE)," ")</f>
        <v xml:space="preserve"> </v>
      </c>
      <c r="O156" s="13" t="str">
        <f>VLOOKUP(D156,'Ref-NIST 800-53 (Rev. 4)'!A:D,4,FALSE)</f>
        <v>P2</v>
      </c>
      <c r="P156" s="13" t="s">
        <v>1152</v>
      </c>
    </row>
    <row r="157" spans="1:16">
      <c r="A157" s="13" t="str">
        <f t="shared" si="13"/>
        <v>AU</v>
      </c>
      <c r="B157" s="13" t="str">
        <f>VLOOKUP(A157,'Ref-Families'!A:B,2,FALSE)</f>
        <v xml:space="preserve"> Audit and Accountability</v>
      </c>
      <c r="C157" s="13" t="str">
        <f>TRIM(VLOOKUP(D157,'Ref-NIST 800-53 (Rev. 4)'!A:C,3,FALSE))</f>
        <v>NON-REPUDIATION</v>
      </c>
      <c r="D157" s="12" t="s">
        <v>65</v>
      </c>
      <c r="E157" s="13" t="str">
        <f>TRIM(VLOOKUP(G157,'Ref-ALL NIST 800-53 Controls'!A:F,6,FALSE))</f>
        <v>VALIDATE BINDING OF INFORMATION PRODUCER IDENTITY</v>
      </c>
      <c r="F157" s="55">
        <v>2</v>
      </c>
      <c r="G157" s="2" t="str">
        <f t="shared" si="12"/>
        <v>AU-10-2</v>
      </c>
      <c r="H157" s="17" t="s">
        <v>67</v>
      </c>
      <c r="I157" s="13" t="str">
        <f t="shared" si="14"/>
        <v>N</v>
      </c>
      <c r="J157" s="13"/>
      <c r="K157" s="13" t="str">
        <f t="shared" si="16"/>
        <v>N</v>
      </c>
      <c r="L157" s="13" t="str">
        <f>IFERROR(VLOOKUP(G157,'Important Notes'!I:I,1,FALSE)," ")</f>
        <v xml:space="preserve"> </v>
      </c>
      <c r="M157" s="13" t="str">
        <f t="shared" si="17"/>
        <v>N</v>
      </c>
      <c r="N157" s="13" t="str">
        <f>IFERROR(VLOOKUP(G157,'Important Notes'!D:D,1,FALSE)," ")</f>
        <v xml:space="preserve"> </v>
      </c>
      <c r="O157" s="13" t="str">
        <f>VLOOKUP(D157,'Ref-NIST 800-53 (Rev. 4)'!A:D,4,FALSE)</f>
        <v>P2</v>
      </c>
      <c r="P157" s="13" t="s">
        <v>1152</v>
      </c>
    </row>
    <row r="158" spans="1:16">
      <c r="A158" s="13" t="str">
        <f t="shared" si="13"/>
        <v>AU</v>
      </c>
      <c r="B158" s="13" t="str">
        <f>VLOOKUP(A158,'Ref-Families'!A:B,2,FALSE)</f>
        <v xml:space="preserve"> Audit and Accountability</v>
      </c>
      <c r="C158" s="13" t="str">
        <f>TRIM(VLOOKUP(D158,'Ref-NIST 800-53 (Rev. 4)'!A:C,3,FALSE))</f>
        <v>NON-REPUDIATION</v>
      </c>
      <c r="D158" s="12" t="s">
        <v>65</v>
      </c>
      <c r="E158" s="13" t="str">
        <f>TRIM(VLOOKUP(G158,'Ref-ALL NIST 800-53 Controls'!A:F,6,FALSE))</f>
        <v>CHAIN OF CUSTODY</v>
      </c>
      <c r="F158" s="55">
        <v>3</v>
      </c>
      <c r="G158" s="2" t="str">
        <f t="shared" si="12"/>
        <v>AU-10-3</v>
      </c>
      <c r="H158" s="17" t="s">
        <v>66</v>
      </c>
      <c r="I158" s="13" t="str">
        <f t="shared" si="14"/>
        <v>N</v>
      </c>
      <c r="J158" s="13"/>
      <c r="K158" s="13" t="str">
        <f t="shared" si="16"/>
        <v>N</v>
      </c>
      <c r="L158" s="13" t="str">
        <f>IFERROR(VLOOKUP(G158,'Important Notes'!I:I,1,FALSE)," ")</f>
        <v xml:space="preserve"> </v>
      </c>
      <c r="M158" s="13" t="str">
        <f t="shared" si="17"/>
        <v>N</v>
      </c>
      <c r="N158" s="13" t="str">
        <f>IFERROR(VLOOKUP(G158,'Important Notes'!D:D,1,FALSE)," ")</f>
        <v xml:space="preserve"> </v>
      </c>
      <c r="O158" s="13" t="str">
        <f>VLOOKUP(D158,'Ref-NIST 800-53 (Rev. 4)'!A:D,4,FALSE)</f>
        <v>P2</v>
      </c>
      <c r="P158" s="13" t="s">
        <v>1152</v>
      </c>
    </row>
    <row r="159" spans="1:16">
      <c r="A159" s="13" t="str">
        <f t="shared" si="13"/>
        <v>AU</v>
      </c>
      <c r="B159" s="13" t="str">
        <f>VLOOKUP(A159,'Ref-Families'!A:B,2,FALSE)</f>
        <v xml:space="preserve"> Audit and Accountability</v>
      </c>
      <c r="C159" s="13" t="str">
        <f>TRIM(VLOOKUP(D159,'Ref-NIST 800-53 (Rev. 4)'!A:C,3,FALSE))</f>
        <v>NON-REPUDIATION</v>
      </c>
      <c r="D159" s="12" t="s">
        <v>65</v>
      </c>
      <c r="E159" s="13" t="str">
        <f>TRIM(VLOOKUP(G159,'Ref-ALL NIST 800-53 Controls'!A:F,6,FALSE))</f>
        <v>VALIDATE BINDING OF INFORMATION REVIEWER IDENTITY</v>
      </c>
      <c r="F159" s="55">
        <v>4</v>
      </c>
      <c r="G159" s="2" t="str">
        <f t="shared" si="12"/>
        <v>AU-10-4</v>
      </c>
      <c r="H159" s="17" t="s">
        <v>66</v>
      </c>
      <c r="I159" s="13" t="str">
        <f t="shared" si="14"/>
        <v>N</v>
      </c>
      <c r="J159" s="13"/>
      <c r="K159" s="13" t="str">
        <f t="shared" si="16"/>
        <v>N</v>
      </c>
      <c r="L159" s="13" t="str">
        <f>IFERROR(VLOOKUP(G159,'Important Notes'!I:I,1,FALSE)," ")</f>
        <v xml:space="preserve"> </v>
      </c>
      <c r="M159" s="13" t="str">
        <f t="shared" si="17"/>
        <v>N</v>
      </c>
      <c r="N159" s="13" t="str">
        <f>IFERROR(VLOOKUP(G159,'Important Notes'!D:D,1,FALSE)," ")</f>
        <v xml:space="preserve"> </v>
      </c>
      <c r="O159" s="13" t="str">
        <f>VLOOKUP(D159,'Ref-NIST 800-53 (Rev. 4)'!A:D,4,FALSE)</f>
        <v>P2</v>
      </c>
      <c r="P159" s="13" t="s">
        <v>1152</v>
      </c>
    </row>
    <row r="160" spans="1:16">
      <c r="A160" s="13" t="str">
        <f t="shared" si="13"/>
        <v>AU</v>
      </c>
      <c r="B160" s="13" t="str">
        <f>VLOOKUP(A160,'Ref-Families'!A:B,2,FALSE)</f>
        <v xml:space="preserve"> Audit and Accountability</v>
      </c>
      <c r="C160" s="13" t="str">
        <f>TRIM(VLOOKUP(D160,'Ref-NIST 800-53 (Rev. 4)'!A:C,3,FALSE))</f>
        <v>NON-REPUDIATION</v>
      </c>
      <c r="D160" s="12" t="s">
        <v>65</v>
      </c>
      <c r="E160" s="13" t="str">
        <f>TRIM(VLOOKUP(G160,'Ref-ALL NIST 800-53 Controls'!A:F,6,FALSE))</f>
        <v>DIGITAL SIGNATURES</v>
      </c>
      <c r="F160" s="55">
        <v>5</v>
      </c>
      <c r="G160" s="2" t="str">
        <f t="shared" si="12"/>
        <v>AU-10-5</v>
      </c>
      <c r="H160" s="17" t="s">
        <v>611</v>
      </c>
      <c r="I160" s="13" t="str">
        <f t="shared" si="14"/>
        <v>N</v>
      </c>
      <c r="J160" s="13"/>
      <c r="K160" s="13" t="str">
        <f t="shared" si="16"/>
        <v>N</v>
      </c>
      <c r="L160" s="13" t="str">
        <f>IFERROR(VLOOKUP(G160,'Important Notes'!I:I,1,FALSE)," ")</f>
        <v xml:space="preserve"> </v>
      </c>
      <c r="M160" s="13" t="str">
        <f t="shared" si="17"/>
        <v>N</v>
      </c>
      <c r="N160" s="13" t="str">
        <f>IFERROR(VLOOKUP(G160,'Important Notes'!D:D,1,FALSE)," ")</f>
        <v xml:space="preserve"> </v>
      </c>
      <c r="O160" s="13" t="str">
        <f>VLOOKUP(D160,'Ref-NIST 800-53 (Rev. 4)'!A:D,4,FALSE)</f>
        <v>P2</v>
      </c>
      <c r="P160" s="13" t="s">
        <v>1152</v>
      </c>
    </row>
    <row r="161" spans="1:16">
      <c r="A161" s="13" t="str">
        <f t="shared" si="13"/>
        <v>AU</v>
      </c>
      <c r="B161" s="13" t="str">
        <f>VLOOKUP(A161,'Ref-Families'!A:B,2,FALSE)</f>
        <v xml:space="preserve"> Audit and Accountability</v>
      </c>
      <c r="C161" s="13" t="str">
        <f>TRIM(VLOOKUP(D161,'Ref-NIST 800-53 (Rev. 4)'!A:C,3,FALSE))</f>
        <v>AUDIT RECORD RETENTION</v>
      </c>
      <c r="D161" s="12" t="s">
        <v>295</v>
      </c>
      <c r="E161" s="13" t="str">
        <f>TRIM(VLOOKUP(G161,'Ref-ALL NIST 800-53 Controls'!A:F,6,FALSE))</f>
        <v/>
      </c>
      <c r="F161" s="56">
        <v>0</v>
      </c>
      <c r="G161" s="2" t="str">
        <f t="shared" si="12"/>
        <v>AU-11-0</v>
      </c>
      <c r="H161" s="17" t="s">
        <v>638</v>
      </c>
      <c r="I161" s="13" t="str">
        <f t="shared" si="14"/>
        <v>Y</v>
      </c>
      <c r="J161" s="13" t="str">
        <f t="shared" si="15"/>
        <v>AU-11-0</v>
      </c>
      <c r="K161" s="13" t="str">
        <f t="shared" si="16"/>
        <v>Y</v>
      </c>
      <c r="L161" s="13" t="str">
        <f>IFERROR(VLOOKUP(G161,'Important Notes'!I:I,1,FALSE)," ")</f>
        <v>AU-11-0</v>
      </c>
      <c r="M161" s="13" t="str">
        <f t="shared" si="17"/>
        <v>Y</v>
      </c>
      <c r="N161" s="13" t="str">
        <f>IFERROR(VLOOKUP(G161,'Important Notes'!D:D,1,FALSE)," ")</f>
        <v>AU-11-0</v>
      </c>
      <c r="O161" s="13" t="str">
        <f>VLOOKUP(D161,'Ref-NIST 800-53 (Rev. 4)'!A:D,4,FALSE)</f>
        <v>P3</v>
      </c>
      <c r="P161" s="13" t="s">
        <v>1152</v>
      </c>
    </row>
    <row r="162" spans="1:16">
      <c r="A162" s="13" t="str">
        <f t="shared" si="13"/>
        <v>AU</v>
      </c>
      <c r="B162" s="13" t="str">
        <f>VLOOKUP(A162,'Ref-Families'!A:B,2,FALSE)</f>
        <v xml:space="preserve"> Audit and Accountability</v>
      </c>
      <c r="C162" s="13" t="str">
        <f>TRIM(VLOOKUP(D162,'Ref-NIST 800-53 (Rev. 4)'!A:C,3,FALSE))</f>
        <v>AUDIT RECORD RETENTION</v>
      </c>
      <c r="D162" s="12" t="s">
        <v>295</v>
      </c>
      <c r="E162" s="13" t="str">
        <f>TRIM(VLOOKUP(G162,'Ref-ALL NIST 800-53 Controls'!A:F,6,FALSE))</f>
        <v>LONG-TERM RETRIEVAL CAPABILITY</v>
      </c>
      <c r="F162" s="55">
        <v>1</v>
      </c>
      <c r="G162" s="2" t="str">
        <f t="shared" si="12"/>
        <v>AU-11-1</v>
      </c>
      <c r="H162" s="17" t="s">
        <v>609</v>
      </c>
      <c r="I162" s="13" t="str">
        <f t="shared" si="14"/>
        <v>N</v>
      </c>
      <c r="J162" s="13"/>
      <c r="K162" s="13" t="str">
        <f t="shared" si="16"/>
        <v>N</v>
      </c>
      <c r="L162" s="13" t="str">
        <f>IFERROR(VLOOKUP(G162,'Important Notes'!I:I,1,FALSE)," ")</f>
        <v xml:space="preserve"> </v>
      </c>
      <c r="M162" s="13" t="str">
        <f t="shared" si="17"/>
        <v>N</v>
      </c>
      <c r="N162" s="13" t="str">
        <f>IFERROR(VLOOKUP(G162,'Important Notes'!D:D,1,FALSE)," ")</f>
        <v xml:space="preserve"> </v>
      </c>
      <c r="O162" s="13" t="str">
        <f>VLOOKUP(D162,'Ref-NIST 800-53 (Rev. 4)'!A:D,4,FALSE)</f>
        <v>P3</v>
      </c>
      <c r="P162" s="13" t="s">
        <v>1152</v>
      </c>
    </row>
    <row r="163" spans="1:16">
      <c r="A163" s="13" t="str">
        <f t="shared" si="13"/>
        <v>AU</v>
      </c>
      <c r="B163" s="13" t="str">
        <f>VLOOKUP(A163,'Ref-Families'!A:B,2,FALSE)</f>
        <v xml:space="preserve"> Audit and Accountability</v>
      </c>
      <c r="C163" s="13" t="str">
        <f>TRIM(VLOOKUP(D163,'Ref-NIST 800-53 (Rev. 4)'!A:C,3,FALSE))</f>
        <v>AUDIT GENERATION</v>
      </c>
      <c r="D163" s="12" t="s">
        <v>68</v>
      </c>
      <c r="E163" s="13" t="str">
        <f>TRIM(VLOOKUP(G163,'Ref-ALL NIST 800-53 Controls'!A:F,6,FALSE))</f>
        <v/>
      </c>
      <c r="F163" s="56">
        <v>0</v>
      </c>
      <c r="G163" s="2" t="str">
        <f t="shared" si="12"/>
        <v>AU-12-0</v>
      </c>
      <c r="H163" s="17" t="s">
        <v>639</v>
      </c>
      <c r="I163" s="13" t="str">
        <f t="shared" si="14"/>
        <v>Y</v>
      </c>
      <c r="J163" s="13" t="str">
        <f t="shared" si="15"/>
        <v>AU-12-0</v>
      </c>
      <c r="K163" s="13" t="str">
        <f t="shared" si="16"/>
        <v>Y</v>
      </c>
      <c r="L163" s="13" t="str">
        <f>IFERROR(VLOOKUP(G163,'Important Notes'!I:I,1,FALSE)," ")</f>
        <v>AU-12-0</v>
      </c>
      <c r="M163" s="13" t="str">
        <f t="shared" si="17"/>
        <v>Y</v>
      </c>
      <c r="N163" s="13" t="str">
        <f>IFERROR(VLOOKUP(G163,'Important Notes'!D:D,1,FALSE)," ")</f>
        <v>AU-12-0</v>
      </c>
      <c r="O163" s="13" t="str">
        <f>VLOOKUP(D163,'Ref-NIST 800-53 (Rev. 4)'!A:D,4,FALSE)</f>
        <v>P1</v>
      </c>
      <c r="P163" s="13" t="s">
        <v>1152</v>
      </c>
    </row>
    <row r="164" spans="1:16">
      <c r="A164" s="13" t="str">
        <f t="shared" si="13"/>
        <v>AU</v>
      </c>
      <c r="B164" s="13" t="str">
        <f>VLOOKUP(A164,'Ref-Families'!A:B,2,FALSE)</f>
        <v xml:space="preserve"> Audit and Accountability</v>
      </c>
      <c r="C164" s="13" t="str">
        <f>TRIM(VLOOKUP(D164,'Ref-NIST 800-53 (Rev. 4)'!A:C,3,FALSE))</f>
        <v>AUDIT GENERATION</v>
      </c>
      <c r="D164" s="12" t="s">
        <v>68</v>
      </c>
      <c r="E164" s="13" t="str">
        <f>TRIM(VLOOKUP(G164,'Ref-ALL NIST 800-53 Controls'!A:F,6,FALSE))</f>
        <v>SYSTEM-WIDE / TIME-CORRELATED AUDIT TRAIL</v>
      </c>
      <c r="F164" s="55">
        <v>1</v>
      </c>
      <c r="G164" s="2" t="str">
        <f t="shared" si="12"/>
        <v>AU-12-1</v>
      </c>
      <c r="H164" s="17" t="s">
        <v>69</v>
      </c>
      <c r="I164" s="13" t="str">
        <f t="shared" si="14"/>
        <v>N</v>
      </c>
      <c r="J164" s="13"/>
      <c r="K164" s="13" t="str">
        <f t="shared" si="16"/>
        <v>N</v>
      </c>
      <c r="L164" s="13" t="str">
        <f>IFERROR(VLOOKUP(G164,'Important Notes'!I:I,1,FALSE)," ")</f>
        <v xml:space="preserve"> </v>
      </c>
      <c r="M164" s="13" t="str">
        <f t="shared" si="17"/>
        <v>Y</v>
      </c>
      <c r="N164" s="13" t="str">
        <f>IFERROR(VLOOKUP(G164,'Important Notes'!D:D,1,FALSE)," ")</f>
        <v>AU-12-1</v>
      </c>
      <c r="O164" s="13" t="str">
        <f>VLOOKUP(D164,'Ref-NIST 800-53 (Rev. 4)'!A:D,4,FALSE)</f>
        <v>P1</v>
      </c>
      <c r="P164" s="13" t="s">
        <v>1152</v>
      </c>
    </row>
    <row r="165" spans="1:16">
      <c r="A165" s="13" t="str">
        <f t="shared" si="13"/>
        <v>AU</v>
      </c>
      <c r="B165" s="13" t="str">
        <f>VLOOKUP(A165,'Ref-Families'!A:B,2,FALSE)</f>
        <v xml:space="preserve"> Audit and Accountability</v>
      </c>
      <c r="C165" s="13" t="str">
        <f>TRIM(VLOOKUP(D165,'Ref-NIST 800-53 (Rev. 4)'!A:C,3,FALSE))</f>
        <v>AUDIT GENERATION</v>
      </c>
      <c r="D165" s="12" t="s">
        <v>68</v>
      </c>
      <c r="E165" s="13" t="str">
        <f>TRIM(VLOOKUP(G165,'Ref-ALL NIST 800-53 Controls'!A:F,6,FALSE))</f>
        <v>STANDARDIZED FORMATS</v>
      </c>
      <c r="F165" s="55">
        <v>2</v>
      </c>
      <c r="G165" s="2" t="str">
        <f t="shared" si="12"/>
        <v>AU-12-2</v>
      </c>
      <c r="H165" s="17" t="s">
        <v>609</v>
      </c>
      <c r="I165" s="13" t="str">
        <f t="shared" si="14"/>
        <v>N</v>
      </c>
      <c r="J165" s="13"/>
      <c r="K165" s="13" t="str">
        <f t="shared" si="16"/>
        <v>N</v>
      </c>
      <c r="L165" s="13" t="str">
        <f>IFERROR(VLOOKUP(G165,'Important Notes'!I:I,1,FALSE)," ")</f>
        <v xml:space="preserve"> </v>
      </c>
      <c r="M165" s="13" t="str">
        <f t="shared" si="17"/>
        <v>N</v>
      </c>
      <c r="N165" s="13" t="str">
        <f>IFERROR(VLOOKUP(G165,'Important Notes'!D:D,1,FALSE)," ")</f>
        <v xml:space="preserve"> </v>
      </c>
      <c r="O165" s="13" t="str">
        <f>VLOOKUP(D165,'Ref-NIST 800-53 (Rev. 4)'!A:D,4,FALSE)</f>
        <v>P1</v>
      </c>
      <c r="P165" s="13" t="s">
        <v>1152</v>
      </c>
    </row>
    <row r="166" spans="1:16">
      <c r="A166" s="13" t="str">
        <f t="shared" si="13"/>
        <v>AU</v>
      </c>
      <c r="B166" s="13" t="str">
        <f>VLOOKUP(A166,'Ref-Families'!A:B,2,FALSE)</f>
        <v xml:space="preserve"> Audit and Accountability</v>
      </c>
      <c r="C166" s="13" t="str">
        <f>TRIM(VLOOKUP(D166,'Ref-NIST 800-53 (Rev. 4)'!A:C,3,FALSE))</f>
        <v>AUDIT GENERATION</v>
      </c>
      <c r="D166" s="12" t="s">
        <v>68</v>
      </c>
      <c r="E166" s="13" t="str">
        <f>TRIM(VLOOKUP(G166,'Ref-ALL NIST 800-53 Controls'!A:F,6,FALSE))</f>
        <v>CHANGES BY AUTHORIZED INDIVIDUALS</v>
      </c>
      <c r="F166" s="55">
        <v>3</v>
      </c>
      <c r="G166" s="2" t="str">
        <f t="shared" si="12"/>
        <v>AU-12-3</v>
      </c>
      <c r="H166" s="17" t="s">
        <v>58</v>
      </c>
      <c r="I166" s="13" t="str">
        <f t="shared" si="14"/>
        <v>N</v>
      </c>
      <c r="J166" s="13"/>
      <c r="K166" s="13" t="str">
        <f t="shared" si="16"/>
        <v>N</v>
      </c>
      <c r="L166" s="13" t="str">
        <f>IFERROR(VLOOKUP(G166,'Important Notes'!I:I,1,FALSE)," ")</f>
        <v xml:space="preserve"> </v>
      </c>
      <c r="M166" s="13" t="str">
        <f t="shared" si="17"/>
        <v>Y</v>
      </c>
      <c r="N166" s="13" t="str">
        <f>IFERROR(VLOOKUP(G166,'Important Notes'!D:D,1,FALSE)," ")</f>
        <v>AU-12-3</v>
      </c>
      <c r="O166" s="13" t="str">
        <f>VLOOKUP(D166,'Ref-NIST 800-53 (Rev. 4)'!A:D,4,FALSE)</f>
        <v>P1</v>
      </c>
      <c r="P166" s="13" t="s">
        <v>1152</v>
      </c>
    </row>
    <row r="167" spans="1:16">
      <c r="A167" s="13" t="str">
        <f t="shared" si="13"/>
        <v>CA</v>
      </c>
      <c r="B167" s="13" t="str">
        <f>VLOOKUP(A167,'Ref-Families'!A:B,2,FALSE)</f>
        <v xml:space="preserve"> Security Assessment and Authorization</v>
      </c>
      <c r="C167" s="13" t="str">
        <f>TRIM(VLOOKUP(D167,'Ref-NIST 800-53 (Rev. 4)'!A:C,3,FALSE))</f>
        <v>SECURITY ASSESSMENT AND AUTHORIZATION POLICY AND PROCEDURES</v>
      </c>
      <c r="D167" s="12" t="s">
        <v>299</v>
      </c>
      <c r="E167" s="13" t="str">
        <f>TRIM(VLOOKUP(G167,'Ref-ALL NIST 800-53 Controls'!A:F,6,FALSE))</f>
        <v/>
      </c>
      <c r="F167" s="56">
        <v>0</v>
      </c>
      <c r="G167" s="2" t="str">
        <f t="shared" si="12"/>
        <v>CA-1-0</v>
      </c>
      <c r="H167" s="17" t="s">
        <v>219</v>
      </c>
      <c r="I167" s="13" t="str">
        <f t="shared" si="14"/>
        <v>Y</v>
      </c>
      <c r="J167" s="13" t="str">
        <f t="shared" si="15"/>
        <v>CA-1-0</v>
      </c>
      <c r="K167" s="13" t="str">
        <f t="shared" si="16"/>
        <v>Y</v>
      </c>
      <c r="L167" s="13" t="str">
        <f>IFERROR(VLOOKUP(G167,'Important Notes'!I:I,1,FALSE)," ")</f>
        <v>CA-1-0</v>
      </c>
      <c r="M167" s="13" t="str">
        <f t="shared" si="17"/>
        <v>Y</v>
      </c>
      <c r="N167" s="13" t="str">
        <f>IFERROR(VLOOKUP(G167,'Important Notes'!D:D,1,FALSE)," ")</f>
        <v>CA-1-0</v>
      </c>
      <c r="O167" s="13" t="str">
        <f>VLOOKUP(D167,'Ref-NIST 800-53 (Rev. 4)'!A:D,4,FALSE)</f>
        <v>P1</v>
      </c>
      <c r="P167" s="13" t="s">
        <v>1152</v>
      </c>
    </row>
    <row r="168" spans="1:16">
      <c r="A168" s="13" t="str">
        <f t="shared" si="13"/>
        <v>CA</v>
      </c>
      <c r="B168" s="13" t="str">
        <f>VLOOKUP(A168,'Ref-Families'!A:B,2,FALSE)</f>
        <v xml:space="preserve"> Security Assessment and Authorization</v>
      </c>
      <c r="C168" s="13" t="str">
        <f>TRIM(VLOOKUP(D168,'Ref-NIST 800-53 (Rev. 4)'!A:C,3,FALSE))</f>
        <v>SECURITY ASSESSMENTS</v>
      </c>
      <c r="D168" s="12" t="s">
        <v>42</v>
      </c>
      <c r="E168" s="13" t="str">
        <f>TRIM(VLOOKUP(G168,'Ref-ALL NIST 800-53 Controls'!A:F,6,FALSE))</f>
        <v/>
      </c>
      <c r="F168" s="55">
        <v>0</v>
      </c>
      <c r="G168" s="2" t="str">
        <f t="shared" si="12"/>
        <v>CA-2-0</v>
      </c>
      <c r="H168" s="17" t="s">
        <v>640</v>
      </c>
      <c r="I168" s="13" t="str">
        <f t="shared" si="14"/>
        <v>Y</v>
      </c>
      <c r="J168" s="13" t="str">
        <f t="shared" si="15"/>
        <v>CA-2-0</v>
      </c>
      <c r="K168" s="13" t="str">
        <f t="shared" si="16"/>
        <v>Y</v>
      </c>
      <c r="L168" s="13" t="str">
        <f>IFERROR(VLOOKUP(G168,'Important Notes'!I:I,1,FALSE)," ")</f>
        <v>CA-2-0</v>
      </c>
      <c r="M168" s="13" t="str">
        <f t="shared" si="17"/>
        <v>Y</v>
      </c>
      <c r="N168" s="13" t="str">
        <f>IFERROR(VLOOKUP(G168,'Important Notes'!D:D,1,FALSE)," ")</f>
        <v>CA-2-0</v>
      </c>
      <c r="O168" s="13" t="str">
        <f>VLOOKUP(D168,'Ref-NIST 800-53 (Rev. 4)'!A:D,4,FALSE)</f>
        <v>P2</v>
      </c>
      <c r="P168" s="13" t="s">
        <v>1152</v>
      </c>
    </row>
    <row r="169" spans="1:16">
      <c r="A169" s="13" t="str">
        <f t="shared" si="13"/>
        <v>CA</v>
      </c>
      <c r="B169" s="13" t="str">
        <f>VLOOKUP(A169,'Ref-Families'!A:B,2,FALSE)</f>
        <v xml:space="preserve"> Security Assessment and Authorization</v>
      </c>
      <c r="C169" s="13" t="str">
        <f>TRIM(VLOOKUP(D169,'Ref-NIST 800-53 (Rev. 4)'!A:C,3,FALSE))</f>
        <v>SECURITY ASSESSMENTS</v>
      </c>
      <c r="D169" s="12" t="s">
        <v>42</v>
      </c>
      <c r="E169" s="13" t="str">
        <f>TRIM(VLOOKUP(G169,'Ref-ALL NIST 800-53 Controls'!A:F,6,FALSE))</f>
        <v>INDEPENDENT ASSESSORS</v>
      </c>
      <c r="F169" s="55">
        <v>1</v>
      </c>
      <c r="G169" s="2" t="str">
        <f t="shared" si="12"/>
        <v>CA-2-1</v>
      </c>
      <c r="H169" s="17" t="s">
        <v>609</v>
      </c>
      <c r="I169" s="13" t="str">
        <f t="shared" si="14"/>
        <v>N</v>
      </c>
      <c r="J169" s="13"/>
      <c r="K169" s="13" t="str">
        <f t="shared" si="16"/>
        <v>Y</v>
      </c>
      <c r="L169" s="13" t="str">
        <f>IFERROR(VLOOKUP(G169,'Important Notes'!I:I,1,FALSE)," ")</f>
        <v>CA-2-1</v>
      </c>
      <c r="M169" s="13" t="str">
        <f t="shared" si="17"/>
        <v>Y</v>
      </c>
      <c r="N169" s="13" t="str">
        <f>IFERROR(VLOOKUP(G169,'Important Notes'!D:D,1,FALSE)," ")</f>
        <v>CA-2-1</v>
      </c>
      <c r="O169" s="13" t="str">
        <f>VLOOKUP(D169,'Ref-NIST 800-53 (Rev. 4)'!A:D,4,FALSE)</f>
        <v>P2</v>
      </c>
      <c r="P169" s="13" t="s">
        <v>1152</v>
      </c>
    </row>
    <row r="170" spans="1:16">
      <c r="A170" s="13" t="str">
        <f t="shared" si="13"/>
        <v>CA</v>
      </c>
      <c r="B170" s="13" t="str">
        <f>VLOOKUP(A170,'Ref-Families'!A:B,2,FALSE)</f>
        <v xml:space="preserve"> Security Assessment and Authorization</v>
      </c>
      <c r="C170" s="13" t="str">
        <f>TRIM(VLOOKUP(D170,'Ref-NIST 800-53 (Rev. 4)'!A:C,3,FALSE))</f>
        <v>SECURITY ASSESSMENTS</v>
      </c>
      <c r="D170" s="12" t="s">
        <v>42</v>
      </c>
      <c r="E170" s="13" t="str">
        <f>TRIM(VLOOKUP(G170,'Ref-ALL NIST 800-53 Controls'!A:F,6,FALSE))</f>
        <v>SPECIALIZED ASSESSMENTS</v>
      </c>
      <c r="F170" s="55">
        <v>2</v>
      </c>
      <c r="G170" s="2" t="str">
        <f t="shared" si="12"/>
        <v>CA-2-2</v>
      </c>
      <c r="H170" s="17" t="s">
        <v>70</v>
      </c>
      <c r="I170" s="13" t="str">
        <f t="shared" si="14"/>
        <v>N</v>
      </c>
      <c r="J170" s="13"/>
      <c r="K170" s="13" t="str">
        <f t="shared" si="16"/>
        <v>Y</v>
      </c>
      <c r="L170" s="13" t="str">
        <f>IFERROR(VLOOKUP(G170,'Important Notes'!I:I,1,FALSE)," ")</f>
        <v>CA-2-2</v>
      </c>
      <c r="M170" s="13" t="str">
        <f t="shared" si="17"/>
        <v>Y</v>
      </c>
      <c r="N170" s="13" t="str">
        <f>IFERROR(VLOOKUP(G170,'Important Notes'!D:D,1,FALSE)," ")</f>
        <v>CA-2-2</v>
      </c>
      <c r="O170" s="13" t="str">
        <f>VLOOKUP(D170,'Ref-NIST 800-53 (Rev. 4)'!A:D,4,FALSE)</f>
        <v>P2</v>
      </c>
      <c r="P170" s="13" t="s">
        <v>1152</v>
      </c>
    </row>
    <row r="171" spans="1:16">
      <c r="A171" s="13" t="str">
        <f t="shared" si="13"/>
        <v>CA</v>
      </c>
      <c r="B171" s="13" t="str">
        <f>VLOOKUP(A171,'Ref-Families'!A:B,2,FALSE)</f>
        <v xml:space="preserve"> Security Assessment and Authorization</v>
      </c>
      <c r="C171" s="13" t="str">
        <f>TRIM(VLOOKUP(D171,'Ref-NIST 800-53 (Rev. 4)'!A:C,3,FALSE))</f>
        <v>SECURITY ASSESSMENTS</v>
      </c>
      <c r="D171" s="12" t="s">
        <v>42</v>
      </c>
      <c r="E171" s="13" t="str">
        <f>TRIM(VLOOKUP(G171,'Ref-ALL NIST 800-53 Controls'!A:F,6,FALSE))</f>
        <v>EXTERNAL ORGANIZATIONS</v>
      </c>
      <c r="F171" s="55">
        <v>3</v>
      </c>
      <c r="G171" s="2" t="str">
        <f t="shared" si="12"/>
        <v>CA-2-3</v>
      </c>
      <c r="H171" s="17" t="s">
        <v>609</v>
      </c>
      <c r="I171" s="13" t="str">
        <f t="shared" si="14"/>
        <v>N</v>
      </c>
      <c r="J171" s="13"/>
      <c r="K171" s="13" t="str">
        <f t="shared" si="16"/>
        <v>Y</v>
      </c>
      <c r="L171" s="13" t="str">
        <f>IFERROR(VLOOKUP(G171,'Important Notes'!I:I,1,FALSE)," ")</f>
        <v>CA-2-3</v>
      </c>
      <c r="M171" s="13" t="str">
        <f t="shared" si="17"/>
        <v>Y</v>
      </c>
      <c r="N171" s="13" t="str">
        <f>IFERROR(VLOOKUP(G171,'Important Notes'!D:D,1,FALSE)," ")</f>
        <v>CA-2-3</v>
      </c>
      <c r="O171" s="13" t="str">
        <f>VLOOKUP(D171,'Ref-NIST 800-53 (Rev. 4)'!A:D,4,FALSE)</f>
        <v>P2</v>
      </c>
      <c r="P171" s="13" t="s">
        <v>1152</v>
      </c>
    </row>
    <row r="172" spans="1:16">
      <c r="A172" s="13" t="str">
        <f t="shared" si="13"/>
        <v>CA</v>
      </c>
      <c r="B172" s="13" t="str">
        <f>VLOOKUP(A172,'Ref-Families'!A:B,2,FALSE)</f>
        <v xml:space="preserve"> Security Assessment and Authorization</v>
      </c>
      <c r="C172" s="13" t="str">
        <f>TRIM(VLOOKUP(D172,'Ref-NIST 800-53 (Rev. 4)'!A:C,3,FALSE))</f>
        <v>SYSTEM INTERCONNECTIONS</v>
      </c>
      <c r="D172" s="12" t="s">
        <v>71</v>
      </c>
      <c r="E172" s="13" t="str">
        <f>TRIM(VLOOKUP(G172,'Ref-ALL NIST 800-53 Controls'!A:F,6,FALSE))</f>
        <v/>
      </c>
      <c r="F172" s="55">
        <v>0</v>
      </c>
      <c r="G172" s="2" t="str">
        <f t="shared" si="12"/>
        <v>CA-3-0</v>
      </c>
      <c r="H172" s="17" t="s">
        <v>641</v>
      </c>
      <c r="I172" s="13" t="str">
        <f t="shared" si="14"/>
        <v>Y</v>
      </c>
      <c r="J172" s="13" t="str">
        <f t="shared" si="15"/>
        <v>CA-3-0</v>
      </c>
      <c r="K172" s="13" t="str">
        <f t="shared" si="16"/>
        <v>Y</v>
      </c>
      <c r="L172" s="13" t="str">
        <f>IFERROR(VLOOKUP(G172,'Important Notes'!I:I,1,FALSE)," ")</f>
        <v>CA-3-0</v>
      </c>
      <c r="M172" s="13" t="str">
        <f t="shared" si="17"/>
        <v>Y</v>
      </c>
      <c r="N172" s="13" t="str">
        <f>IFERROR(VLOOKUP(G172,'Important Notes'!D:D,1,FALSE)," ")</f>
        <v>CA-3-0</v>
      </c>
      <c r="O172" s="13" t="str">
        <f>VLOOKUP(D172,'Ref-NIST 800-53 (Rev. 4)'!A:D,4,FALSE)</f>
        <v>P1</v>
      </c>
      <c r="P172" s="13" t="s">
        <v>1152</v>
      </c>
    </row>
    <row r="173" spans="1:16">
      <c r="A173" s="13" t="str">
        <f t="shared" si="13"/>
        <v>CA</v>
      </c>
      <c r="B173" s="13" t="str">
        <f>VLOOKUP(A173,'Ref-Families'!A:B,2,FALSE)</f>
        <v xml:space="preserve"> Security Assessment and Authorization</v>
      </c>
      <c r="C173" s="13" t="str">
        <f>TRIM(VLOOKUP(D173,'Ref-NIST 800-53 (Rev. 4)'!A:C,3,FALSE))</f>
        <v>SYSTEM INTERCONNECTIONS</v>
      </c>
      <c r="D173" s="12" t="s">
        <v>71</v>
      </c>
      <c r="E173" s="13" t="str">
        <f>TRIM(VLOOKUP(G173,'Ref-ALL NIST 800-53 Controls'!A:F,6,FALSE))</f>
        <v>UNCLASSIFIED NATIONAL SECURITY SYSTEM CONNECTIONS</v>
      </c>
      <c r="F173" s="55">
        <v>1</v>
      </c>
      <c r="G173" s="2" t="str">
        <f t="shared" si="12"/>
        <v>CA-3-1</v>
      </c>
      <c r="H173" s="17" t="s">
        <v>609</v>
      </c>
      <c r="I173" s="13" t="str">
        <f t="shared" si="14"/>
        <v>N</v>
      </c>
      <c r="J173" s="13"/>
      <c r="K173" s="13" t="str">
        <f t="shared" si="16"/>
        <v>N</v>
      </c>
      <c r="L173" s="13" t="str">
        <f>IFERROR(VLOOKUP(G173,'Important Notes'!I:I,1,FALSE)," ")</f>
        <v xml:space="preserve"> </v>
      </c>
      <c r="M173" s="13" t="str">
        <f t="shared" si="17"/>
        <v>N</v>
      </c>
      <c r="N173" s="13" t="str">
        <f>IFERROR(VLOOKUP(G173,'Important Notes'!D:D,1,FALSE)," ")</f>
        <v xml:space="preserve"> </v>
      </c>
      <c r="O173" s="13" t="str">
        <f>VLOOKUP(D173,'Ref-NIST 800-53 (Rev. 4)'!A:D,4,FALSE)</f>
        <v>P1</v>
      </c>
      <c r="P173" s="13" t="s">
        <v>1152</v>
      </c>
    </row>
    <row r="174" spans="1:16">
      <c r="A174" s="13" t="str">
        <f t="shared" si="13"/>
        <v>CA</v>
      </c>
      <c r="B174" s="13" t="str">
        <f>VLOOKUP(A174,'Ref-Families'!A:B,2,FALSE)</f>
        <v xml:space="preserve"> Security Assessment and Authorization</v>
      </c>
      <c r="C174" s="13" t="str">
        <f>TRIM(VLOOKUP(D174,'Ref-NIST 800-53 (Rev. 4)'!A:C,3,FALSE))</f>
        <v>SYSTEM INTERCONNECTIONS</v>
      </c>
      <c r="D174" s="12" t="s">
        <v>71</v>
      </c>
      <c r="E174" s="13" t="str">
        <f>TRIM(VLOOKUP(G174,'Ref-ALL NIST 800-53 Controls'!A:F,6,FALSE))</f>
        <v>CLASSIFIED NATIONAL SECURITY SYSTEM CONNECTIONS</v>
      </c>
      <c r="F174" s="55">
        <v>2</v>
      </c>
      <c r="G174" s="2" t="str">
        <f t="shared" si="12"/>
        <v>CA-3-2</v>
      </c>
      <c r="H174" s="17" t="s">
        <v>609</v>
      </c>
      <c r="I174" s="13" t="str">
        <f t="shared" si="14"/>
        <v>N</v>
      </c>
      <c r="J174" s="13"/>
      <c r="K174" s="13" t="str">
        <f t="shared" si="16"/>
        <v>N</v>
      </c>
      <c r="L174" s="13" t="str">
        <f>IFERROR(VLOOKUP(G174,'Important Notes'!I:I,1,FALSE)," ")</f>
        <v xml:space="preserve"> </v>
      </c>
      <c r="M174" s="13" t="str">
        <f t="shared" si="17"/>
        <v>N</v>
      </c>
      <c r="N174" s="13" t="str">
        <f>IFERROR(VLOOKUP(G174,'Important Notes'!D:D,1,FALSE)," ")</f>
        <v xml:space="preserve"> </v>
      </c>
      <c r="O174" s="13" t="str">
        <f>VLOOKUP(D174,'Ref-NIST 800-53 (Rev. 4)'!A:D,4,FALSE)</f>
        <v>P1</v>
      </c>
      <c r="P174" s="13" t="s">
        <v>1152</v>
      </c>
    </row>
    <row r="175" spans="1:16">
      <c r="A175" s="13" t="str">
        <f t="shared" si="13"/>
        <v>CA</v>
      </c>
      <c r="B175" s="13" t="str">
        <f>VLOOKUP(A175,'Ref-Families'!A:B,2,FALSE)</f>
        <v xml:space="preserve"> Security Assessment and Authorization</v>
      </c>
      <c r="C175" s="13" t="str">
        <f>TRIM(VLOOKUP(D175,'Ref-NIST 800-53 (Rev. 4)'!A:C,3,FALSE))</f>
        <v>SYSTEM INTERCONNECTIONS</v>
      </c>
      <c r="D175" s="12" t="s">
        <v>71</v>
      </c>
      <c r="E175" s="13" t="str">
        <f>TRIM(VLOOKUP(G175,'Ref-ALL NIST 800-53 Controls'!A:F,6,FALSE))</f>
        <v>UNCLASSIFIED NON-NATIONAL SECURITY SYSTEM CONNECTIONS</v>
      </c>
      <c r="F175" s="55">
        <v>3</v>
      </c>
      <c r="G175" s="2" t="str">
        <f t="shared" si="12"/>
        <v>CA-3-3</v>
      </c>
      <c r="H175" s="17" t="s">
        <v>609</v>
      </c>
      <c r="I175" s="13" t="str">
        <f t="shared" si="14"/>
        <v>N</v>
      </c>
      <c r="J175" s="13"/>
      <c r="K175" s="13" t="str">
        <f t="shared" si="16"/>
        <v>Y</v>
      </c>
      <c r="L175" s="13" t="str">
        <f>IFERROR(VLOOKUP(G175,'Important Notes'!I:I,1,FALSE)," ")</f>
        <v>CA-3-3</v>
      </c>
      <c r="M175" s="13" t="str">
        <f t="shared" si="17"/>
        <v>Y</v>
      </c>
      <c r="N175" s="13" t="str">
        <f>IFERROR(VLOOKUP(G175,'Important Notes'!D:D,1,FALSE)," ")</f>
        <v>CA-3-3</v>
      </c>
      <c r="O175" s="13" t="str">
        <f>VLOOKUP(D175,'Ref-NIST 800-53 (Rev. 4)'!A:D,4,FALSE)</f>
        <v>P1</v>
      </c>
      <c r="P175" s="13" t="s">
        <v>1152</v>
      </c>
    </row>
    <row r="176" spans="1:16">
      <c r="A176" s="13" t="str">
        <f t="shared" si="13"/>
        <v>CA</v>
      </c>
      <c r="B176" s="13" t="str">
        <f>VLOOKUP(A176,'Ref-Families'!A:B,2,FALSE)</f>
        <v xml:space="preserve"> Security Assessment and Authorization</v>
      </c>
      <c r="C176" s="13" t="str">
        <f>TRIM(VLOOKUP(D176,'Ref-NIST 800-53 (Rev. 4)'!A:C,3,FALSE))</f>
        <v>SYSTEM INTERCONNECTIONS</v>
      </c>
      <c r="D176" s="12" t="s">
        <v>71</v>
      </c>
      <c r="E176" s="13" t="str">
        <f>TRIM(VLOOKUP(G176,'Ref-ALL NIST 800-53 Controls'!A:F,6,FALSE))</f>
        <v>CONNECTIONS TO PUBLIC NETWORKS</v>
      </c>
      <c r="F176" s="55">
        <v>4</v>
      </c>
      <c r="G176" s="2" t="str">
        <f t="shared" si="12"/>
        <v>CA-3-4</v>
      </c>
      <c r="H176" s="17" t="s">
        <v>609</v>
      </c>
      <c r="I176" s="13" t="str">
        <f t="shared" si="14"/>
        <v>N</v>
      </c>
      <c r="J176" s="13"/>
      <c r="K176" s="13" t="str">
        <f t="shared" si="16"/>
        <v>N</v>
      </c>
      <c r="L176" s="13" t="str">
        <f>IFERROR(VLOOKUP(G176,'Important Notes'!I:I,1,FALSE)," ")</f>
        <v xml:space="preserve"> </v>
      </c>
      <c r="M176" s="13" t="str">
        <f t="shared" si="17"/>
        <v>N</v>
      </c>
      <c r="N176" s="13" t="str">
        <f>IFERROR(VLOOKUP(G176,'Important Notes'!D:D,1,FALSE)," ")</f>
        <v xml:space="preserve"> </v>
      </c>
      <c r="O176" s="13" t="str">
        <f>VLOOKUP(D176,'Ref-NIST 800-53 (Rev. 4)'!A:D,4,FALSE)</f>
        <v>P1</v>
      </c>
      <c r="P176" s="13" t="s">
        <v>1152</v>
      </c>
    </row>
    <row r="177" spans="1:16">
      <c r="A177" s="13" t="str">
        <f t="shared" si="13"/>
        <v>CA</v>
      </c>
      <c r="B177" s="13" t="str">
        <f>VLOOKUP(A177,'Ref-Families'!A:B,2,FALSE)</f>
        <v xml:space="preserve"> Security Assessment and Authorization</v>
      </c>
      <c r="C177" s="13" t="str">
        <f>TRIM(VLOOKUP(D177,'Ref-NIST 800-53 (Rev. 4)'!A:C,3,FALSE))</f>
        <v>SYSTEM INTERCONNECTIONS</v>
      </c>
      <c r="D177" s="12" t="s">
        <v>71</v>
      </c>
      <c r="E177" s="13" t="str">
        <f>TRIM(VLOOKUP(G177,'Ref-ALL NIST 800-53 Controls'!A:F,6,FALSE))</f>
        <v>RESTRICTIONS ON EXTERNAL SYSTEM CONNECTIONS</v>
      </c>
      <c r="F177" s="55">
        <v>5</v>
      </c>
      <c r="G177" s="2" t="str">
        <f t="shared" si="12"/>
        <v>CA-3-5</v>
      </c>
      <c r="H177" s="17" t="s">
        <v>72</v>
      </c>
      <c r="I177" s="13" t="str">
        <f t="shared" si="14"/>
        <v>N</v>
      </c>
      <c r="J177" s="13"/>
      <c r="K177" s="13" t="str">
        <f t="shared" si="16"/>
        <v>Y</v>
      </c>
      <c r="L177" s="13" t="str">
        <f>IFERROR(VLOOKUP(G177,'Important Notes'!I:I,1,FALSE)," ")</f>
        <v>CA-3-5</v>
      </c>
      <c r="M177" s="13" t="str">
        <f t="shared" si="17"/>
        <v>Y</v>
      </c>
      <c r="N177" s="13" t="str">
        <f>IFERROR(VLOOKUP(G177,'Important Notes'!D:D,1,FALSE)," ")</f>
        <v>CA-3-5</v>
      </c>
      <c r="O177" s="13" t="str">
        <f>VLOOKUP(D177,'Ref-NIST 800-53 (Rev. 4)'!A:D,4,FALSE)</f>
        <v>P1</v>
      </c>
      <c r="P177" s="13" t="s">
        <v>1152</v>
      </c>
    </row>
    <row r="178" spans="1:16">
      <c r="A178" s="13" t="str">
        <f t="shared" si="13"/>
        <v>CA</v>
      </c>
      <c r="B178" s="13" t="str">
        <f>VLOOKUP(A178,'Ref-Families'!A:B,2,FALSE)</f>
        <v xml:space="preserve"> Security Assessment and Authorization</v>
      </c>
      <c r="C178" s="13" t="str">
        <f>TRIM(VLOOKUP(D178,'Ref-NIST 800-53 (Rev. 4)'!A:C,3,FALSE))</f>
        <v>PLAN OF ACTION AND MILESTONES</v>
      </c>
      <c r="D178" s="12" t="s">
        <v>306</v>
      </c>
      <c r="E178" s="13" t="str">
        <f>TRIM(VLOOKUP(G178,'Ref-ALL NIST 800-53 Controls'!A:F,6,FALSE))</f>
        <v/>
      </c>
      <c r="F178" s="56">
        <v>0</v>
      </c>
      <c r="G178" s="2" t="str">
        <f t="shared" si="12"/>
        <v>CA-5-0</v>
      </c>
      <c r="H178" s="17" t="s">
        <v>642</v>
      </c>
      <c r="I178" s="13" t="str">
        <f t="shared" si="14"/>
        <v>Y</v>
      </c>
      <c r="J178" s="13" t="str">
        <f t="shared" si="15"/>
        <v>CA-5-0</v>
      </c>
      <c r="K178" s="13" t="str">
        <f t="shared" si="16"/>
        <v>Y</v>
      </c>
      <c r="L178" s="13" t="str">
        <f>IFERROR(VLOOKUP(G178,'Important Notes'!I:I,1,FALSE)," ")</f>
        <v>CA-5-0</v>
      </c>
      <c r="M178" s="13" t="str">
        <f t="shared" si="17"/>
        <v>Y</v>
      </c>
      <c r="N178" s="13" t="str">
        <f>IFERROR(VLOOKUP(G178,'Important Notes'!D:D,1,FALSE)," ")</f>
        <v>CA-5-0</v>
      </c>
      <c r="O178" s="13" t="str">
        <f>VLOOKUP(D178,'Ref-NIST 800-53 (Rev. 4)'!A:D,4,FALSE)</f>
        <v>P3</v>
      </c>
      <c r="P178" s="13" t="s">
        <v>1152</v>
      </c>
    </row>
    <row r="179" spans="1:16">
      <c r="A179" s="13" t="str">
        <f t="shared" si="13"/>
        <v>CA</v>
      </c>
      <c r="B179" s="13" t="str">
        <f>VLOOKUP(A179,'Ref-Families'!A:B,2,FALSE)</f>
        <v xml:space="preserve"> Security Assessment and Authorization</v>
      </c>
      <c r="C179" s="13" t="str">
        <f>TRIM(VLOOKUP(D179,'Ref-NIST 800-53 (Rev. 4)'!A:C,3,FALSE))</f>
        <v>PLAN OF ACTION AND MILESTONES</v>
      </c>
      <c r="D179" s="12" t="s">
        <v>306</v>
      </c>
      <c r="E179" s="13" t="str">
        <f>TRIM(VLOOKUP(G179,'Ref-ALL NIST 800-53 Controls'!A:F,6,FALSE))</f>
        <v>AUTOMATION SUPPORT FOR ACCURACY / CURRENCY</v>
      </c>
      <c r="F179" s="55">
        <v>1</v>
      </c>
      <c r="G179" s="2" t="str">
        <f t="shared" si="12"/>
        <v>CA-5-1</v>
      </c>
      <c r="H179" s="17" t="s">
        <v>609</v>
      </c>
      <c r="I179" s="13" t="str">
        <f t="shared" si="14"/>
        <v>N</v>
      </c>
      <c r="J179" s="13"/>
      <c r="K179" s="13" t="str">
        <f t="shared" si="16"/>
        <v>N</v>
      </c>
      <c r="L179" s="13" t="str">
        <f>IFERROR(VLOOKUP(G179,'Important Notes'!I:I,1,FALSE)," ")</f>
        <v xml:space="preserve"> </v>
      </c>
      <c r="M179" s="13" t="str">
        <f t="shared" si="17"/>
        <v>N</v>
      </c>
      <c r="N179" s="13" t="str">
        <f>IFERROR(VLOOKUP(G179,'Important Notes'!D:D,1,FALSE)," ")</f>
        <v xml:space="preserve"> </v>
      </c>
      <c r="O179" s="13" t="str">
        <f>VLOOKUP(D179,'Ref-NIST 800-53 (Rev. 4)'!A:D,4,FALSE)</f>
        <v>P3</v>
      </c>
      <c r="P179" s="13" t="s">
        <v>1152</v>
      </c>
    </row>
    <row r="180" spans="1:16">
      <c r="A180" s="13" t="str">
        <f t="shared" si="13"/>
        <v>CA</v>
      </c>
      <c r="B180" s="13" t="str">
        <f>VLOOKUP(A180,'Ref-Families'!A:B,2,FALSE)</f>
        <v xml:space="preserve"> Security Assessment and Authorization</v>
      </c>
      <c r="C180" s="13" t="str">
        <f>TRIM(VLOOKUP(D180,'Ref-NIST 800-53 (Rev. 4)'!A:C,3,FALSE))</f>
        <v>SECURITY AUTHORIZATION</v>
      </c>
      <c r="D180" s="12" t="s">
        <v>308</v>
      </c>
      <c r="E180" s="13" t="str">
        <f>TRIM(VLOOKUP(G180,'Ref-ALL NIST 800-53 Controls'!A:F,6,FALSE))</f>
        <v/>
      </c>
      <c r="F180" s="56">
        <v>0</v>
      </c>
      <c r="G180" s="2" t="str">
        <f t="shared" si="12"/>
        <v>CA-6-0</v>
      </c>
      <c r="H180" s="17" t="s">
        <v>643</v>
      </c>
      <c r="I180" s="13" t="str">
        <f t="shared" si="14"/>
        <v>Y</v>
      </c>
      <c r="J180" s="13" t="str">
        <f t="shared" si="15"/>
        <v>CA-6-0</v>
      </c>
      <c r="K180" s="13" t="str">
        <f t="shared" si="16"/>
        <v>Y</v>
      </c>
      <c r="L180" s="13" t="str">
        <f>IFERROR(VLOOKUP(G180,'Important Notes'!I:I,1,FALSE)," ")</f>
        <v>CA-6-0</v>
      </c>
      <c r="M180" s="13" t="str">
        <f t="shared" si="17"/>
        <v>Y</v>
      </c>
      <c r="N180" s="13" t="str">
        <f>IFERROR(VLOOKUP(G180,'Important Notes'!D:D,1,FALSE)," ")</f>
        <v>CA-6-0</v>
      </c>
      <c r="O180" s="13" t="str">
        <f>VLOOKUP(D180,'Ref-NIST 800-53 (Rev. 4)'!A:D,4,FALSE)</f>
        <v>P2</v>
      </c>
      <c r="P180" s="13" t="s">
        <v>1152</v>
      </c>
    </row>
    <row r="181" spans="1:16" ht="30">
      <c r="A181" s="13" t="str">
        <f t="shared" si="13"/>
        <v>CA</v>
      </c>
      <c r="B181" s="13" t="str">
        <f>VLOOKUP(A181,'Ref-Families'!A:B,2,FALSE)</f>
        <v xml:space="preserve"> Security Assessment and Authorization</v>
      </c>
      <c r="C181" s="13" t="str">
        <f>TRIM(VLOOKUP(D181,'Ref-NIST 800-53 (Rev. 4)'!A:C,3,FALSE))</f>
        <v>CONTINUOUS MONITORING</v>
      </c>
      <c r="D181" s="12" t="s">
        <v>7</v>
      </c>
      <c r="E181" s="13" t="str">
        <f>TRIM(VLOOKUP(G181,'Ref-ALL NIST 800-53 Controls'!A:F,6,FALSE))</f>
        <v/>
      </c>
      <c r="F181" s="55">
        <v>0</v>
      </c>
      <c r="G181" s="2" t="str">
        <f t="shared" si="12"/>
        <v>CA-7-0</v>
      </c>
      <c r="H181" s="17" t="s">
        <v>644</v>
      </c>
      <c r="I181" s="13" t="str">
        <f t="shared" si="14"/>
        <v>Y</v>
      </c>
      <c r="J181" s="13" t="str">
        <f t="shared" si="15"/>
        <v>CA-7-0</v>
      </c>
      <c r="K181" s="13" t="str">
        <f t="shared" si="16"/>
        <v>Y</v>
      </c>
      <c r="L181" s="13" t="str">
        <f>IFERROR(VLOOKUP(G181,'Important Notes'!I:I,1,FALSE)," ")</f>
        <v>CA-7-0</v>
      </c>
      <c r="M181" s="13" t="str">
        <f t="shared" si="17"/>
        <v>Y</v>
      </c>
      <c r="N181" s="13" t="str">
        <f>IFERROR(VLOOKUP(G181,'Important Notes'!D:D,1,FALSE)," ")</f>
        <v>CA-7-0</v>
      </c>
      <c r="O181" s="13" t="str">
        <f>VLOOKUP(D181,'Ref-NIST 800-53 (Rev. 4)'!A:D,4,FALSE)</f>
        <v>P2</v>
      </c>
      <c r="P181" s="13" t="s">
        <v>1152</v>
      </c>
    </row>
    <row r="182" spans="1:16">
      <c r="A182" s="13" t="str">
        <f t="shared" si="13"/>
        <v>CA</v>
      </c>
      <c r="B182" s="13" t="str">
        <f>VLOOKUP(A182,'Ref-Families'!A:B,2,FALSE)</f>
        <v xml:space="preserve"> Security Assessment and Authorization</v>
      </c>
      <c r="C182" s="13" t="str">
        <f>TRIM(VLOOKUP(D182,'Ref-NIST 800-53 (Rev. 4)'!A:C,3,FALSE))</f>
        <v>CONTINUOUS MONITORING</v>
      </c>
      <c r="D182" s="12" t="s">
        <v>7</v>
      </c>
      <c r="E182" s="13" t="str">
        <f>TRIM(VLOOKUP(G182,'Ref-ALL NIST 800-53 Controls'!A:F,6,FALSE))</f>
        <v>INDEPENDENT ASSESSMENT</v>
      </c>
      <c r="F182" s="55">
        <v>1</v>
      </c>
      <c r="G182" s="2" t="str">
        <f t="shared" si="12"/>
        <v>CA-7-1</v>
      </c>
      <c r="H182" s="17" t="s">
        <v>609</v>
      </c>
      <c r="I182" s="13" t="str">
        <f t="shared" si="14"/>
        <v>N</v>
      </c>
      <c r="J182" s="13"/>
      <c r="K182" s="13" t="str">
        <f t="shared" si="16"/>
        <v>Y</v>
      </c>
      <c r="L182" s="13" t="str">
        <f>IFERROR(VLOOKUP(G182,'Important Notes'!I:I,1,FALSE)," ")</f>
        <v>CA-7-1</v>
      </c>
      <c r="M182" s="13" t="str">
        <f t="shared" si="17"/>
        <v>Y</v>
      </c>
      <c r="N182" s="13" t="str">
        <f>IFERROR(VLOOKUP(G182,'Important Notes'!D:D,1,FALSE)," ")</f>
        <v>CA-7-1</v>
      </c>
      <c r="O182" s="13" t="str">
        <f>VLOOKUP(D182,'Ref-NIST 800-53 (Rev. 4)'!A:D,4,FALSE)</f>
        <v>P2</v>
      </c>
      <c r="P182" s="13" t="s">
        <v>1152</v>
      </c>
    </row>
    <row r="183" spans="1:16">
      <c r="A183" s="13" t="str">
        <f t="shared" si="13"/>
        <v>CA</v>
      </c>
      <c r="B183" s="13" t="str">
        <f>VLOOKUP(A183,'Ref-Families'!A:B,2,FALSE)</f>
        <v xml:space="preserve"> Security Assessment and Authorization</v>
      </c>
      <c r="C183" s="13" t="str">
        <f>TRIM(VLOOKUP(D183,'Ref-NIST 800-53 (Rev. 4)'!A:C,3,FALSE))</f>
        <v>CONTINUOUS MONITORING</v>
      </c>
      <c r="D183" s="12" t="s">
        <v>7</v>
      </c>
      <c r="E183" s="13" t="str">
        <f>TRIM(VLOOKUP(G183,'Ref-ALL NIST 800-53 Controls'!A:F,6,FALSE))</f>
        <v>TYPES OF ASSESSMENTS</v>
      </c>
      <c r="F183" s="55">
        <v>2</v>
      </c>
      <c r="G183" s="2" t="str">
        <f t="shared" si="12"/>
        <v>CA-7-2</v>
      </c>
      <c r="H183" s="17" t="s">
        <v>611</v>
      </c>
      <c r="I183" s="13" t="str">
        <f t="shared" si="14"/>
        <v>N</v>
      </c>
      <c r="J183" s="13"/>
      <c r="K183" s="13" t="str">
        <f t="shared" si="16"/>
        <v>N</v>
      </c>
      <c r="L183" s="13" t="str">
        <f>IFERROR(VLOOKUP(G183,'Important Notes'!I:I,1,FALSE)," ")</f>
        <v xml:space="preserve"> </v>
      </c>
      <c r="M183" s="13" t="str">
        <f t="shared" si="17"/>
        <v>N</v>
      </c>
      <c r="N183" s="13" t="str">
        <f>IFERROR(VLOOKUP(G183,'Important Notes'!D:D,1,FALSE)," ")</f>
        <v xml:space="preserve"> </v>
      </c>
      <c r="O183" s="13" t="str">
        <f>VLOOKUP(D183,'Ref-NIST 800-53 (Rev. 4)'!A:D,4,FALSE)</f>
        <v>P2</v>
      </c>
      <c r="P183" s="13" t="s">
        <v>1152</v>
      </c>
    </row>
    <row r="184" spans="1:16">
      <c r="A184" s="13" t="str">
        <f t="shared" si="13"/>
        <v>CA</v>
      </c>
      <c r="B184" s="13" t="str">
        <f>VLOOKUP(A184,'Ref-Families'!A:B,2,FALSE)</f>
        <v xml:space="preserve"> Security Assessment and Authorization</v>
      </c>
      <c r="C184" s="13" t="str">
        <f>TRIM(VLOOKUP(D184,'Ref-NIST 800-53 (Rev. 4)'!A:C,3,FALSE))</f>
        <v>CONTINUOUS MONITORING</v>
      </c>
      <c r="D184" s="12" t="s">
        <v>7</v>
      </c>
      <c r="E184" s="13" t="str">
        <f>TRIM(VLOOKUP(G184,'Ref-ALL NIST 800-53 Controls'!A:F,6,FALSE))</f>
        <v>TREND ANALYSES</v>
      </c>
      <c r="F184" s="55">
        <v>3</v>
      </c>
      <c r="G184" s="2" t="str">
        <f t="shared" si="12"/>
        <v>CA-7-3</v>
      </c>
      <c r="H184" s="17" t="s">
        <v>609</v>
      </c>
      <c r="I184" s="13" t="str">
        <f t="shared" si="14"/>
        <v>N</v>
      </c>
      <c r="J184" s="13"/>
      <c r="K184" s="13" t="str">
        <f t="shared" si="16"/>
        <v>N</v>
      </c>
      <c r="L184" s="13" t="str">
        <f>IFERROR(VLOOKUP(G184,'Important Notes'!I:I,1,FALSE)," ")</f>
        <v xml:space="preserve"> </v>
      </c>
      <c r="M184" s="13" t="str">
        <f t="shared" si="17"/>
        <v>Y</v>
      </c>
      <c r="N184" s="13" t="str">
        <f>IFERROR(VLOOKUP(G184,'Important Notes'!D:D,1,FALSE)," ")</f>
        <v>CA-7-3</v>
      </c>
      <c r="O184" s="13" t="str">
        <f>VLOOKUP(D184,'Ref-NIST 800-53 (Rev. 4)'!A:D,4,FALSE)</f>
        <v>P2</v>
      </c>
      <c r="P184" s="13" t="s">
        <v>1152</v>
      </c>
    </row>
    <row r="185" spans="1:16">
      <c r="A185" s="13" t="str">
        <f t="shared" si="13"/>
        <v>CA</v>
      </c>
      <c r="B185" s="13" t="str">
        <f>VLOOKUP(A185,'Ref-Families'!A:B,2,FALSE)</f>
        <v xml:space="preserve"> Security Assessment and Authorization</v>
      </c>
      <c r="C185" s="13" t="str">
        <f>TRIM(VLOOKUP(D185,'Ref-NIST 800-53 (Rev. 4)'!A:C,3,FALSE))</f>
        <v>PENETRATION TESTING</v>
      </c>
      <c r="D185" s="12" t="s">
        <v>73</v>
      </c>
      <c r="E185" s="13" t="str">
        <f>TRIM(VLOOKUP(G185,'Ref-ALL NIST 800-53 Controls'!A:F,6,FALSE))</f>
        <v/>
      </c>
      <c r="F185" s="56">
        <v>0</v>
      </c>
      <c r="G185" s="2" t="str">
        <f t="shared" si="12"/>
        <v>CA-8-0</v>
      </c>
      <c r="H185" s="17" t="s">
        <v>157</v>
      </c>
      <c r="I185" s="13" t="str">
        <f t="shared" si="14"/>
        <v>N</v>
      </c>
      <c r="J185" s="13"/>
      <c r="K185" s="13" t="str">
        <f t="shared" si="16"/>
        <v>Y</v>
      </c>
      <c r="L185" s="13" t="str">
        <f>IFERROR(VLOOKUP(G185,'Important Notes'!I:I,1,FALSE)," ")</f>
        <v>CA-8-0</v>
      </c>
      <c r="M185" s="13" t="str">
        <f t="shared" si="17"/>
        <v>Y</v>
      </c>
      <c r="N185" s="13" t="str">
        <f>IFERROR(VLOOKUP(G185,'Important Notes'!D:D,1,FALSE)," ")</f>
        <v>CA-8-0</v>
      </c>
      <c r="O185" s="13" t="str">
        <f>VLOOKUP(D185,'Ref-NIST 800-53 (Rev. 4)'!A:D,4,FALSE)</f>
        <v>P2</v>
      </c>
      <c r="P185" s="13" t="s">
        <v>1152</v>
      </c>
    </row>
    <row r="186" spans="1:16">
      <c r="A186" s="13" t="str">
        <f t="shared" si="13"/>
        <v>CA</v>
      </c>
      <c r="B186" s="13" t="str">
        <f>VLOOKUP(A186,'Ref-Families'!A:B,2,FALSE)</f>
        <v xml:space="preserve"> Security Assessment and Authorization</v>
      </c>
      <c r="C186" s="13" t="str">
        <f>TRIM(VLOOKUP(D186,'Ref-NIST 800-53 (Rev. 4)'!A:C,3,FALSE))</f>
        <v>PENETRATION TESTING</v>
      </c>
      <c r="D186" s="12" t="s">
        <v>73</v>
      </c>
      <c r="E186" s="13" t="str">
        <f>TRIM(VLOOKUP(G186,'Ref-ALL NIST 800-53 Controls'!A:F,6,FALSE))</f>
        <v>INDEPENDENT PENETRATION AGENT OR TEAM</v>
      </c>
      <c r="F186" s="55">
        <v>1</v>
      </c>
      <c r="G186" s="2" t="str">
        <f t="shared" si="12"/>
        <v>CA-8-1</v>
      </c>
      <c r="H186" s="17" t="s">
        <v>42</v>
      </c>
      <c r="I186" s="13" t="str">
        <f t="shared" si="14"/>
        <v>N</v>
      </c>
      <c r="J186" s="13"/>
      <c r="K186" s="13" t="str">
        <f t="shared" si="16"/>
        <v>Y</v>
      </c>
      <c r="L186" s="13" t="str">
        <f>IFERROR(VLOOKUP(G186,'Important Notes'!I:I,1,FALSE)," ")</f>
        <v>CA-8-1</v>
      </c>
      <c r="M186" s="13" t="str">
        <f t="shared" si="17"/>
        <v>Y</v>
      </c>
      <c r="N186" s="13" t="str">
        <f>IFERROR(VLOOKUP(G186,'Important Notes'!D:D,1,FALSE)," ")</f>
        <v>CA-8-1</v>
      </c>
      <c r="O186" s="13" t="str">
        <f>VLOOKUP(D186,'Ref-NIST 800-53 (Rev. 4)'!A:D,4,FALSE)</f>
        <v>P2</v>
      </c>
      <c r="P186" s="13" t="s">
        <v>1152</v>
      </c>
    </row>
    <row r="187" spans="1:16">
      <c r="A187" s="13" t="str">
        <f t="shared" si="13"/>
        <v>CA</v>
      </c>
      <c r="B187" s="13" t="str">
        <f>VLOOKUP(A187,'Ref-Families'!A:B,2,FALSE)</f>
        <v xml:space="preserve"> Security Assessment and Authorization</v>
      </c>
      <c r="C187" s="13" t="str">
        <f>TRIM(VLOOKUP(D187,'Ref-NIST 800-53 (Rev. 4)'!A:C,3,FALSE))</f>
        <v>PENETRATION TESTING</v>
      </c>
      <c r="D187" s="12" t="s">
        <v>73</v>
      </c>
      <c r="E187" s="13" t="str">
        <f>TRIM(VLOOKUP(G187,'Ref-ALL NIST 800-53 Controls'!A:F,6,FALSE))</f>
        <v>RED TEAM EXERCISES</v>
      </c>
      <c r="F187" s="55">
        <v>2</v>
      </c>
      <c r="G187" s="2" t="str">
        <f t="shared" si="12"/>
        <v>CA-8-2</v>
      </c>
      <c r="H187" s="17" t="s">
        <v>609</v>
      </c>
      <c r="I187" s="13" t="str">
        <f t="shared" si="14"/>
        <v>N</v>
      </c>
      <c r="J187" s="13"/>
      <c r="K187" s="13" t="str">
        <f t="shared" si="16"/>
        <v>N</v>
      </c>
      <c r="L187" s="13" t="str">
        <f>IFERROR(VLOOKUP(G187,'Important Notes'!I:I,1,FALSE)," ")</f>
        <v xml:space="preserve"> </v>
      </c>
      <c r="M187" s="13" t="str">
        <f t="shared" si="17"/>
        <v>N</v>
      </c>
      <c r="N187" s="13" t="str">
        <f>IFERROR(VLOOKUP(G187,'Important Notes'!D:D,1,FALSE)," ")</f>
        <v xml:space="preserve"> </v>
      </c>
      <c r="O187" s="13" t="str">
        <f>VLOOKUP(D187,'Ref-NIST 800-53 (Rev. 4)'!A:D,4,FALSE)</f>
        <v>P2</v>
      </c>
      <c r="P187" s="13" t="s">
        <v>1152</v>
      </c>
    </row>
    <row r="188" spans="1:16">
      <c r="A188" s="13" t="str">
        <f t="shared" si="13"/>
        <v>CA</v>
      </c>
      <c r="B188" s="13" t="str">
        <f>VLOOKUP(A188,'Ref-Families'!A:B,2,FALSE)</f>
        <v xml:space="preserve"> Security Assessment and Authorization</v>
      </c>
      <c r="C188" s="13" t="str">
        <f>TRIM(VLOOKUP(D188,'Ref-NIST 800-53 (Rev. 4)'!A:C,3,FALSE))</f>
        <v>INTERNAL SYSTEM CONNECTIONS</v>
      </c>
      <c r="D188" s="12" t="s">
        <v>74</v>
      </c>
      <c r="E188" s="13" t="str">
        <f>TRIM(VLOOKUP(G188,'Ref-ALL NIST 800-53 Controls'!A:F,6,FALSE))</f>
        <v/>
      </c>
      <c r="F188" s="56">
        <v>0</v>
      </c>
      <c r="G188" s="2" t="str">
        <f t="shared" si="12"/>
        <v>CA-9-0</v>
      </c>
      <c r="H188" s="17" t="s">
        <v>645</v>
      </c>
      <c r="I188" s="13" t="str">
        <f t="shared" si="14"/>
        <v>Y</v>
      </c>
      <c r="J188" s="13" t="str">
        <f t="shared" si="15"/>
        <v>CA-9-0</v>
      </c>
      <c r="K188" s="13" t="str">
        <f t="shared" si="16"/>
        <v>Y</v>
      </c>
      <c r="L188" s="13" t="str">
        <f>IFERROR(VLOOKUP(G188,'Important Notes'!I:I,1,FALSE)," ")</f>
        <v>CA-9-0</v>
      </c>
      <c r="M188" s="13" t="str">
        <f t="shared" si="17"/>
        <v>Y</v>
      </c>
      <c r="N188" s="13" t="str">
        <f>IFERROR(VLOOKUP(G188,'Important Notes'!D:D,1,FALSE)," ")</f>
        <v>CA-9-0</v>
      </c>
      <c r="O188" s="13" t="str">
        <f>VLOOKUP(D188,'Ref-NIST 800-53 (Rev. 4)'!A:D,4,FALSE)</f>
        <v>P2</v>
      </c>
      <c r="P188" s="13" t="s">
        <v>1152</v>
      </c>
    </row>
    <row r="189" spans="1:16">
      <c r="A189" s="13" t="str">
        <f t="shared" si="13"/>
        <v>CA</v>
      </c>
      <c r="B189" s="13" t="str">
        <f>VLOOKUP(A189,'Ref-Families'!A:B,2,FALSE)</f>
        <v xml:space="preserve"> Security Assessment and Authorization</v>
      </c>
      <c r="C189" s="13" t="str">
        <f>TRIM(VLOOKUP(D189,'Ref-NIST 800-53 (Rev. 4)'!A:C,3,FALSE))</f>
        <v>INTERNAL SYSTEM CONNECTIONS</v>
      </c>
      <c r="D189" s="12" t="s">
        <v>74</v>
      </c>
      <c r="E189" s="13" t="str">
        <f>TRIM(VLOOKUP(G189,'Ref-ALL NIST 800-53 Controls'!A:F,6,FALSE))</f>
        <v>SECURITY COMPLIANCE CHECKS</v>
      </c>
      <c r="F189" s="55">
        <v>1</v>
      </c>
      <c r="G189" s="2" t="str">
        <f t="shared" si="12"/>
        <v>CA-9-1</v>
      </c>
      <c r="H189" s="17" t="s">
        <v>25</v>
      </c>
      <c r="I189" s="13" t="str">
        <f t="shared" si="14"/>
        <v>N</v>
      </c>
      <c r="J189" s="13"/>
      <c r="K189" s="13" t="str">
        <f t="shared" si="16"/>
        <v>N</v>
      </c>
      <c r="L189" s="13" t="str">
        <f>IFERROR(VLOOKUP(G189,'Important Notes'!I:I,1,FALSE)," ")</f>
        <v xml:space="preserve"> </v>
      </c>
      <c r="M189" s="13" t="str">
        <f t="shared" si="17"/>
        <v>N</v>
      </c>
      <c r="N189" s="13" t="str">
        <f>IFERROR(VLOOKUP(G189,'Important Notes'!D:D,1,FALSE)," ")</f>
        <v xml:space="preserve"> </v>
      </c>
      <c r="O189" s="13" t="str">
        <f>VLOOKUP(D189,'Ref-NIST 800-53 (Rev. 4)'!A:D,4,FALSE)</f>
        <v>P2</v>
      </c>
      <c r="P189" s="13" t="s">
        <v>1152</v>
      </c>
    </row>
    <row r="190" spans="1:16">
      <c r="A190" s="13" t="str">
        <f t="shared" si="13"/>
        <v>CM</v>
      </c>
      <c r="B190" s="13" t="str">
        <f>VLOOKUP(A190,'Ref-Families'!A:B,2,FALSE)</f>
        <v xml:space="preserve"> Configuration Management</v>
      </c>
      <c r="C190" s="13" t="str">
        <f>TRIM(VLOOKUP(D190,'Ref-NIST 800-53 (Rev. 4)'!A:C,3,FALSE))</f>
        <v>CONFIGURATION MANAGEMENT POLICY AND PROCEDURES</v>
      </c>
      <c r="D190" s="12" t="s">
        <v>314</v>
      </c>
      <c r="E190" s="13" t="str">
        <f>TRIM(VLOOKUP(G190,'Ref-ALL NIST 800-53 Controls'!A:F,6,FALSE))</f>
        <v/>
      </c>
      <c r="F190" s="56">
        <v>0</v>
      </c>
      <c r="G190" s="2" t="str">
        <f t="shared" si="12"/>
        <v>CM-1-0</v>
      </c>
      <c r="H190" s="17" t="s">
        <v>219</v>
      </c>
      <c r="I190" s="13" t="str">
        <f t="shared" si="14"/>
        <v>Y</v>
      </c>
      <c r="J190" s="13" t="str">
        <f t="shared" si="15"/>
        <v>CM-1-0</v>
      </c>
      <c r="K190" s="13" t="str">
        <f t="shared" si="16"/>
        <v>Y</v>
      </c>
      <c r="L190" s="13" t="str">
        <f>IFERROR(VLOOKUP(G190,'Important Notes'!I:I,1,FALSE)," ")</f>
        <v>CM-1-0</v>
      </c>
      <c r="M190" s="13" t="str">
        <f t="shared" si="17"/>
        <v>Y</v>
      </c>
      <c r="N190" s="13" t="str">
        <f>IFERROR(VLOOKUP(G190,'Important Notes'!D:D,1,FALSE)," ")</f>
        <v>CM-1-0</v>
      </c>
      <c r="O190" s="13" t="str">
        <f>VLOOKUP(D190,'Ref-NIST 800-53 (Rev. 4)'!A:D,4,FALSE)</f>
        <v>P1</v>
      </c>
      <c r="P190" s="13" t="s">
        <v>1152</v>
      </c>
    </row>
    <row r="191" spans="1:16">
      <c r="A191" s="13" t="str">
        <f t="shared" si="13"/>
        <v>CM</v>
      </c>
      <c r="B191" s="13" t="str">
        <f>VLOOKUP(A191,'Ref-Families'!A:B,2,FALSE)</f>
        <v xml:space="preserve"> Configuration Management</v>
      </c>
      <c r="C191" s="13" t="str">
        <f>TRIM(VLOOKUP(D191,'Ref-NIST 800-53 (Rev. 4)'!A:C,3,FALSE))</f>
        <v>BASELINE CONFIGURATION</v>
      </c>
      <c r="D191" s="12" t="s">
        <v>75</v>
      </c>
      <c r="E191" s="13" t="str">
        <f>TRIM(VLOOKUP(G191,'Ref-ALL NIST 800-53 Controls'!A:F,6,FALSE))</f>
        <v/>
      </c>
      <c r="F191" s="55">
        <v>0</v>
      </c>
      <c r="G191" s="2" t="str">
        <f t="shared" si="12"/>
        <v>CM-2-0</v>
      </c>
      <c r="H191" s="17" t="s">
        <v>646</v>
      </c>
      <c r="I191" s="13" t="str">
        <f t="shared" si="14"/>
        <v>Y</v>
      </c>
      <c r="J191" s="13" t="str">
        <f t="shared" si="15"/>
        <v>CM-2-0</v>
      </c>
      <c r="K191" s="13" t="str">
        <f t="shared" si="16"/>
        <v>Y</v>
      </c>
      <c r="L191" s="13" t="str">
        <f>IFERROR(VLOOKUP(G191,'Important Notes'!I:I,1,FALSE)," ")</f>
        <v>CM-2-0</v>
      </c>
      <c r="M191" s="13" t="str">
        <f t="shared" si="17"/>
        <v>Y</v>
      </c>
      <c r="N191" s="13" t="str">
        <f>IFERROR(VLOOKUP(G191,'Important Notes'!D:D,1,FALSE)," ")</f>
        <v>CM-2-0</v>
      </c>
      <c r="O191" s="13" t="str">
        <f>VLOOKUP(D191,'Ref-NIST 800-53 (Rev. 4)'!A:D,4,FALSE)</f>
        <v>P1</v>
      </c>
      <c r="P191" s="13" t="s">
        <v>1152</v>
      </c>
    </row>
    <row r="192" spans="1:16">
      <c r="A192" s="13" t="str">
        <f t="shared" si="13"/>
        <v>CM</v>
      </c>
      <c r="B192" s="13" t="str">
        <f>VLOOKUP(A192,'Ref-Families'!A:B,2,FALSE)</f>
        <v xml:space="preserve"> Configuration Management</v>
      </c>
      <c r="C192" s="13" t="str">
        <f>TRIM(VLOOKUP(D192,'Ref-NIST 800-53 (Rev. 4)'!A:C,3,FALSE))</f>
        <v>BASELINE CONFIGURATION</v>
      </c>
      <c r="D192" s="12" t="s">
        <v>75</v>
      </c>
      <c r="E192" s="13" t="str">
        <f>TRIM(VLOOKUP(G192,'Ref-ALL NIST 800-53 Controls'!A:F,6,FALSE))</f>
        <v>REVIEWS AND UPDATES</v>
      </c>
      <c r="F192" s="55">
        <v>1</v>
      </c>
      <c r="G192" s="2" t="str">
        <f t="shared" si="12"/>
        <v>CM-2-1</v>
      </c>
      <c r="H192" s="17" t="s">
        <v>76</v>
      </c>
      <c r="I192" s="13" t="str">
        <f t="shared" si="14"/>
        <v>N</v>
      </c>
      <c r="J192" s="13"/>
      <c r="K192" s="13" t="str">
        <f t="shared" si="16"/>
        <v>Y</v>
      </c>
      <c r="L192" s="13" t="str">
        <f>IFERROR(VLOOKUP(G192,'Important Notes'!I:I,1,FALSE)," ")</f>
        <v>CM-2-1</v>
      </c>
      <c r="M192" s="13" t="str">
        <f t="shared" si="17"/>
        <v>Y</v>
      </c>
      <c r="N192" s="13" t="str">
        <f>IFERROR(VLOOKUP(G192,'Important Notes'!D:D,1,FALSE)," ")</f>
        <v>CM-2-1</v>
      </c>
      <c r="O192" s="13" t="str">
        <f>VLOOKUP(D192,'Ref-NIST 800-53 (Rev. 4)'!A:D,4,FALSE)</f>
        <v>P1</v>
      </c>
      <c r="P192" s="13" t="s">
        <v>1152</v>
      </c>
    </row>
    <row r="193" spans="1:16">
      <c r="A193" s="13" t="str">
        <f t="shared" si="13"/>
        <v>CM</v>
      </c>
      <c r="B193" s="13" t="str">
        <f>VLOOKUP(A193,'Ref-Families'!A:B,2,FALSE)</f>
        <v xml:space="preserve"> Configuration Management</v>
      </c>
      <c r="C193" s="13" t="str">
        <f>TRIM(VLOOKUP(D193,'Ref-NIST 800-53 (Rev. 4)'!A:C,3,FALSE))</f>
        <v>BASELINE CONFIGURATION</v>
      </c>
      <c r="D193" s="12" t="s">
        <v>75</v>
      </c>
      <c r="E193" s="13" t="str">
        <f>TRIM(VLOOKUP(G193,'Ref-ALL NIST 800-53 Controls'!A:F,6,FALSE))</f>
        <v>AUTOMATION SUPPORT FOR ACCURACY / CURRENCY</v>
      </c>
      <c r="F193" s="55">
        <v>2</v>
      </c>
      <c r="G193" s="2" t="str">
        <f t="shared" si="12"/>
        <v>CM-2-2</v>
      </c>
      <c r="H193" s="17" t="s">
        <v>77</v>
      </c>
      <c r="I193" s="13" t="str">
        <f t="shared" si="14"/>
        <v>N</v>
      </c>
      <c r="J193" s="13"/>
      <c r="K193" s="13" t="str">
        <f t="shared" si="16"/>
        <v>Y</v>
      </c>
      <c r="L193" s="13" t="str">
        <f>IFERROR(VLOOKUP(G193,'Important Notes'!I:I,1,FALSE)," ")</f>
        <v>CM-2-2</v>
      </c>
      <c r="M193" s="13" t="str">
        <f t="shared" si="17"/>
        <v>Y</v>
      </c>
      <c r="N193" s="13" t="str">
        <f>IFERROR(VLOOKUP(G193,'Important Notes'!D:D,1,FALSE)," ")</f>
        <v>CM-2-2</v>
      </c>
      <c r="O193" s="13" t="str">
        <f>VLOOKUP(D193,'Ref-NIST 800-53 (Rev. 4)'!A:D,4,FALSE)</f>
        <v>P1</v>
      </c>
      <c r="P193" s="13" t="s">
        <v>1152</v>
      </c>
    </row>
    <row r="194" spans="1:16">
      <c r="A194" s="13" t="str">
        <f t="shared" si="13"/>
        <v>CM</v>
      </c>
      <c r="B194" s="13" t="str">
        <f>VLOOKUP(A194,'Ref-Families'!A:B,2,FALSE)</f>
        <v xml:space="preserve"> Configuration Management</v>
      </c>
      <c r="C194" s="13" t="str">
        <f>TRIM(VLOOKUP(D194,'Ref-NIST 800-53 (Rev. 4)'!A:C,3,FALSE))</f>
        <v>BASELINE CONFIGURATION</v>
      </c>
      <c r="D194" s="12" t="s">
        <v>75</v>
      </c>
      <c r="E194" s="13" t="str">
        <f>TRIM(VLOOKUP(G194,'Ref-ALL NIST 800-53 Controls'!A:F,6,FALSE))</f>
        <v>RETENTION OF PREVIOUS CONFIGURATIONS</v>
      </c>
      <c r="F194" s="55">
        <v>3</v>
      </c>
      <c r="G194" s="2" t="str">
        <f t="shared" ref="G194:G257" si="18">CONCATENATE(D194,"-",F194)</f>
        <v>CM-2-3</v>
      </c>
      <c r="H194" s="17" t="s">
        <v>609</v>
      </c>
      <c r="I194" s="13" t="str">
        <f t="shared" si="14"/>
        <v>N</v>
      </c>
      <c r="J194" s="13"/>
      <c r="K194" s="13" t="str">
        <f t="shared" si="16"/>
        <v>Y</v>
      </c>
      <c r="L194" s="13" t="str">
        <f>IFERROR(VLOOKUP(G194,'Important Notes'!I:I,1,FALSE)," ")</f>
        <v>CM-2-3</v>
      </c>
      <c r="M194" s="13" t="str">
        <f t="shared" si="17"/>
        <v>Y</v>
      </c>
      <c r="N194" s="13" t="str">
        <f>IFERROR(VLOOKUP(G194,'Important Notes'!D:D,1,FALSE)," ")</f>
        <v>CM-2-3</v>
      </c>
      <c r="O194" s="13" t="str">
        <f>VLOOKUP(D194,'Ref-NIST 800-53 (Rev. 4)'!A:D,4,FALSE)</f>
        <v>P1</v>
      </c>
      <c r="P194" s="13" t="s">
        <v>1152</v>
      </c>
    </row>
    <row r="195" spans="1:16">
      <c r="A195" s="13" t="str">
        <f t="shared" ref="A195:A258" si="19">LEFT(D195,2)</f>
        <v>CM</v>
      </c>
      <c r="B195" s="13" t="str">
        <f>VLOOKUP(A195,'Ref-Families'!A:B,2,FALSE)</f>
        <v xml:space="preserve"> Configuration Management</v>
      </c>
      <c r="C195" s="13" t="str">
        <f>TRIM(VLOOKUP(D195,'Ref-NIST 800-53 (Rev. 4)'!A:C,3,FALSE))</f>
        <v>BASELINE CONFIGURATION</v>
      </c>
      <c r="D195" s="12" t="s">
        <v>75</v>
      </c>
      <c r="E195" s="13" t="str">
        <f>TRIM(VLOOKUP(G195,'Ref-ALL NIST 800-53 Controls'!A:F,6,FALSE))</f>
        <v>UNAUTHORIZED SOFTWARE</v>
      </c>
      <c r="F195" s="55">
        <v>4</v>
      </c>
      <c r="G195" s="2" t="str">
        <f t="shared" si="18"/>
        <v>CM-2-4</v>
      </c>
      <c r="H195" s="17" t="s">
        <v>611</v>
      </c>
      <c r="I195" s="13" t="str">
        <f t="shared" ref="I195:I258" si="20">IF(J195 = "", "N", "Y")</f>
        <v>N</v>
      </c>
      <c r="J195" s="13"/>
      <c r="K195" s="13" t="str">
        <f t="shared" ref="K195:K258" si="21">IF(L195=" ","N","Y")</f>
        <v>N</v>
      </c>
      <c r="L195" s="13" t="str">
        <f>IFERROR(VLOOKUP(G195,'Important Notes'!I:I,1,FALSE)," ")</f>
        <v xml:space="preserve"> </v>
      </c>
      <c r="M195" s="13" t="str">
        <f t="shared" ref="M195:M258" si="22">IF(N195= " ", "N", "Y")</f>
        <v>N</v>
      </c>
      <c r="N195" s="13" t="str">
        <f>IFERROR(VLOOKUP(G195,'Important Notes'!D:D,1,FALSE)," ")</f>
        <v xml:space="preserve"> </v>
      </c>
      <c r="O195" s="13" t="str">
        <f>VLOOKUP(D195,'Ref-NIST 800-53 (Rev. 4)'!A:D,4,FALSE)</f>
        <v>P1</v>
      </c>
      <c r="P195" s="13" t="s">
        <v>1152</v>
      </c>
    </row>
    <row r="196" spans="1:16">
      <c r="A196" s="13" t="str">
        <f t="shared" si="19"/>
        <v>CM</v>
      </c>
      <c r="B196" s="13" t="str">
        <f>VLOOKUP(A196,'Ref-Families'!A:B,2,FALSE)</f>
        <v xml:space="preserve"> Configuration Management</v>
      </c>
      <c r="C196" s="13" t="str">
        <f>TRIM(VLOOKUP(D196,'Ref-NIST 800-53 (Rev. 4)'!A:C,3,FALSE))</f>
        <v>BASELINE CONFIGURATION</v>
      </c>
      <c r="D196" s="12" t="s">
        <v>75</v>
      </c>
      <c r="E196" s="13" t="str">
        <f>TRIM(VLOOKUP(G196,'Ref-ALL NIST 800-53 Controls'!A:F,6,FALSE))</f>
        <v>AUTHORIZED SOFTWARE</v>
      </c>
      <c r="F196" s="55">
        <v>5</v>
      </c>
      <c r="G196" s="2" t="str">
        <f t="shared" si="18"/>
        <v>CM-2-5</v>
      </c>
      <c r="H196" s="17" t="s">
        <v>611</v>
      </c>
      <c r="I196" s="13" t="str">
        <f t="shared" si="20"/>
        <v>N</v>
      </c>
      <c r="J196" s="13"/>
      <c r="K196" s="13" t="str">
        <f t="shared" si="21"/>
        <v>N</v>
      </c>
      <c r="L196" s="13" t="str">
        <f>IFERROR(VLOOKUP(G196,'Important Notes'!I:I,1,FALSE)," ")</f>
        <v xml:space="preserve"> </v>
      </c>
      <c r="M196" s="13" t="str">
        <f t="shared" si="22"/>
        <v>N</v>
      </c>
      <c r="N196" s="13" t="str">
        <f>IFERROR(VLOOKUP(G196,'Important Notes'!D:D,1,FALSE)," ")</f>
        <v xml:space="preserve"> </v>
      </c>
      <c r="O196" s="13" t="str">
        <f>VLOOKUP(D196,'Ref-NIST 800-53 (Rev. 4)'!A:D,4,FALSE)</f>
        <v>P1</v>
      </c>
      <c r="P196" s="13" t="s">
        <v>1152</v>
      </c>
    </row>
    <row r="197" spans="1:16">
      <c r="A197" s="13" t="str">
        <f t="shared" si="19"/>
        <v>CM</v>
      </c>
      <c r="B197" s="13" t="str">
        <f>VLOOKUP(A197,'Ref-Families'!A:B,2,FALSE)</f>
        <v xml:space="preserve"> Configuration Management</v>
      </c>
      <c r="C197" s="13" t="str">
        <f>TRIM(VLOOKUP(D197,'Ref-NIST 800-53 (Rev. 4)'!A:C,3,FALSE))</f>
        <v>BASELINE CONFIGURATION</v>
      </c>
      <c r="D197" s="12" t="s">
        <v>75</v>
      </c>
      <c r="E197" s="13" t="str">
        <f>TRIM(VLOOKUP(G197,'Ref-ALL NIST 800-53 Controls'!A:F,6,FALSE))</f>
        <v>DEVELOPMENT AND TEST ENVIRONMENTS</v>
      </c>
      <c r="F197" s="55">
        <v>6</v>
      </c>
      <c r="G197" s="2" t="str">
        <f t="shared" si="18"/>
        <v>CM-2-6</v>
      </c>
      <c r="H197" s="17" t="s">
        <v>78</v>
      </c>
      <c r="I197" s="13" t="str">
        <f t="shared" si="20"/>
        <v>N</v>
      </c>
      <c r="J197" s="13"/>
      <c r="K197" s="13" t="str">
        <f t="shared" si="21"/>
        <v>N</v>
      </c>
      <c r="L197" s="13" t="str">
        <f>IFERROR(VLOOKUP(G197,'Important Notes'!I:I,1,FALSE)," ")</f>
        <v xml:space="preserve"> </v>
      </c>
      <c r="M197" s="13" t="str">
        <f t="shared" si="22"/>
        <v>N</v>
      </c>
      <c r="N197" s="13" t="str">
        <f>IFERROR(VLOOKUP(G197,'Important Notes'!D:D,1,FALSE)," ")</f>
        <v xml:space="preserve"> </v>
      </c>
      <c r="O197" s="13" t="str">
        <f>VLOOKUP(D197,'Ref-NIST 800-53 (Rev. 4)'!A:D,4,FALSE)</f>
        <v>P1</v>
      </c>
      <c r="P197" s="13" t="s">
        <v>1152</v>
      </c>
    </row>
    <row r="198" spans="1:16">
      <c r="A198" s="13" t="str">
        <f t="shared" si="19"/>
        <v>CM</v>
      </c>
      <c r="B198" s="13" t="str">
        <f>VLOOKUP(A198,'Ref-Families'!A:B,2,FALSE)</f>
        <v xml:space="preserve"> Configuration Management</v>
      </c>
      <c r="C198" s="13" t="str">
        <f>TRIM(VLOOKUP(D198,'Ref-NIST 800-53 (Rev. 4)'!A:C,3,FALSE))</f>
        <v>BASELINE CONFIGURATION</v>
      </c>
      <c r="D198" s="12" t="s">
        <v>75</v>
      </c>
      <c r="E198" s="13" t="str">
        <f>TRIM(VLOOKUP(G198,'Ref-ALL NIST 800-53 Controls'!A:F,6,FALSE))</f>
        <v>CONFIGURE SYSTEMS, COMPONENTS, OR DEVICES FOR HIGH-RISK AREAS</v>
      </c>
      <c r="F198" s="55">
        <v>7</v>
      </c>
      <c r="G198" s="2" t="str">
        <f t="shared" si="18"/>
        <v>CM-2-7</v>
      </c>
      <c r="H198" s="17" t="s">
        <v>609</v>
      </c>
      <c r="I198" s="13" t="str">
        <f t="shared" si="20"/>
        <v>N</v>
      </c>
      <c r="J198" s="13"/>
      <c r="K198" s="13" t="str">
        <f t="shared" si="21"/>
        <v>Y</v>
      </c>
      <c r="L198" s="13" t="str">
        <f>IFERROR(VLOOKUP(G198,'Important Notes'!I:I,1,FALSE)," ")</f>
        <v>CM-2-7</v>
      </c>
      <c r="M198" s="13" t="str">
        <f t="shared" si="22"/>
        <v>Y</v>
      </c>
      <c r="N198" s="13" t="str">
        <f>IFERROR(VLOOKUP(G198,'Important Notes'!D:D,1,FALSE)," ")</f>
        <v>CM-2-7</v>
      </c>
      <c r="O198" s="13" t="str">
        <f>VLOOKUP(D198,'Ref-NIST 800-53 (Rev. 4)'!A:D,4,FALSE)</f>
        <v>P1</v>
      </c>
      <c r="P198" s="13" t="s">
        <v>1152</v>
      </c>
    </row>
    <row r="199" spans="1:16">
      <c r="A199" s="13" t="str">
        <f t="shared" si="19"/>
        <v>CM</v>
      </c>
      <c r="B199" s="13" t="str">
        <f>VLOOKUP(A199,'Ref-Families'!A:B,2,FALSE)</f>
        <v xml:space="preserve"> Configuration Management</v>
      </c>
      <c r="C199" s="13" t="str">
        <f>TRIM(VLOOKUP(D199,'Ref-NIST 800-53 (Rev. 4)'!A:C,3,FALSE))</f>
        <v>CONFIGURATION CHANGE CONTROL</v>
      </c>
      <c r="D199" s="12" t="s">
        <v>12</v>
      </c>
      <c r="E199" s="13" t="str">
        <f>TRIM(VLOOKUP(G199,'Ref-ALL NIST 800-53 Controls'!A:F,6,FALSE))</f>
        <v/>
      </c>
      <c r="F199" s="55">
        <v>0</v>
      </c>
      <c r="G199" s="2" t="str">
        <f t="shared" si="18"/>
        <v>CM-3-0</v>
      </c>
      <c r="H199" s="17" t="s">
        <v>647</v>
      </c>
      <c r="I199" s="13" t="str">
        <f t="shared" si="20"/>
        <v>N</v>
      </c>
      <c r="J199" s="13"/>
      <c r="K199" s="13" t="str">
        <f t="shared" si="21"/>
        <v>Y</v>
      </c>
      <c r="L199" s="13" t="str">
        <f>IFERROR(VLOOKUP(G199,'Important Notes'!I:I,1,FALSE)," ")</f>
        <v>CM-3-0</v>
      </c>
      <c r="M199" s="13" t="str">
        <f t="shared" si="22"/>
        <v>Y</v>
      </c>
      <c r="N199" s="13" t="str">
        <f>IFERROR(VLOOKUP(G199,'Important Notes'!D:D,1,FALSE)," ")</f>
        <v>CM-3-0</v>
      </c>
      <c r="O199" s="13" t="str">
        <f>VLOOKUP(D199,'Ref-NIST 800-53 (Rev. 4)'!A:D,4,FALSE)</f>
        <v>P1</v>
      </c>
      <c r="P199" s="13" t="s">
        <v>1152</v>
      </c>
    </row>
    <row r="200" spans="1:16">
      <c r="A200" s="13" t="str">
        <f t="shared" si="19"/>
        <v>CM</v>
      </c>
      <c r="B200" s="13" t="str">
        <f>VLOOKUP(A200,'Ref-Families'!A:B,2,FALSE)</f>
        <v xml:space="preserve"> Configuration Management</v>
      </c>
      <c r="C200" s="13" t="str">
        <f>TRIM(VLOOKUP(D200,'Ref-NIST 800-53 (Rev. 4)'!A:C,3,FALSE))</f>
        <v>CONFIGURATION CHANGE CONTROL</v>
      </c>
      <c r="D200" s="12" t="s">
        <v>12</v>
      </c>
      <c r="E200" s="13" t="str">
        <f>TRIM(VLOOKUP(G200,'Ref-ALL NIST 800-53 Controls'!A:F,6,FALSE))</f>
        <v>AUTOMATED DOCUMENT / NOTIFICATION / PROHIBITION OF CHANGES</v>
      </c>
      <c r="F200" s="55">
        <v>1</v>
      </c>
      <c r="G200" s="2" t="str">
        <f t="shared" si="18"/>
        <v>CM-3-1</v>
      </c>
      <c r="H200" s="17" t="s">
        <v>609</v>
      </c>
      <c r="I200" s="13" t="str">
        <f t="shared" si="20"/>
        <v>N</v>
      </c>
      <c r="J200" s="13"/>
      <c r="K200" s="13" t="str">
        <f t="shared" si="21"/>
        <v>N</v>
      </c>
      <c r="L200" s="13" t="str">
        <f>IFERROR(VLOOKUP(G200,'Important Notes'!I:I,1,FALSE)," ")</f>
        <v xml:space="preserve"> </v>
      </c>
      <c r="M200" s="13" t="str">
        <f t="shared" si="22"/>
        <v>Y</v>
      </c>
      <c r="N200" s="13" t="str">
        <f>IFERROR(VLOOKUP(G200,'Important Notes'!D:D,1,FALSE)," ")</f>
        <v>CM-3-1</v>
      </c>
      <c r="O200" s="13" t="str">
        <f>VLOOKUP(D200,'Ref-NIST 800-53 (Rev. 4)'!A:D,4,FALSE)</f>
        <v>P1</v>
      </c>
      <c r="P200" s="13" t="s">
        <v>1152</v>
      </c>
    </row>
    <row r="201" spans="1:16">
      <c r="A201" s="13" t="str">
        <f t="shared" si="19"/>
        <v>CM</v>
      </c>
      <c r="B201" s="13" t="str">
        <f>VLOOKUP(A201,'Ref-Families'!A:B,2,FALSE)</f>
        <v xml:space="preserve"> Configuration Management</v>
      </c>
      <c r="C201" s="13" t="str">
        <f>TRIM(VLOOKUP(D201,'Ref-NIST 800-53 (Rev. 4)'!A:C,3,FALSE))</f>
        <v>CONFIGURATION CHANGE CONTROL</v>
      </c>
      <c r="D201" s="12" t="s">
        <v>12</v>
      </c>
      <c r="E201" s="13" t="str">
        <f>TRIM(VLOOKUP(G201,'Ref-ALL NIST 800-53 Controls'!A:F,6,FALSE))</f>
        <v>TEST / VALIDATE / DOCUMENT CHANGES</v>
      </c>
      <c r="F201" s="55">
        <v>2</v>
      </c>
      <c r="G201" s="2" t="str">
        <f t="shared" si="18"/>
        <v>CM-3-2</v>
      </c>
      <c r="H201" s="17" t="s">
        <v>609</v>
      </c>
      <c r="I201" s="13" t="str">
        <f t="shared" si="20"/>
        <v>N</v>
      </c>
      <c r="J201" s="13"/>
      <c r="K201" s="13" t="str">
        <f t="shared" si="21"/>
        <v>N</v>
      </c>
      <c r="L201" s="13" t="str">
        <f>IFERROR(VLOOKUP(G201,'Important Notes'!I:I,1,FALSE)," ")</f>
        <v xml:space="preserve"> </v>
      </c>
      <c r="M201" s="13" t="str">
        <f t="shared" si="22"/>
        <v>Y</v>
      </c>
      <c r="N201" s="13" t="str">
        <f>IFERROR(VLOOKUP(G201,'Important Notes'!D:D,1,FALSE)," ")</f>
        <v>CM-3-2</v>
      </c>
      <c r="O201" s="13" t="str">
        <f>VLOOKUP(D201,'Ref-NIST 800-53 (Rev. 4)'!A:D,4,FALSE)</f>
        <v>P1</v>
      </c>
      <c r="P201" s="13" t="s">
        <v>1152</v>
      </c>
    </row>
    <row r="202" spans="1:16">
      <c r="A202" s="13" t="str">
        <f t="shared" si="19"/>
        <v>CM</v>
      </c>
      <c r="B202" s="13" t="str">
        <f>VLOOKUP(A202,'Ref-Families'!A:B,2,FALSE)</f>
        <v xml:space="preserve"> Configuration Management</v>
      </c>
      <c r="C202" s="13" t="str">
        <f>TRIM(VLOOKUP(D202,'Ref-NIST 800-53 (Rev. 4)'!A:C,3,FALSE))</f>
        <v>CONFIGURATION CHANGE CONTROL</v>
      </c>
      <c r="D202" s="12" t="s">
        <v>12</v>
      </c>
      <c r="E202" s="13" t="str">
        <f>TRIM(VLOOKUP(G202,'Ref-ALL NIST 800-53 Controls'!A:F,6,FALSE))</f>
        <v>AUTOMATED CHANGE IMPLEMENTATION</v>
      </c>
      <c r="F202" s="55">
        <v>3</v>
      </c>
      <c r="G202" s="2" t="str">
        <f t="shared" si="18"/>
        <v>CM-3-3</v>
      </c>
      <c r="H202" s="17" t="s">
        <v>609</v>
      </c>
      <c r="I202" s="13" t="str">
        <f t="shared" si="20"/>
        <v>N</v>
      </c>
      <c r="J202" s="13"/>
      <c r="K202" s="13" t="str">
        <f t="shared" si="21"/>
        <v>N</v>
      </c>
      <c r="L202" s="13" t="str">
        <f>IFERROR(VLOOKUP(G202,'Important Notes'!I:I,1,FALSE)," ")</f>
        <v xml:space="preserve"> </v>
      </c>
      <c r="M202" s="13" t="str">
        <f t="shared" si="22"/>
        <v>N</v>
      </c>
      <c r="N202" s="13" t="str">
        <f>IFERROR(VLOOKUP(G202,'Important Notes'!D:D,1,FALSE)," ")</f>
        <v xml:space="preserve"> </v>
      </c>
      <c r="O202" s="13" t="str">
        <f>VLOOKUP(D202,'Ref-NIST 800-53 (Rev. 4)'!A:D,4,FALSE)</f>
        <v>P1</v>
      </c>
      <c r="P202" s="13" t="s">
        <v>1152</v>
      </c>
    </row>
    <row r="203" spans="1:16">
      <c r="A203" s="13" t="str">
        <f t="shared" si="19"/>
        <v>CM</v>
      </c>
      <c r="B203" s="13" t="str">
        <f>VLOOKUP(A203,'Ref-Families'!A:B,2,FALSE)</f>
        <v xml:space="preserve"> Configuration Management</v>
      </c>
      <c r="C203" s="13" t="str">
        <f>TRIM(VLOOKUP(D203,'Ref-NIST 800-53 (Rev. 4)'!A:C,3,FALSE))</f>
        <v>CONFIGURATION CHANGE CONTROL</v>
      </c>
      <c r="D203" s="12" t="s">
        <v>12</v>
      </c>
      <c r="E203" s="13" t="str">
        <f>TRIM(VLOOKUP(G203,'Ref-ALL NIST 800-53 Controls'!A:F,6,FALSE))</f>
        <v>SECURITY REPRESENTATIVE</v>
      </c>
      <c r="F203" s="55">
        <v>4</v>
      </c>
      <c r="G203" s="2" t="str">
        <f t="shared" si="18"/>
        <v>CM-3-4</v>
      </c>
      <c r="H203" s="17" t="s">
        <v>609</v>
      </c>
      <c r="I203" s="13" t="str">
        <f t="shared" si="20"/>
        <v>N</v>
      </c>
      <c r="J203" s="13"/>
      <c r="K203" s="13" t="str">
        <f t="shared" si="21"/>
        <v>N</v>
      </c>
      <c r="L203" s="13" t="str">
        <f>IFERROR(VLOOKUP(G203,'Important Notes'!I:I,1,FALSE)," ")</f>
        <v xml:space="preserve"> </v>
      </c>
      <c r="M203" s="13" t="str">
        <f t="shared" si="22"/>
        <v>Y</v>
      </c>
      <c r="N203" s="13" t="str">
        <f>IFERROR(VLOOKUP(G203,'Important Notes'!D:D,1,FALSE)," ")</f>
        <v>CM-3-4</v>
      </c>
      <c r="O203" s="13" t="str">
        <f>VLOOKUP(D203,'Ref-NIST 800-53 (Rev. 4)'!A:D,4,FALSE)</f>
        <v>P1</v>
      </c>
      <c r="P203" s="13" t="s">
        <v>1152</v>
      </c>
    </row>
    <row r="204" spans="1:16">
      <c r="A204" s="13" t="str">
        <f t="shared" si="19"/>
        <v>CM</v>
      </c>
      <c r="B204" s="13" t="str">
        <f>VLOOKUP(A204,'Ref-Families'!A:B,2,FALSE)</f>
        <v xml:space="preserve"> Configuration Management</v>
      </c>
      <c r="C204" s="13" t="str">
        <f>TRIM(VLOOKUP(D204,'Ref-NIST 800-53 (Rev. 4)'!A:C,3,FALSE))</f>
        <v>CONFIGURATION CHANGE CONTROL</v>
      </c>
      <c r="D204" s="12" t="s">
        <v>12</v>
      </c>
      <c r="E204" s="13" t="str">
        <f>TRIM(VLOOKUP(G204,'Ref-ALL NIST 800-53 Controls'!A:F,6,FALSE))</f>
        <v>AUTOMATED SECURITY RESPONSE</v>
      </c>
      <c r="F204" s="55">
        <v>5</v>
      </c>
      <c r="G204" s="2" t="str">
        <f t="shared" si="18"/>
        <v>CM-3-5</v>
      </c>
      <c r="H204" s="17" t="s">
        <v>609</v>
      </c>
      <c r="I204" s="13" t="str">
        <f t="shared" si="20"/>
        <v>N</v>
      </c>
      <c r="J204" s="13"/>
      <c r="K204" s="13" t="str">
        <f t="shared" si="21"/>
        <v>N</v>
      </c>
      <c r="L204" s="13" t="str">
        <f>IFERROR(VLOOKUP(G204,'Important Notes'!I:I,1,FALSE)," ")</f>
        <v xml:space="preserve"> </v>
      </c>
      <c r="M204" s="13" t="str">
        <f t="shared" si="22"/>
        <v>N</v>
      </c>
      <c r="N204" s="13" t="str">
        <f>IFERROR(VLOOKUP(G204,'Important Notes'!D:D,1,FALSE)," ")</f>
        <v xml:space="preserve"> </v>
      </c>
      <c r="O204" s="13" t="str">
        <f>VLOOKUP(D204,'Ref-NIST 800-53 (Rev. 4)'!A:D,4,FALSE)</f>
        <v>P1</v>
      </c>
      <c r="P204" s="13" t="s">
        <v>1152</v>
      </c>
    </row>
    <row r="205" spans="1:16">
      <c r="A205" s="13" t="str">
        <f t="shared" si="19"/>
        <v>CM</v>
      </c>
      <c r="B205" s="13" t="str">
        <f>VLOOKUP(A205,'Ref-Families'!A:B,2,FALSE)</f>
        <v xml:space="preserve"> Configuration Management</v>
      </c>
      <c r="C205" s="13" t="str">
        <f>TRIM(VLOOKUP(D205,'Ref-NIST 800-53 (Rev. 4)'!A:C,3,FALSE))</f>
        <v>CONFIGURATION CHANGE CONTROL</v>
      </c>
      <c r="D205" s="12" t="s">
        <v>12</v>
      </c>
      <c r="E205" s="13" t="str">
        <f>TRIM(VLOOKUP(G205,'Ref-ALL NIST 800-53 Controls'!A:F,6,FALSE))</f>
        <v>CRYPTOGRAPHY MANAGEMENT</v>
      </c>
      <c r="F205" s="55">
        <v>6</v>
      </c>
      <c r="G205" s="2" t="str">
        <f t="shared" si="18"/>
        <v>CM-3-6</v>
      </c>
      <c r="H205" s="17" t="s">
        <v>79</v>
      </c>
      <c r="I205" s="13" t="str">
        <f t="shared" si="20"/>
        <v>N</v>
      </c>
      <c r="J205" s="13"/>
      <c r="K205" s="13" t="str">
        <f t="shared" si="21"/>
        <v>N</v>
      </c>
      <c r="L205" s="13" t="str">
        <f>IFERROR(VLOOKUP(G205,'Important Notes'!I:I,1,FALSE)," ")</f>
        <v xml:space="preserve"> </v>
      </c>
      <c r="M205" s="13" t="str">
        <f t="shared" si="22"/>
        <v>Y</v>
      </c>
      <c r="N205" s="13" t="str">
        <f>IFERROR(VLOOKUP(G205,'Important Notes'!D:D,1,FALSE)," ")</f>
        <v>CM-3-6</v>
      </c>
      <c r="O205" s="13" t="str">
        <f>VLOOKUP(D205,'Ref-NIST 800-53 (Rev. 4)'!A:D,4,FALSE)</f>
        <v>P1</v>
      </c>
      <c r="P205" s="13" t="s">
        <v>1152</v>
      </c>
    </row>
    <row r="206" spans="1:16">
      <c r="A206" s="13" t="str">
        <f t="shared" si="19"/>
        <v>CM</v>
      </c>
      <c r="B206" s="13" t="str">
        <f>VLOOKUP(A206,'Ref-Families'!A:B,2,FALSE)</f>
        <v xml:space="preserve"> Configuration Management</v>
      </c>
      <c r="C206" s="13" t="str">
        <f>TRIM(VLOOKUP(D206,'Ref-NIST 800-53 (Rev. 4)'!A:C,3,FALSE))</f>
        <v>SECURITY IMPACT ANALYSIS</v>
      </c>
      <c r="D206" s="12" t="s">
        <v>80</v>
      </c>
      <c r="E206" s="13" t="str">
        <f>TRIM(VLOOKUP(G206,'Ref-ALL NIST 800-53 Controls'!A:F,6,FALSE))</f>
        <v/>
      </c>
      <c r="F206" s="56">
        <v>0</v>
      </c>
      <c r="G206" s="2" t="str">
        <f t="shared" si="18"/>
        <v>CM-4-0</v>
      </c>
      <c r="H206" s="17" t="s">
        <v>648</v>
      </c>
      <c r="I206" s="13" t="str">
        <f t="shared" si="20"/>
        <v>Y</v>
      </c>
      <c r="J206" s="13" t="str">
        <f t="shared" ref="J206:J258" si="23">G206</f>
        <v>CM-4-0</v>
      </c>
      <c r="K206" s="13" t="str">
        <f t="shared" si="21"/>
        <v>Y</v>
      </c>
      <c r="L206" s="13" t="str">
        <f>IFERROR(VLOOKUP(G206,'Important Notes'!I:I,1,FALSE)," ")</f>
        <v>CM-4-0</v>
      </c>
      <c r="M206" s="13" t="str">
        <f t="shared" si="22"/>
        <v>Y</v>
      </c>
      <c r="N206" s="13" t="str">
        <f>IFERROR(VLOOKUP(G206,'Important Notes'!D:D,1,FALSE)," ")</f>
        <v>CM-4-0</v>
      </c>
      <c r="O206" s="13" t="str">
        <f>VLOOKUP(D206,'Ref-NIST 800-53 (Rev. 4)'!A:D,4,FALSE)</f>
        <v>P2</v>
      </c>
      <c r="P206" s="13" t="s">
        <v>1152</v>
      </c>
    </row>
    <row r="207" spans="1:16">
      <c r="A207" s="13" t="str">
        <f t="shared" si="19"/>
        <v>CM</v>
      </c>
      <c r="B207" s="13" t="str">
        <f>VLOOKUP(A207,'Ref-Families'!A:B,2,FALSE)</f>
        <v xml:space="preserve"> Configuration Management</v>
      </c>
      <c r="C207" s="13" t="str">
        <f>TRIM(VLOOKUP(D207,'Ref-NIST 800-53 (Rev. 4)'!A:C,3,FALSE))</f>
        <v>SECURITY IMPACT ANALYSIS</v>
      </c>
      <c r="D207" s="12" t="s">
        <v>80</v>
      </c>
      <c r="E207" s="13" t="str">
        <f>TRIM(VLOOKUP(G207,'Ref-ALL NIST 800-53 Controls'!A:F,6,FALSE))</f>
        <v>SEPARATE TEST ENVIRONMENTS</v>
      </c>
      <c r="F207" s="55">
        <v>1</v>
      </c>
      <c r="G207" s="2" t="str">
        <f t="shared" si="18"/>
        <v>CM-4-1</v>
      </c>
      <c r="H207" s="17" t="s">
        <v>81</v>
      </c>
      <c r="I207" s="13" t="str">
        <f t="shared" si="20"/>
        <v>N</v>
      </c>
      <c r="J207" s="13"/>
      <c r="K207" s="13" t="str">
        <f t="shared" si="21"/>
        <v>N</v>
      </c>
      <c r="L207" s="13" t="str">
        <f>IFERROR(VLOOKUP(G207,'Important Notes'!I:I,1,FALSE)," ")</f>
        <v xml:space="preserve"> </v>
      </c>
      <c r="M207" s="13" t="str">
        <f t="shared" si="22"/>
        <v>Y</v>
      </c>
      <c r="N207" s="13" t="str">
        <f>IFERROR(VLOOKUP(G207,'Important Notes'!D:D,1,FALSE)," ")</f>
        <v>CM-4-1</v>
      </c>
      <c r="O207" s="13" t="str">
        <f>VLOOKUP(D207,'Ref-NIST 800-53 (Rev. 4)'!A:D,4,FALSE)</f>
        <v>P2</v>
      </c>
      <c r="P207" s="13" t="s">
        <v>1152</v>
      </c>
    </row>
    <row r="208" spans="1:16">
      <c r="A208" s="13" t="str">
        <f t="shared" si="19"/>
        <v>CM</v>
      </c>
      <c r="B208" s="13" t="str">
        <f>VLOOKUP(A208,'Ref-Families'!A:B,2,FALSE)</f>
        <v xml:space="preserve"> Configuration Management</v>
      </c>
      <c r="C208" s="13" t="str">
        <f>TRIM(VLOOKUP(D208,'Ref-NIST 800-53 (Rev. 4)'!A:C,3,FALSE))</f>
        <v>SECURITY IMPACT ANALYSIS</v>
      </c>
      <c r="D208" s="12" t="s">
        <v>80</v>
      </c>
      <c r="E208" s="13" t="str">
        <f>TRIM(VLOOKUP(G208,'Ref-ALL NIST 800-53 Controls'!A:F,6,FALSE))</f>
        <v>VERIFICATION OF SECURITY FUNCTIONS</v>
      </c>
      <c r="F208" s="55">
        <v>2</v>
      </c>
      <c r="G208" s="2" t="str">
        <f t="shared" si="18"/>
        <v>CM-4-2</v>
      </c>
      <c r="H208" s="17" t="s">
        <v>82</v>
      </c>
      <c r="I208" s="13" t="str">
        <f t="shared" si="20"/>
        <v>N</v>
      </c>
      <c r="J208" s="13"/>
      <c r="K208" s="13" t="str">
        <f t="shared" si="21"/>
        <v>N</v>
      </c>
      <c r="L208" s="13" t="str">
        <f>IFERROR(VLOOKUP(G208,'Important Notes'!I:I,1,FALSE)," ")</f>
        <v xml:space="preserve"> </v>
      </c>
      <c r="M208" s="13" t="str">
        <f t="shared" si="22"/>
        <v>N</v>
      </c>
      <c r="N208" s="13" t="str">
        <f>IFERROR(VLOOKUP(G208,'Important Notes'!D:D,1,FALSE)," ")</f>
        <v xml:space="preserve"> </v>
      </c>
      <c r="O208" s="13" t="str">
        <f>VLOOKUP(D208,'Ref-NIST 800-53 (Rev. 4)'!A:D,4,FALSE)</f>
        <v>P2</v>
      </c>
      <c r="P208" s="13" t="s">
        <v>1152</v>
      </c>
    </row>
    <row r="209" spans="1:16">
      <c r="A209" s="13" t="str">
        <f t="shared" si="19"/>
        <v>CM</v>
      </c>
      <c r="B209" s="13" t="str">
        <f>VLOOKUP(A209,'Ref-Families'!A:B,2,FALSE)</f>
        <v xml:space="preserve"> Configuration Management</v>
      </c>
      <c r="C209" s="13" t="str">
        <f>TRIM(VLOOKUP(D209,'Ref-NIST 800-53 (Rev. 4)'!A:C,3,FALSE))</f>
        <v>ACCESS RESTRICTIONS FOR CHANGE</v>
      </c>
      <c r="D209" s="12" t="s">
        <v>76</v>
      </c>
      <c r="E209" s="13" t="str">
        <f>TRIM(VLOOKUP(G209,'Ref-ALL NIST 800-53 Controls'!A:F,6,FALSE))</f>
        <v/>
      </c>
      <c r="F209" s="55">
        <v>0</v>
      </c>
      <c r="G209" s="2" t="str">
        <f t="shared" si="18"/>
        <v>CM-5-0</v>
      </c>
      <c r="H209" s="17" t="s">
        <v>649</v>
      </c>
      <c r="I209" s="13" t="str">
        <f t="shared" si="20"/>
        <v>N</v>
      </c>
      <c r="J209" s="13"/>
      <c r="K209" s="13" t="str">
        <f t="shared" si="21"/>
        <v>Y</v>
      </c>
      <c r="L209" s="13" t="str">
        <f>IFERROR(VLOOKUP(G209,'Important Notes'!I:I,1,FALSE)," ")</f>
        <v>CM-5-0</v>
      </c>
      <c r="M209" s="13" t="str">
        <f t="shared" si="22"/>
        <v>Y</v>
      </c>
      <c r="N209" s="13" t="str">
        <f>IFERROR(VLOOKUP(G209,'Important Notes'!D:D,1,FALSE)," ")</f>
        <v>CM-5-0</v>
      </c>
      <c r="O209" s="13" t="str">
        <f>VLOOKUP(D209,'Ref-NIST 800-53 (Rev. 4)'!A:D,4,FALSE)</f>
        <v>P1</v>
      </c>
      <c r="P209" s="13" t="s">
        <v>1152</v>
      </c>
    </row>
    <row r="210" spans="1:16">
      <c r="A210" s="13" t="str">
        <f t="shared" si="19"/>
        <v>CM</v>
      </c>
      <c r="B210" s="13" t="str">
        <f>VLOOKUP(A210,'Ref-Families'!A:B,2,FALSE)</f>
        <v xml:space="preserve"> Configuration Management</v>
      </c>
      <c r="C210" s="13" t="str">
        <f>TRIM(VLOOKUP(D210,'Ref-NIST 800-53 (Rev. 4)'!A:C,3,FALSE))</f>
        <v>ACCESS RESTRICTIONS FOR CHANGE</v>
      </c>
      <c r="D210" s="12" t="s">
        <v>76</v>
      </c>
      <c r="E210" s="13" t="str">
        <f>TRIM(VLOOKUP(G210,'Ref-ALL NIST 800-53 Controls'!A:F,6,FALSE))</f>
        <v>AUTOMATED ACCESS ENFORCEMENT / AUDITING</v>
      </c>
      <c r="F210" s="55">
        <v>1</v>
      </c>
      <c r="G210" s="2" t="str">
        <f t="shared" si="18"/>
        <v>CM-5-1</v>
      </c>
      <c r="H210" s="17" t="s">
        <v>83</v>
      </c>
      <c r="I210" s="13" t="str">
        <f t="shared" si="20"/>
        <v>N</v>
      </c>
      <c r="J210" s="13"/>
      <c r="K210" s="13" t="str">
        <f t="shared" si="21"/>
        <v>Y</v>
      </c>
      <c r="L210" s="13" t="str">
        <f>IFERROR(VLOOKUP(G210,'Important Notes'!I:I,1,FALSE)," ")</f>
        <v>CM-5-1</v>
      </c>
      <c r="M210" s="13" t="str">
        <f t="shared" si="22"/>
        <v>Y</v>
      </c>
      <c r="N210" s="13" t="str">
        <f>IFERROR(VLOOKUP(G210,'Important Notes'!D:D,1,FALSE)," ")</f>
        <v>CM-5-1</v>
      </c>
      <c r="O210" s="13" t="str">
        <f>VLOOKUP(D210,'Ref-NIST 800-53 (Rev. 4)'!A:D,4,FALSE)</f>
        <v>P1</v>
      </c>
      <c r="P210" s="13" t="s">
        <v>1152</v>
      </c>
    </row>
    <row r="211" spans="1:16">
      <c r="A211" s="13" t="str">
        <f t="shared" si="19"/>
        <v>CM</v>
      </c>
      <c r="B211" s="13" t="str">
        <f>VLOOKUP(A211,'Ref-Families'!A:B,2,FALSE)</f>
        <v xml:space="preserve"> Configuration Management</v>
      </c>
      <c r="C211" s="13" t="str">
        <f>TRIM(VLOOKUP(D211,'Ref-NIST 800-53 (Rev. 4)'!A:C,3,FALSE))</f>
        <v>ACCESS RESTRICTIONS FOR CHANGE</v>
      </c>
      <c r="D211" s="12" t="s">
        <v>76</v>
      </c>
      <c r="E211" s="13" t="str">
        <f>TRIM(VLOOKUP(G211,'Ref-ALL NIST 800-53 Controls'!A:F,6,FALSE))</f>
        <v>REVIEW SYSTEM CHANGES</v>
      </c>
      <c r="F211" s="55">
        <v>2</v>
      </c>
      <c r="G211" s="2" t="str">
        <f t="shared" si="18"/>
        <v>CM-5-2</v>
      </c>
      <c r="H211" s="17" t="s">
        <v>84</v>
      </c>
      <c r="I211" s="13" t="str">
        <f t="shared" si="20"/>
        <v>N</v>
      </c>
      <c r="J211" s="13"/>
      <c r="K211" s="13" t="str">
        <f t="shared" si="21"/>
        <v>N</v>
      </c>
      <c r="L211" s="13" t="str">
        <f>IFERROR(VLOOKUP(G211,'Important Notes'!I:I,1,FALSE)," ")</f>
        <v xml:space="preserve"> </v>
      </c>
      <c r="M211" s="13" t="str">
        <f t="shared" si="22"/>
        <v>Y</v>
      </c>
      <c r="N211" s="13" t="str">
        <f>IFERROR(VLOOKUP(G211,'Important Notes'!D:D,1,FALSE)," ")</f>
        <v>CM-5-2</v>
      </c>
      <c r="O211" s="13" t="str">
        <f>VLOOKUP(D211,'Ref-NIST 800-53 (Rev. 4)'!A:D,4,FALSE)</f>
        <v>P1</v>
      </c>
      <c r="P211" s="13" t="s">
        <v>1152</v>
      </c>
    </row>
    <row r="212" spans="1:16">
      <c r="A212" s="13" t="str">
        <f t="shared" si="19"/>
        <v>CM</v>
      </c>
      <c r="B212" s="13" t="str">
        <f>VLOOKUP(A212,'Ref-Families'!A:B,2,FALSE)</f>
        <v xml:space="preserve"> Configuration Management</v>
      </c>
      <c r="C212" s="13" t="str">
        <f>TRIM(VLOOKUP(D212,'Ref-NIST 800-53 (Rev. 4)'!A:C,3,FALSE))</f>
        <v>ACCESS RESTRICTIONS FOR CHANGE</v>
      </c>
      <c r="D212" s="12" t="s">
        <v>76</v>
      </c>
      <c r="E212" s="13" t="str">
        <f>TRIM(VLOOKUP(G212,'Ref-ALL NIST 800-53 Controls'!A:F,6,FALSE))</f>
        <v>SIGNED COMPONENTS</v>
      </c>
      <c r="F212" s="55">
        <v>3</v>
      </c>
      <c r="G212" s="2" t="str">
        <f t="shared" si="18"/>
        <v>CM-5-3</v>
      </c>
      <c r="H212" s="17" t="s">
        <v>85</v>
      </c>
      <c r="I212" s="13" t="str">
        <f t="shared" si="20"/>
        <v>N</v>
      </c>
      <c r="J212" s="13"/>
      <c r="K212" s="13" t="str">
        <f t="shared" si="21"/>
        <v>Y</v>
      </c>
      <c r="L212" s="13" t="str">
        <f>IFERROR(VLOOKUP(G212,'Important Notes'!I:I,1,FALSE)," ")</f>
        <v>CM-5-3</v>
      </c>
      <c r="M212" s="13" t="str">
        <f t="shared" si="22"/>
        <v>Y</v>
      </c>
      <c r="N212" s="13" t="str">
        <f>IFERROR(VLOOKUP(G212,'Important Notes'!D:D,1,FALSE)," ")</f>
        <v>CM-5-3</v>
      </c>
      <c r="O212" s="13" t="str">
        <f>VLOOKUP(D212,'Ref-NIST 800-53 (Rev. 4)'!A:D,4,FALSE)</f>
        <v>P1</v>
      </c>
      <c r="P212" s="13" t="s">
        <v>1152</v>
      </c>
    </row>
    <row r="213" spans="1:16">
      <c r="A213" s="13" t="str">
        <f t="shared" si="19"/>
        <v>CM</v>
      </c>
      <c r="B213" s="13" t="str">
        <f>VLOOKUP(A213,'Ref-Families'!A:B,2,FALSE)</f>
        <v xml:space="preserve"> Configuration Management</v>
      </c>
      <c r="C213" s="13" t="str">
        <f>TRIM(VLOOKUP(D213,'Ref-NIST 800-53 (Rev. 4)'!A:C,3,FALSE))</f>
        <v>ACCESS RESTRICTIONS FOR CHANGE</v>
      </c>
      <c r="D213" s="12" t="s">
        <v>76</v>
      </c>
      <c r="E213" s="13" t="str">
        <f>TRIM(VLOOKUP(G213,'Ref-ALL NIST 800-53 Controls'!A:F,6,FALSE))</f>
        <v>DUAL AUTHORIZATION</v>
      </c>
      <c r="F213" s="55">
        <v>4</v>
      </c>
      <c r="G213" s="2" t="str">
        <f t="shared" si="18"/>
        <v>CM-5-4</v>
      </c>
      <c r="H213" s="17" t="s">
        <v>86</v>
      </c>
      <c r="I213" s="13" t="str">
        <f t="shared" si="20"/>
        <v>N</v>
      </c>
      <c r="J213" s="13"/>
      <c r="K213" s="13" t="str">
        <f t="shared" si="21"/>
        <v>N</v>
      </c>
      <c r="L213" s="13" t="str">
        <f>IFERROR(VLOOKUP(G213,'Important Notes'!I:I,1,FALSE)," ")</f>
        <v xml:space="preserve"> </v>
      </c>
      <c r="M213" s="13" t="str">
        <f t="shared" si="22"/>
        <v>N</v>
      </c>
      <c r="N213" s="13" t="str">
        <f>IFERROR(VLOOKUP(G213,'Important Notes'!D:D,1,FALSE)," ")</f>
        <v xml:space="preserve"> </v>
      </c>
      <c r="O213" s="13" t="str">
        <f>VLOOKUP(D213,'Ref-NIST 800-53 (Rev. 4)'!A:D,4,FALSE)</f>
        <v>P1</v>
      </c>
      <c r="P213" s="13" t="s">
        <v>1152</v>
      </c>
    </row>
    <row r="214" spans="1:16">
      <c r="A214" s="13" t="str">
        <f t="shared" si="19"/>
        <v>CM</v>
      </c>
      <c r="B214" s="13" t="str">
        <f>VLOOKUP(A214,'Ref-Families'!A:B,2,FALSE)</f>
        <v xml:space="preserve"> Configuration Management</v>
      </c>
      <c r="C214" s="13" t="str">
        <f>TRIM(VLOOKUP(D214,'Ref-NIST 800-53 (Rev. 4)'!A:C,3,FALSE))</f>
        <v>ACCESS RESTRICTIONS FOR CHANGE</v>
      </c>
      <c r="D214" s="12" t="s">
        <v>76</v>
      </c>
      <c r="E214" s="13" t="str">
        <f>TRIM(VLOOKUP(G214,'Ref-ALL NIST 800-53 Controls'!A:F,6,FALSE))</f>
        <v>LIMIT PRODUCTION / OPERATIONAL PRIVILEGES</v>
      </c>
      <c r="F214" s="55">
        <v>5</v>
      </c>
      <c r="G214" s="2" t="str">
        <f t="shared" si="18"/>
        <v>CM-5-5</v>
      </c>
      <c r="H214" s="17" t="s">
        <v>3</v>
      </c>
      <c r="I214" s="13" t="str">
        <f t="shared" si="20"/>
        <v>N</v>
      </c>
      <c r="J214" s="13"/>
      <c r="K214" s="13" t="str">
        <f t="shared" si="21"/>
        <v>Y</v>
      </c>
      <c r="L214" s="13" t="str">
        <f>IFERROR(VLOOKUP(G214,'Important Notes'!I:I,1,FALSE)," ")</f>
        <v>CM-5-5</v>
      </c>
      <c r="M214" s="13" t="str">
        <f t="shared" si="22"/>
        <v>Y</v>
      </c>
      <c r="N214" s="13" t="str">
        <f>IFERROR(VLOOKUP(G214,'Important Notes'!D:D,1,FALSE)," ")</f>
        <v>CM-5-5</v>
      </c>
      <c r="O214" s="13" t="str">
        <f>VLOOKUP(D214,'Ref-NIST 800-53 (Rev. 4)'!A:D,4,FALSE)</f>
        <v>P1</v>
      </c>
      <c r="P214" s="13" t="s">
        <v>1152</v>
      </c>
    </row>
    <row r="215" spans="1:16">
      <c r="A215" s="13" t="str">
        <f t="shared" si="19"/>
        <v>CM</v>
      </c>
      <c r="B215" s="13" t="str">
        <f>VLOOKUP(A215,'Ref-Families'!A:B,2,FALSE)</f>
        <v xml:space="preserve"> Configuration Management</v>
      </c>
      <c r="C215" s="13" t="str">
        <f>TRIM(VLOOKUP(D215,'Ref-NIST 800-53 (Rev. 4)'!A:C,3,FALSE))</f>
        <v>ACCESS RESTRICTIONS FOR CHANGE</v>
      </c>
      <c r="D215" s="12" t="s">
        <v>76</v>
      </c>
      <c r="E215" s="13" t="str">
        <f>TRIM(VLOOKUP(G215,'Ref-ALL NIST 800-53 Controls'!A:F,6,FALSE))</f>
        <v>LIMIT LIBRARY PRIVILEGES</v>
      </c>
      <c r="F215" s="55">
        <v>6</v>
      </c>
      <c r="G215" s="2" t="str">
        <f t="shared" si="18"/>
        <v>CM-5-6</v>
      </c>
      <c r="H215" s="17" t="s">
        <v>3</v>
      </c>
      <c r="I215" s="13" t="str">
        <f t="shared" si="20"/>
        <v>N</v>
      </c>
      <c r="J215" s="13"/>
      <c r="K215" s="13" t="str">
        <f t="shared" si="21"/>
        <v>N</v>
      </c>
      <c r="L215" s="13" t="str">
        <f>IFERROR(VLOOKUP(G215,'Important Notes'!I:I,1,FALSE)," ")</f>
        <v xml:space="preserve"> </v>
      </c>
      <c r="M215" s="13" t="str">
        <f t="shared" si="22"/>
        <v>N</v>
      </c>
      <c r="N215" s="13" t="str">
        <f>IFERROR(VLOOKUP(G215,'Important Notes'!D:D,1,FALSE)," ")</f>
        <v xml:space="preserve"> </v>
      </c>
      <c r="O215" s="13" t="str">
        <f>VLOOKUP(D215,'Ref-NIST 800-53 (Rev. 4)'!A:D,4,FALSE)</f>
        <v>P1</v>
      </c>
      <c r="P215" s="13" t="s">
        <v>1152</v>
      </c>
    </row>
    <row r="216" spans="1:16">
      <c r="A216" s="13" t="str">
        <f t="shared" si="19"/>
        <v>CM</v>
      </c>
      <c r="B216" s="13" t="str">
        <f>VLOOKUP(A216,'Ref-Families'!A:B,2,FALSE)</f>
        <v xml:space="preserve"> Configuration Management</v>
      </c>
      <c r="C216" s="13" t="str">
        <f>TRIM(VLOOKUP(D216,'Ref-NIST 800-53 (Rev. 4)'!A:C,3,FALSE))</f>
        <v>ACCESS RESTRICTIONS FOR CHANGE</v>
      </c>
      <c r="D216" s="12" t="s">
        <v>76</v>
      </c>
      <c r="E216" s="13" t="str">
        <f>TRIM(VLOOKUP(G216,'Ref-ALL NIST 800-53 Controls'!A:F,6,FALSE))</f>
        <v>AUTOMATIC IMPLEMENTATION OF SECURITY SAFEGUARDS</v>
      </c>
      <c r="F216" s="55">
        <v>7</v>
      </c>
      <c r="G216" s="2" t="str">
        <f t="shared" si="18"/>
        <v>CM-5-7</v>
      </c>
      <c r="H216" s="17" t="s">
        <v>611</v>
      </c>
      <c r="I216" s="13" t="str">
        <f t="shared" si="20"/>
        <v>N</v>
      </c>
      <c r="J216" s="13"/>
      <c r="K216" s="13" t="str">
        <f t="shared" si="21"/>
        <v>N</v>
      </c>
      <c r="L216" s="13" t="str">
        <f>IFERROR(VLOOKUP(G216,'Important Notes'!I:I,1,FALSE)," ")</f>
        <v xml:space="preserve"> </v>
      </c>
      <c r="M216" s="13" t="str">
        <f t="shared" si="22"/>
        <v>N</v>
      </c>
      <c r="N216" s="13" t="str">
        <f>IFERROR(VLOOKUP(G216,'Important Notes'!D:D,1,FALSE)," ")</f>
        <v xml:space="preserve"> </v>
      </c>
      <c r="O216" s="13" t="str">
        <f>VLOOKUP(D216,'Ref-NIST 800-53 (Rev. 4)'!A:D,4,FALSE)</f>
        <v>P1</v>
      </c>
      <c r="P216" s="13" t="s">
        <v>1152</v>
      </c>
    </row>
    <row r="217" spans="1:16">
      <c r="A217" s="13" t="str">
        <f t="shared" si="19"/>
        <v>CM</v>
      </c>
      <c r="B217" s="13" t="str">
        <f>VLOOKUP(A217,'Ref-Families'!A:B,2,FALSE)</f>
        <v xml:space="preserve"> Configuration Management</v>
      </c>
      <c r="C217" s="13" t="str">
        <f>TRIM(VLOOKUP(D217,'Ref-NIST 800-53 (Rev. 4)'!A:C,3,FALSE))</f>
        <v>CONFIGURATION SETTINGS</v>
      </c>
      <c r="D217" s="12" t="s">
        <v>25</v>
      </c>
      <c r="E217" s="13" t="str">
        <f>TRIM(VLOOKUP(G217,'Ref-ALL NIST 800-53 Controls'!A:F,6,FALSE))</f>
        <v/>
      </c>
      <c r="F217" s="55">
        <v>0</v>
      </c>
      <c r="G217" s="2" t="str">
        <f t="shared" si="18"/>
        <v>CM-6-0</v>
      </c>
      <c r="H217" s="17" t="s">
        <v>650</v>
      </c>
      <c r="I217" s="13" t="str">
        <f t="shared" si="20"/>
        <v>Y</v>
      </c>
      <c r="J217" s="13" t="str">
        <f t="shared" si="23"/>
        <v>CM-6-0</v>
      </c>
      <c r="K217" s="13" t="str">
        <f t="shared" si="21"/>
        <v>Y</v>
      </c>
      <c r="L217" s="13" t="str">
        <f>IFERROR(VLOOKUP(G217,'Important Notes'!I:I,1,FALSE)," ")</f>
        <v>CM-6-0</v>
      </c>
      <c r="M217" s="13" t="str">
        <f t="shared" si="22"/>
        <v>Y</v>
      </c>
      <c r="N217" s="13" t="str">
        <f>IFERROR(VLOOKUP(G217,'Important Notes'!D:D,1,FALSE)," ")</f>
        <v>CM-6-0</v>
      </c>
      <c r="O217" s="13" t="str">
        <f>VLOOKUP(D217,'Ref-NIST 800-53 (Rev. 4)'!A:D,4,FALSE)</f>
        <v>P1</v>
      </c>
      <c r="P217" s="13" t="s">
        <v>1152</v>
      </c>
    </row>
    <row r="218" spans="1:16">
      <c r="A218" s="13" t="str">
        <f t="shared" si="19"/>
        <v>CM</v>
      </c>
      <c r="B218" s="13" t="str">
        <f>VLOOKUP(A218,'Ref-Families'!A:B,2,FALSE)</f>
        <v xml:space="preserve"> Configuration Management</v>
      </c>
      <c r="C218" s="13" t="str">
        <f>TRIM(VLOOKUP(D218,'Ref-NIST 800-53 (Rev. 4)'!A:C,3,FALSE))</f>
        <v>CONFIGURATION SETTINGS</v>
      </c>
      <c r="D218" s="12" t="s">
        <v>25</v>
      </c>
      <c r="E218" s="13" t="str">
        <f>TRIM(VLOOKUP(G218,'Ref-ALL NIST 800-53 Controls'!A:F,6,FALSE))</f>
        <v>AUTOMATED CENTRAL MANAGEMENT / APPLICATION / VERIFICATION</v>
      </c>
      <c r="F218" s="55">
        <v>1</v>
      </c>
      <c r="G218" s="2" t="str">
        <f t="shared" si="18"/>
        <v>CM-6-1</v>
      </c>
      <c r="H218" s="17" t="s">
        <v>87</v>
      </c>
      <c r="I218" s="13" t="str">
        <f t="shared" si="20"/>
        <v>N</v>
      </c>
      <c r="J218" s="13"/>
      <c r="K218" s="13" t="str">
        <f t="shared" si="21"/>
        <v>Y</v>
      </c>
      <c r="L218" s="13" t="str">
        <f>IFERROR(VLOOKUP(G218,'Important Notes'!I:I,1,FALSE)," ")</f>
        <v>CM-6-1</v>
      </c>
      <c r="M218" s="13" t="str">
        <f t="shared" si="22"/>
        <v>Y</v>
      </c>
      <c r="N218" s="13" t="str">
        <f>IFERROR(VLOOKUP(G218,'Important Notes'!D:D,1,FALSE)," ")</f>
        <v>CM-6-1</v>
      </c>
      <c r="O218" s="13" t="str">
        <f>VLOOKUP(D218,'Ref-NIST 800-53 (Rev. 4)'!A:D,4,FALSE)</f>
        <v>P1</v>
      </c>
      <c r="P218" s="13" t="s">
        <v>1152</v>
      </c>
    </row>
    <row r="219" spans="1:16">
      <c r="A219" s="13" t="str">
        <f t="shared" si="19"/>
        <v>CM</v>
      </c>
      <c r="B219" s="13" t="str">
        <f>VLOOKUP(A219,'Ref-Families'!A:B,2,FALSE)</f>
        <v xml:space="preserve"> Configuration Management</v>
      </c>
      <c r="C219" s="13" t="str">
        <f>TRIM(VLOOKUP(D219,'Ref-NIST 800-53 (Rev. 4)'!A:C,3,FALSE))</f>
        <v>CONFIGURATION SETTINGS</v>
      </c>
      <c r="D219" s="12" t="s">
        <v>25</v>
      </c>
      <c r="E219" s="13" t="str">
        <f>TRIM(VLOOKUP(G219,'Ref-ALL NIST 800-53 Controls'!A:F,6,FALSE))</f>
        <v>RESPOND TO UNAUTHORIZED CHANGES</v>
      </c>
      <c r="F219" s="55">
        <v>2</v>
      </c>
      <c r="G219" s="2" t="str">
        <f t="shared" si="18"/>
        <v>CM-6-2</v>
      </c>
      <c r="H219" s="17" t="s">
        <v>88</v>
      </c>
      <c r="I219" s="13" t="str">
        <f t="shared" si="20"/>
        <v>N</v>
      </c>
      <c r="J219" s="13"/>
      <c r="K219" s="13" t="str">
        <f t="shared" si="21"/>
        <v>N</v>
      </c>
      <c r="L219" s="13" t="str">
        <f>IFERROR(VLOOKUP(G219,'Important Notes'!I:I,1,FALSE)," ")</f>
        <v xml:space="preserve"> </v>
      </c>
      <c r="M219" s="13" t="str">
        <f t="shared" si="22"/>
        <v>Y</v>
      </c>
      <c r="N219" s="13" t="str">
        <f>IFERROR(VLOOKUP(G219,'Important Notes'!D:D,1,FALSE)," ")</f>
        <v>CM-6-2</v>
      </c>
      <c r="O219" s="13" t="str">
        <f>VLOOKUP(D219,'Ref-NIST 800-53 (Rev. 4)'!A:D,4,FALSE)</f>
        <v>P1</v>
      </c>
      <c r="P219" s="13" t="s">
        <v>1152</v>
      </c>
    </row>
    <row r="220" spans="1:16">
      <c r="A220" s="13" t="str">
        <f t="shared" si="19"/>
        <v>CM</v>
      </c>
      <c r="B220" s="13" t="str">
        <f>VLOOKUP(A220,'Ref-Families'!A:B,2,FALSE)</f>
        <v xml:space="preserve"> Configuration Management</v>
      </c>
      <c r="C220" s="13" t="str">
        <f>TRIM(VLOOKUP(D220,'Ref-NIST 800-53 (Rev. 4)'!A:C,3,FALSE))</f>
        <v>CONFIGURATION SETTINGS</v>
      </c>
      <c r="D220" s="12" t="s">
        <v>25</v>
      </c>
      <c r="E220" s="13" t="str">
        <f>TRIM(VLOOKUP(G220,'Ref-ALL NIST 800-53 Controls'!A:F,6,FALSE))</f>
        <v>UNAUTHORIZED CHANGE DETECTION</v>
      </c>
      <c r="F220" s="55">
        <v>3</v>
      </c>
      <c r="G220" s="2" t="str">
        <f t="shared" si="18"/>
        <v>CM-6-3</v>
      </c>
      <c r="H220" s="17" t="s">
        <v>611</v>
      </c>
      <c r="I220" s="13" t="str">
        <f t="shared" si="20"/>
        <v>N</v>
      </c>
      <c r="J220" s="13"/>
      <c r="K220" s="13" t="str">
        <f t="shared" si="21"/>
        <v>N</v>
      </c>
      <c r="L220" s="13" t="str">
        <f>IFERROR(VLOOKUP(G220,'Important Notes'!I:I,1,FALSE)," ")</f>
        <v xml:space="preserve"> </v>
      </c>
      <c r="M220" s="13" t="str">
        <f t="shared" si="22"/>
        <v>N</v>
      </c>
      <c r="N220" s="13" t="str">
        <f>IFERROR(VLOOKUP(G220,'Important Notes'!D:D,1,FALSE)," ")</f>
        <v xml:space="preserve"> </v>
      </c>
      <c r="O220" s="13" t="str">
        <f>VLOOKUP(D220,'Ref-NIST 800-53 (Rev. 4)'!A:D,4,FALSE)</f>
        <v>P1</v>
      </c>
      <c r="P220" s="13" t="s">
        <v>1152</v>
      </c>
    </row>
    <row r="221" spans="1:16">
      <c r="A221" s="13" t="str">
        <f t="shared" si="19"/>
        <v>CM</v>
      </c>
      <c r="B221" s="13" t="str">
        <f>VLOOKUP(A221,'Ref-Families'!A:B,2,FALSE)</f>
        <v xml:space="preserve"> Configuration Management</v>
      </c>
      <c r="C221" s="13" t="str">
        <f>TRIM(VLOOKUP(D221,'Ref-NIST 800-53 (Rev. 4)'!A:C,3,FALSE))</f>
        <v>CONFIGURATION SETTINGS</v>
      </c>
      <c r="D221" s="12" t="s">
        <v>25</v>
      </c>
      <c r="E221" s="13" t="str">
        <f>TRIM(VLOOKUP(G221,'Ref-ALL NIST 800-53 Controls'!A:F,6,FALSE))</f>
        <v>CONFORMANCE DEMONSTRATION</v>
      </c>
      <c r="F221" s="55">
        <v>4</v>
      </c>
      <c r="G221" s="2" t="str">
        <f t="shared" si="18"/>
        <v>CM-6-4</v>
      </c>
      <c r="H221" s="17" t="s">
        <v>611</v>
      </c>
      <c r="I221" s="13" t="str">
        <f t="shared" si="20"/>
        <v>N</v>
      </c>
      <c r="J221" s="13"/>
      <c r="K221" s="13" t="str">
        <f t="shared" si="21"/>
        <v>N</v>
      </c>
      <c r="L221" s="13" t="str">
        <f>IFERROR(VLOOKUP(G221,'Important Notes'!I:I,1,FALSE)," ")</f>
        <v xml:space="preserve"> </v>
      </c>
      <c r="M221" s="13" t="str">
        <f t="shared" si="22"/>
        <v>N</v>
      </c>
      <c r="N221" s="13" t="str">
        <f>IFERROR(VLOOKUP(G221,'Important Notes'!D:D,1,FALSE)," ")</f>
        <v xml:space="preserve"> </v>
      </c>
      <c r="O221" s="13" t="str">
        <f>VLOOKUP(D221,'Ref-NIST 800-53 (Rev. 4)'!A:D,4,FALSE)</f>
        <v>P1</v>
      </c>
      <c r="P221" s="13" t="s">
        <v>1152</v>
      </c>
    </row>
    <row r="222" spans="1:16">
      <c r="A222" s="13" t="str">
        <f t="shared" si="19"/>
        <v>CM</v>
      </c>
      <c r="B222" s="13" t="str">
        <f>VLOOKUP(A222,'Ref-Families'!A:B,2,FALSE)</f>
        <v xml:space="preserve"> Configuration Management</v>
      </c>
      <c r="C222" s="13" t="str">
        <f>TRIM(VLOOKUP(D222,'Ref-NIST 800-53 (Rev. 4)'!A:C,3,FALSE))</f>
        <v>LEAST FUNCTIONALITY</v>
      </c>
      <c r="D222" s="12" t="s">
        <v>72</v>
      </c>
      <c r="E222" s="13" t="str">
        <f>TRIM(VLOOKUP(G222,'Ref-ALL NIST 800-53 Controls'!A:F,6,FALSE))</f>
        <v/>
      </c>
      <c r="F222" s="55">
        <v>0</v>
      </c>
      <c r="G222" s="2" t="str">
        <f t="shared" si="18"/>
        <v>CM-7-0</v>
      </c>
      <c r="H222" s="17" t="s">
        <v>651</v>
      </c>
      <c r="I222" s="13" t="str">
        <f t="shared" si="20"/>
        <v>Y</v>
      </c>
      <c r="J222" s="13" t="str">
        <f t="shared" si="23"/>
        <v>CM-7-0</v>
      </c>
      <c r="K222" s="13" t="str">
        <f t="shared" si="21"/>
        <v>Y</v>
      </c>
      <c r="L222" s="13" t="str">
        <f>IFERROR(VLOOKUP(G222,'Important Notes'!I:I,1,FALSE)," ")</f>
        <v>CM-7-0</v>
      </c>
      <c r="M222" s="13" t="str">
        <f t="shared" si="22"/>
        <v>Y</v>
      </c>
      <c r="N222" s="13" t="str">
        <f>IFERROR(VLOOKUP(G222,'Important Notes'!D:D,1,FALSE)," ")</f>
        <v>CM-7-0</v>
      </c>
      <c r="O222" s="13" t="str">
        <f>VLOOKUP(D222,'Ref-NIST 800-53 (Rev. 4)'!A:D,4,FALSE)</f>
        <v>P1</v>
      </c>
      <c r="P222" s="13" t="s">
        <v>1152</v>
      </c>
    </row>
    <row r="223" spans="1:16">
      <c r="A223" s="13" t="str">
        <f t="shared" si="19"/>
        <v>CM</v>
      </c>
      <c r="B223" s="13" t="str">
        <f>VLOOKUP(A223,'Ref-Families'!A:B,2,FALSE)</f>
        <v xml:space="preserve"> Configuration Management</v>
      </c>
      <c r="C223" s="13" t="str">
        <f>TRIM(VLOOKUP(D223,'Ref-NIST 800-53 (Rev. 4)'!A:C,3,FALSE))</f>
        <v>LEAST FUNCTIONALITY</v>
      </c>
      <c r="D223" s="12" t="s">
        <v>72</v>
      </c>
      <c r="E223" s="13" t="str">
        <f>TRIM(VLOOKUP(G223,'Ref-ALL NIST 800-53 Controls'!A:F,6,FALSE))</f>
        <v>PERIODIC REVIEW</v>
      </c>
      <c r="F223" s="55">
        <v>1</v>
      </c>
      <c r="G223" s="2" t="str">
        <f t="shared" si="18"/>
        <v>CM-7-1</v>
      </c>
      <c r="H223" s="17" t="s">
        <v>89</v>
      </c>
      <c r="I223" s="13" t="str">
        <f t="shared" si="20"/>
        <v>N</v>
      </c>
      <c r="J223" s="13"/>
      <c r="K223" s="13" t="str">
        <f t="shared" si="21"/>
        <v>Y</v>
      </c>
      <c r="L223" s="13" t="str">
        <f>IFERROR(VLOOKUP(G223,'Important Notes'!I:I,1,FALSE)," ")</f>
        <v>CM-7-1</v>
      </c>
      <c r="M223" s="13" t="str">
        <f t="shared" si="22"/>
        <v>Y</v>
      </c>
      <c r="N223" s="13" t="str">
        <f>IFERROR(VLOOKUP(G223,'Important Notes'!D:D,1,FALSE)," ")</f>
        <v>CM-7-1</v>
      </c>
      <c r="O223" s="13" t="str">
        <f>VLOOKUP(D223,'Ref-NIST 800-53 (Rev. 4)'!A:D,4,FALSE)</f>
        <v>P1</v>
      </c>
      <c r="P223" s="13" t="s">
        <v>1152</v>
      </c>
    </row>
    <row r="224" spans="1:16">
      <c r="A224" s="13" t="str">
        <f t="shared" si="19"/>
        <v>CM</v>
      </c>
      <c r="B224" s="13" t="str">
        <f>VLOOKUP(A224,'Ref-Families'!A:B,2,FALSE)</f>
        <v xml:space="preserve"> Configuration Management</v>
      </c>
      <c r="C224" s="13" t="str">
        <f>TRIM(VLOOKUP(D224,'Ref-NIST 800-53 (Rev. 4)'!A:C,3,FALSE))</f>
        <v>LEAST FUNCTIONALITY</v>
      </c>
      <c r="D224" s="12" t="s">
        <v>72</v>
      </c>
      <c r="E224" s="13" t="str">
        <f>TRIM(VLOOKUP(G224,'Ref-ALL NIST 800-53 Controls'!A:F,6,FALSE))</f>
        <v>PREVENT PROGRAM EXECUTION</v>
      </c>
      <c r="F224" s="55">
        <v>2</v>
      </c>
      <c r="G224" s="2" t="str">
        <f t="shared" si="18"/>
        <v>CM-7-2</v>
      </c>
      <c r="H224" s="17" t="s">
        <v>90</v>
      </c>
      <c r="I224" s="13" t="str">
        <f t="shared" si="20"/>
        <v>N</v>
      </c>
      <c r="J224" s="13"/>
      <c r="K224" s="13" t="str">
        <f t="shared" si="21"/>
        <v>Y</v>
      </c>
      <c r="L224" s="13" t="str">
        <f>IFERROR(VLOOKUP(G224,'Important Notes'!I:I,1,FALSE)," ")</f>
        <v>CM-7-2</v>
      </c>
      <c r="M224" s="13" t="str">
        <f t="shared" si="22"/>
        <v>Y</v>
      </c>
      <c r="N224" s="13" t="str">
        <f>IFERROR(VLOOKUP(G224,'Important Notes'!D:D,1,FALSE)," ")</f>
        <v>CM-7-2</v>
      </c>
      <c r="O224" s="13" t="str">
        <f>VLOOKUP(D224,'Ref-NIST 800-53 (Rev. 4)'!A:D,4,FALSE)</f>
        <v>P1</v>
      </c>
      <c r="P224" s="13" t="s">
        <v>1152</v>
      </c>
    </row>
    <row r="225" spans="1:16">
      <c r="A225" s="13" t="str">
        <f t="shared" si="19"/>
        <v>CM</v>
      </c>
      <c r="B225" s="13" t="str">
        <f>VLOOKUP(A225,'Ref-Families'!A:B,2,FALSE)</f>
        <v xml:space="preserve"> Configuration Management</v>
      </c>
      <c r="C225" s="13" t="str">
        <f>TRIM(VLOOKUP(D225,'Ref-NIST 800-53 (Rev. 4)'!A:C,3,FALSE))</f>
        <v>LEAST FUNCTIONALITY</v>
      </c>
      <c r="D225" s="12" t="s">
        <v>72</v>
      </c>
      <c r="E225" s="13" t="str">
        <f>TRIM(VLOOKUP(G225,'Ref-ALL NIST 800-53 Controls'!A:F,6,FALSE))</f>
        <v>REGISTRATION COMPLIANCE</v>
      </c>
      <c r="F225" s="55">
        <v>3</v>
      </c>
      <c r="G225" s="2" t="str">
        <f t="shared" si="18"/>
        <v>CM-7-3</v>
      </c>
      <c r="H225" s="17" t="s">
        <v>609</v>
      </c>
      <c r="I225" s="13" t="str">
        <f t="shared" si="20"/>
        <v>N</v>
      </c>
      <c r="J225" s="13"/>
      <c r="K225" s="13" t="str">
        <f t="shared" si="21"/>
        <v>N</v>
      </c>
      <c r="L225" s="13" t="str">
        <f>IFERROR(VLOOKUP(G225,'Important Notes'!I:I,1,FALSE)," ")</f>
        <v xml:space="preserve"> </v>
      </c>
      <c r="M225" s="13" t="str">
        <f t="shared" si="22"/>
        <v>N</v>
      </c>
      <c r="N225" s="13" t="str">
        <f>IFERROR(VLOOKUP(G225,'Important Notes'!D:D,1,FALSE)," ")</f>
        <v xml:space="preserve"> </v>
      </c>
      <c r="O225" s="13" t="str">
        <f>VLOOKUP(D225,'Ref-NIST 800-53 (Rev. 4)'!A:D,4,FALSE)</f>
        <v>P1</v>
      </c>
      <c r="P225" s="13" t="s">
        <v>1152</v>
      </c>
    </row>
    <row r="226" spans="1:16">
      <c r="A226" s="13" t="str">
        <f t="shared" si="19"/>
        <v>CM</v>
      </c>
      <c r="B226" s="13" t="str">
        <f>VLOOKUP(A226,'Ref-Families'!A:B,2,FALSE)</f>
        <v xml:space="preserve"> Configuration Management</v>
      </c>
      <c r="C226" s="13" t="str">
        <f>TRIM(VLOOKUP(D226,'Ref-NIST 800-53 (Rev. 4)'!A:C,3,FALSE))</f>
        <v>LEAST FUNCTIONALITY</v>
      </c>
      <c r="D226" s="12" t="s">
        <v>72</v>
      </c>
      <c r="E226" s="13" t="str">
        <f>TRIM(VLOOKUP(G226,'Ref-ALL NIST 800-53 Controls'!A:F,6,FALSE))</f>
        <v>UNAUTHORIZED SOFTWARE / BLACKLISTING</v>
      </c>
      <c r="F226" s="55">
        <v>4</v>
      </c>
      <c r="G226" s="2" t="str">
        <f t="shared" si="18"/>
        <v>CM-7-4</v>
      </c>
      <c r="H226" s="17" t="s">
        <v>91</v>
      </c>
      <c r="I226" s="13" t="str">
        <f t="shared" si="20"/>
        <v>N</v>
      </c>
      <c r="J226" s="13"/>
      <c r="K226" s="13" t="str">
        <f t="shared" si="21"/>
        <v>N</v>
      </c>
      <c r="L226" s="13" t="str">
        <f>IFERROR(VLOOKUP(G226,'Important Notes'!I:I,1,FALSE)," ")</f>
        <v xml:space="preserve"> </v>
      </c>
      <c r="M226" s="13" t="str">
        <f t="shared" si="22"/>
        <v>N</v>
      </c>
      <c r="N226" s="13" t="str">
        <f>IFERROR(VLOOKUP(G226,'Important Notes'!D:D,1,FALSE)," ")</f>
        <v xml:space="preserve"> </v>
      </c>
      <c r="O226" s="13" t="str">
        <f>VLOOKUP(D226,'Ref-NIST 800-53 (Rev. 4)'!A:D,4,FALSE)</f>
        <v>P1</v>
      </c>
      <c r="P226" s="13" t="s">
        <v>1152</v>
      </c>
    </row>
    <row r="227" spans="1:16">
      <c r="A227" s="13" t="str">
        <f t="shared" si="19"/>
        <v>CM</v>
      </c>
      <c r="B227" s="13" t="str">
        <f>VLOOKUP(A227,'Ref-Families'!A:B,2,FALSE)</f>
        <v xml:space="preserve"> Configuration Management</v>
      </c>
      <c r="C227" s="13" t="str">
        <f>TRIM(VLOOKUP(D227,'Ref-NIST 800-53 (Rev. 4)'!A:C,3,FALSE))</f>
        <v>LEAST FUNCTIONALITY</v>
      </c>
      <c r="D227" s="12" t="s">
        <v>72</v>
      </c>
      <c r="E227" s="13" t="str">
        <f>TRIM(VLOOKUP(G227,'Ref-ALL NIST 800-53 Controls'!A:F,6,FALSE))</f>
        <v>AUTHORIZED SOFTWARE / WHITELISTING</v>
      </c>
      <c r="F227" s="55">
        <v>5</v>
      </c>
      <c r="G227" s="2" t="str">
        <f t="shared" si="18"/>
        <v>CM-7-5</v>
      </c>
      <c r="H227" s="17" t="s">
        <v>92</v>
      </c>
      <c r="I227" s="13" t="str">
        <f t="shared" si="20"/>
        <v>N</v>
      </c>
      <c r="J227" s="13"/>
      <c r="K227" s="13" t="str">
        <f t="shared" si="21"/>
        <v>Y</v>
      </c>
      <c r="L227" s="13" t="str">
        <f>IFERROR(VLOOKUP(G227,'Important Notes'!I:I,1,FALSE)," ")</f>
        <v>CM-7-5</v>
      </c>
      <c r="M227" s="13" t="str">
        <f t="shared" si="22"/>
        <v>Y</v>
      </c>
      <c r="N227" s="13" t="str">
        <f>IFERROR(VLOOKUP(G227,'Important Notes'!D:D,1,FALSE)," ")</f>
        <v>CM-7-5</v>
      </c>
      <c r="O227" s="13" t="str">
        <f>VLOOKUP(D227,'Ref-NIST 800-53 (Rev. 4)'!A:D,4,FALSE)</f>
        <v>P1</v>
      </c>
      <c r="P227" s="13" t="s">
        <v>1152</v>
      </c>
    </row>
    <row r="228" spans="1:16">
      <c r="A228" s="13" t="str">
        <f t="shared" si="19"/>
        <v>CM</v>
      </c>
      <c r="B228" s="13" t="str">
        <f>VLOOKUP(A228,'Ref-Families'!A:B,2,FALSE)</f>
        <v xml:space="preserve"> Configuration Management</v>
      </c>
      <c r="C228" s="13" t="str">
        <f>TRIM(VLOOKUP(D228,'Ref-NIST 800-53 (Rev. 4)'!A:C,3,FALSE))</f>
        <v>INFORMATION SYSTEM COMPONENT INVENTORY</v>
      </c>
      <c r="D228" s="12" t="s">
        <v>93</v>
      </c>
      <c r="E228" s="13" t="str">
        <f>TRIM(VLOOKUP(G228,'Ref-ALL NIST 800-53 Controls'!A:F,6,FALSE))</f>
        <v/>
      </c>
      <c r="F228" s="55">
        <v>0</v>
      </c>
      <c r="G228" s="2" t="str">
        <f t="shared" si="18"/>
        <v>CM-8-0</v>
      </c>
      <c r="H228" s="17" t="s">
        <v>652</v>
      </c>
      <c r="I228" s="13" t="str">
        <f t="shared" si="20"/>
        <v>Y</v>
      </c>
      <c r="J228" s="13" t="str">
        <f t="shared" si="23"/>
        <v>CM-8-0</v>
      </c>
      <c r="K228" s="13" t="str">
        <f t="shared" si="21"/>
        <v>Y</v>
      </c>
      <c r="L228" s="13" t="str">
        <f>IFERROR(VLOOKUP(G228,'Important Notes'!I:I,1,FALSE)," ")</f>
        <v>CM-8-0</v>
      </c>
      <c r="M228" s="13" t="str">
        <f t="shared" si="22"/>
        <v>Y</v>
      </c>
      <c r="N228" s="13" t="str">
        <f>IFERROR(VLOOKUP(G228,'Important Notes'!D:D,1,FALSE)," ")</f>
        <v>CM-8-0</v>
      </c>
      <c r="O228" s="13" t="str">
        <f>VLOOKUP(D228,'Ref-NIST 800-53 (Rev. 4)'!A:D,4,FALSE)</f>
        <v>P1</v>
      </c>
      <c r="P228" s="13" t="s">
        <v>1152</v>
      </c>
    </row>
    <row r="229" spans="1:16">
      <c r="A229" s="13" t="str">
        <f t="shared" si="19"/>
        <v>CM</v>
      </c>
      <c r="B229" s="13" t="str">
        <f>VLOOKUP(A229,'Ref-Families'!A:B,2,FALSE)</f>
        <v xml:space="preserve"> Configuration Management</v>
      </c>
      <c r="C229" s="13" t="str">
        <f>TRIM(VLOOKUP(D229,'Ref-NIST 800-53 (Rev. 4)'!A:C,3,FALSE))</f>
        <v>INFORMATION SYSTEM COMPONENT INVENTORY</v>
      </c>
      <c r="D229" s="12" t="s">
        <v>93</v>
      </c>
      <c r="E229" s="13" t="str">
        <f>TRIM(VLOOKUP(G229,'Ref-ALL NIST 800-53 Controls'!A:F,6,FALSE))</f>
        <v>UPDATES DURING INSTALLATIONS / REMOVALS</v>
      </c>
      <c r="F229" s="55">
        <v>1</v>
      </c>
      <c r="G229" s="2" t="str">
        <f t="shared" si="18"/>
        <v>CM-8-1</v>
      </c>
      <c r="H229" s="17" t="s">
        <v>609</v>
      </c>
      <c r="I229" s="13" t="str">
        <f t="shared" si="20"/>
        <v>N</v>
      </c>
      <c r="J229" s="13"/>
      <c r="K229" s="13" t="str">
        <f t="shared" si="21"/>
        <v>Y</v>
      </c>
      <c r="L229" s="13" t="str">
        <f>IFERROR(VLOOKUP(G229,'Important Notes'!I:I,1,FALSE)," ")</f>
        <v>CM-8-1</v>
      </c>
      <c r="M229" s="13" t="str">
        <f t="shared" si="22"/>
        <v>Y</v>
      </c>
      <c r="N229" s="13" t="str">
        <f>IFERROR(VLOOKUP(G229,'Important Notes'!D:D,1,FALSE)," ")</f>
        <v>CM-8-1</v>
      </c>
      <c r="O229" s="13" t="str">
        <f>VLOOKUP(D229,'Ref-NIST 800-53 (Rev. 4)'!A:D,4,FALSE)</f>
        <v>P1</v>
      </c>
      <c r="P229" s="13" t="s">
        <v>1152</v>
      </c>
    </row>
    <row r="230" spans="1:16">
      <c r="A230" s="13" t="str">
        <f t="shared" si="19"/>
        <v>CM</v>
      </c>
      <c r="B230" s="13" t="str">
        <f>VLOOKUP(A230,'Ref-Families'!A:B,2,FALSE)</f>
        <v xml:space="preserve"> Configuration Management</v>
      </c>
      <c r="C230" s="13" t="str">
        <f>TRIM(VLOOKUP(D230,'Ref-NIST 800-53 (Rev. 4)'!A:C,3,FALSE))</f>
        <v>INFORMATION SYSTEM COMPONENT INVENTORY</v>
      </c>
      <c r="D230" s="12" t="s">
        <v>93</v>
      </c>
      <c r="E230" s="13" t="str">
        <f>TRIM(VLOOKUP(G230,'Ref-ALL NIST 800-53 Controls'!A:F,6,FALSE))</f>
        <v>AUTOMATED MAINTENANCE</v>
      </c>
      <c r="F230" s="55">
        <v>2</v>
      </c>
      <c r="G230" s="2" t="str">
        <f t="shared" si="18"/>
        <v>CM-8-2</v>
      </c>
      <c r="H230" s="17" t="s">
        <v>94</v>
      </c>
      <c r="I230" s="13" t="str">
        <f t="shared" si="20"/>
        <v>N</v>
      </c>
      <c r="J230" s="13"/>
      <c r="K230" s="13" t="str">
        <f t="shared" si="21"/>
        <v>N</v>
      </c>
      <c r="L230" s="13" t="str">
        <f>IFERROR(VLOOKUP(G230,'Important Notes'!I:I,1,FALSE)," ")</f>
        <v xml:space="preserve"> </v>
      </c>
      <c r="M230" s="13" t="str">
        <f t="shared" si="22"/>
        <v>Y</v>
      </c>
      <c r="N230" s="13" t="str">
        <f>IFERROR(VLOOKUP(G230,'Important Notes'!D:D,1,FALSE)," ")</f>
        <v>CM-8-2</v>
      </c>
      <c r="O230" s="13" t="str">
        <f>VLOOKUP(D230,'Ref-NIST 800-53 (Rev. 4)'!A:D,4,FALSE)</f>
        <v>P1</v>
      </c>
      <c r="P230" s="13" t="s">
        <v>1152</v>
      </c>
    </row>
    <row r="231" spans="1:16">
      <c r="A231" s="13" t="str">
        <f t="shared" si="19"/>
        <v>CM</v>
      </c>
      <c r="B231" s="13" t="str">
        <f>VLOOKUP(A231,'Ref-Families'!A:B,2,FALSE)</f>
        <v xml:space="preserve"> Configuration Management</v>
      </c>
      <c r="C231" s="13" t="str">
        <f>TRIM(VLOOKUP(D231,'Ref-NIST 800-53 (Rev. 4)'!A:C,3,FALSE))</f>
        <v>INFORMATION SYSTEM COMPONENT INVENTORY</v>
      </c>
      <c r="D231" s="12" t="s">
        <v>93</v>
      </c>
      <c r="E231" s="13" t="str">
        <f>TRIM(VLOOKUP(G231,'Ref-ALL NIST 800-53 Controls'!A:F,6,FALSE))</f>
        <v>AUTOMATED UNAUTHORIZED COMPONENT DETECTION</v>
      </c>
      <c r="F231" s="55">
        <v>3</v>
      </c>
      <c r="G231" s="2" t="str">
        <f t="shared" si="18"/>
        <v>CM-8-3</v>
      </c>
      <c r="H231" s="17" t="s">
        <v>95</v>
      </c>
      <c r="I231" s="13" t="str">
        <f t="shared" si="20"/>
        <v>N</v>
      </c>
      <c r="J231" s="13"/>
      <c r="K231" s="13" t="str">
        <f t="shared" si="21"/>
        <v>Y</v>
      </c>
      <c r="L231" s="13" t="str">
        <f>IFERROR(VLOOKUP(G231,'Important Notes'!I:I,1,FALSE)," ")</f>
        <v>CM-8-3</v>
      </c>
      <c r="M231" s="13" t="str">
        <f t="shared" si="22"/>
        <v>Y</v>
      </c>
      <c r="N231" s="13" t="str">
        <f>IFERROR(VLOOKUP(G231,'Important Notes'!D:D,1,FALSE)," ")</f>
        <v>CM-8-3</v>
      </c>
      <c r="O231" s="13" t="str">
        <f>VLOOKUP(D231,'Ref-NIST 800-53 (Rev. 4)'!A:D,4,FALSE)</f>
        <v>P1</v>
      </c>
      <c r="P231" s="13" t="s">
        <v>1152</v>
      </c>
    </row>
    <row r="232" spans="1:16">
      <c r="A232" s="13" t="str">
        <f t="shared" si="19"/>
        <v>CM</v>
      </c>
      <c r="B232" s="13" t="str">
        <f>VLOOKUP(A232,'Ref-Families'!A:B,2,FALSE)</f>
        <v xml:space="preserve"> Configuration Management</v>
      </c>
      <c r="C232" s="13" t="str">
        <f>TRIM(VLOOKUP(D232,'Ref-NIST 800-53 (Rev. 4)'!A:C,3,FALSE))</f>
        <v>INFORMATION SYSTEM COMPONENT INVENTORY</v>
      </c>
      <c r="D232" s="12" t="s">
        <v>93</v>
      </c>
      <c r="E232" s="13" t="str">
        <f>TRIM(VLOOKUP(G232,'Ref-ALL NIST 800-53 Controls'!A:F,6,FALSE))</f>
        <v>ACCOUNTABILITY INFORMATION</v>
      </c>
      <c r="F232" s="55">
        <v>4</v>
      </c>
      <c r="G232" s="2" t="str">
        <f t="shared" si="18"/>
        <v>CM-8-4</v>
      </c>
      <c r="H232" s="17" t="s">
        <v>609</v>
      </c>
      <c r="I232" s="13" t="str">
        <f t="shared" si="20"/>
        <v>N</v>
      </c>
      <c r="J232" s="13"/>
      <c r="K232" s="13" t="str">
        <f t="shared" si="21"/>
        <v>N</v>
      </c>
      <c r="L232" s="13" t="str">
        <f>IFERROR(VLOOKUP(G232,'Important Notes'!I:I,1,FALSE)," ")</f>
        <v xml:space="preserve"> </v>
      </c>
      <c r="M232" s="13" t="str">
        <f t="shared" si="22"/>
        <v>Y</v>
      </c>
      <c r="N232" s="13" t="str">
        <f>IFERROR(VLOOKUP(G232,'Important Notes'!D:D,1,FALSE)," ")</f>
        <v>CM-8-4</v>
      </c>
      <c r="O232" s="13" t="str">
        <f>VLOOKUP(D232,'Ref-NIST 800-53 (Rev. 4)'!A:D,4,FALSE)</f>
        <v>P1</v>
      </c>
      <c r="P232" s="13" t="s">
        <v>1152</v>
      </c>
    </row>
    <row r="233" spans="1:16">
      <c r="A233" s="13" t="str">
        <f t="shared" si="19"/>
        <v>CM</v>
      </c>
      <c r="B233" s="13" t="str">
        <f>VLOOKUP(A233,'Ref-Families'!A:B,2,FALSE)</f>
        <v xml:space="preserve"> Configuration Management</v>
      </c>
      <c r="C233" s="13" t="str">
        <f>TRIM(VLOOKUP(D233,'Ref-NIST 800-53 (Rev. 4)'!A:C,3,FALSE))</f>
        <v>INFORMATION SYSTEM COMPONENT INVENTORY</v>
      </c>
      <c r="D233" s="12" t="s">
        <v>93</v>
      </c>
      <c r="E233" s="13" t="str">
        <f>TRIM(VLOOKUP(G233,'Ref-ALL NIST 800-53 Controls'!A:F,6,FALSE))</f>
        <v>NO DUPLICATE ACCOUNTING OF COMPONENTS</v>
      </c>
      <c r="F233" s="55">
        <v>5</v>
      </c>
      <c r="G233" s="2" t="str">
        <f t="shared" si="18"/>
        <v>CM-8-5</v>
      </c>
      <c r="H233" s="17" t="s">
        <v>609</v>
      </c>
      <c r="I233" s="13" t="str">
        <f t="shared" si="20"/>
        <v>N</v>
      </c>
      <c r="J233" s="13"/>
      <c r="K233" s="13" t="str">
        <f t="shared" si="21"/>
        <v>Y</v>
      </c>
      <c r="L233" s="13" t="str">
        <f>IFERROR(VLOOKUP(G233,'Important Notes'!I:I,1,FALSE)," ")</f>
        <v>CM-8-5</v>
      </c>
      <c r="M233" s="13" t="str">
        <f t="shared" si="22"/>
        <v>Y</v>
      </c>
      <c r="N233" s="13" t="str">
        <f>IFERROR(VLOOKUP(G233,'Important Notes'!D:D,1,FALSE)," ")</f>
        <v>CM-8-5</v>
      </c>
      <c r="O233" s="13" t="str">
        <f>VLOOKUP(D233,'Ref-NIST 800-53 (Rev. 4)'!A:D,4,FALSE)</f>
        <v>P1</v>
      </c>
      <c r="P233" s="13" t="s">
        <v>1152</v>
      </c>
    </row>
    <row r="234" spans="1:16">
      <c r="A234" s="13" t="str">
        <f t="shared" si="19"/>
        <v>CM</v>
      </c>
      <c r="B234" s="13" t="str">
        <f>VLOOKUP(A234,'Ref-Families'!A:B,2,FALSE)</f>
        <v xml:space="preserve"> Configuration Management</v>
      </c>
      <c r="C234" s="13" t="str">
        <f>TRIM(VLOOKUP(D234,'Ref-NIST 800-53 (Rev. 4)'!A:C,3,FALSE))</f>
        <v>INFORMATION SYSTEM COMPONENT INVENTORY</v>
      </c>
      <c r="D234" s="12" t="s">
        <v>93</v>
      </c>
      <c r="E234" s="13" t="str">
        <f>TRIM(VLOOKUP(G234,'Ref-ALL NIST 800-53 Controls'!A:F,6,FALSE))</f>
        <v>ASSESSED CONFIGURATIONS / APPROVED DEVIATIONS</v>
      </c>
      <c r="F234" s="55">
        <v>6</v>
      </c>
      <c r="G234" s="2" t="str">
        <f t="shared" si="18"/>
        <v>CM-8-6</v>
      </c>
      <c r="H234" s="17" t="s">
        <v>96</v>
      </c>
      <c r="I234" s="13" t="str">
        <f t="shared" si="20"/>
        <v>N</v>
      </c>
      <c r="J234" s="13"/>
      <c r="K234" s="13" t="str">
        <f t="shared" si="21"/>
        <v>N</v>
      </c>
      <c r="L234" s="13" t="str">
        <f>IFERROR(VLOOKUP(G234,'Important Notes'!I:I,1,FALSE)," ")</f>
        <v xml:space="preserve"> </v>
      </c>
      <c r="M234" s="13" t="str">
        <f t="shared" si="22"/>
        <v>N</v>
      </c>
      <c r="N234" s="13" t="str">
        <f>IFERROR(VLOOKUP(G234,'Important Notes'!D:D,1,FALSE)," ")</f>
        <v xml:space="preserve"> </v>
      </c>
      <c r="O234" s="13" t="str">
        <f>VLOOKUP(D234,'Ref-NIST 800-53 (Rev. 4)'!A:D,4,FALSE)</f>
        <v>P1</v>
      </c>
      <c r="P234" s="13" t="s">
        <v>1152</v>
      </c>
    </row>
    <row r="235" spans="1:16">
      <c r="A235" s="13" t="str">
        <f t="shared" si="19"/>
        <v>CM</v>
      </c>
      <c r="B235" s="13" t="str">
        <f>VLOOKUP(A235,'Ref-Families'!A:B,2,FALSE)</f>
        <v xml:space="preserve"> Configuration Management</v>
      </c>
      <c r="C235" s="13" t="str">
        <f>TRIM(VLOOKUP(D235,'Ref-NIST 800-53 (Rev. 4)'!A:C,3,FALSE))</f>
        <v>INFORMATION SYSTEM COMPONENT INVENTORY</v>
      </c>
      <c r="D235" s="12" t="s">
        <v>93</v>
      </c>
      <c r="E235" s="13" t="str">
        <f>TRIM(VLOOKUP(G235,'Ref-ALL NIST 800-53 Controls'!A:F,6,FALSE))</f>
        <v>CENTRALIZED REPOSITORY</v>
      </c>
      <c r="F235" s="55">
        <v>7</v>
      </c>
      <c r="G235" s="2" t="str">
        <f t="shared" si="18"/>
        <v>CM-8-7</v>
      </c>
      <c r="H235" s="17" t="s">
        <v>609</v>
      </c>
      <c r="I235" s="13" t="str">
        <f t="shared" si="20"/>
        <v>N</v>
      </c>
      <c r="J235" s="13"/>
      <c r="K235" s="13" t="str">
        <f t="shared" si="21"/>
        <v>N</v>
      </c>
      <c r="L235" s="13" t="str">
        <f>IFERROR(VLOOKUP(G235,'Important Notes'!I:I,1,FALSE)," ")</f>
        <v xml:space="preserve"> </v>
      </c>
      <c r="M235" s="13" t="str">
        <f t="shared" si="22"/>
        <v>N</v>
      </c>
      <c r="N235" s="13" t="str">
        <f>IFERROR(VLOOKUP(G235,'Important Notes'!D:D,1,FALSE)," ")</f>
        <v xml:space="preserve"> </v>
      </c>
      <c r="O235" s="13" t="str">
        <f>VLOOKUP(D235,'Ref-NIST 800-53 (Rev. 4)'!A:D,4,FALSE)</f>
        <v>P1</v>
      </c>
      <c r="P235" s="13" t="s">
        <v>1152</v>
      </c>
    </row>
    <row r="236" spans="1:16">
      <c r="A236" s="13" t="str">
        <f t="shared" si="19"/>
        <v>CM</v>
      </c>
      <c r="B236" s="13" t="str">
        <f>VLOOKUP(A236,'Ref-Families'!A:B,2,FALSE)</f>
        <v xml:space="preserve"> Configuration Management</v>
      </c>
      <c r="C236" s="13" t="str">
        <f>TRIM(VLOOKUP(D236,'Ref-NIST 800-53 (Rev. 4)'!A:C,3,FALSE))</f>
        <v>INFORMATION SYSTEM COMPONENT INVENTORY</v>
      </c>
      <c r="D236" s="12" t="s">
        <v>93</v>
      </c>
      <c r="E236" s="13" t="str">
        <f>TRIM(VLOOKUP(G236,'Ref-ALL NIST 800-53 Controls'!A:F,6,FALSE))</f>
        <v>AUTOMATED LOCATION TRACKING</v>
      </c>
      <c r="F236" s="55">
        <v>8</v>
      </c>
      <c r="G236" s="2" t="str">
        <f t="shared" si="18"/>
        <v>CM-8-8</v>
      </c>
      <c r="H236" s="17" t="s">
        <v>609</v>
      </c>
      <c r="I236" s="13" t="str">
        <f t="shared" si="20"/>
        <v>N</v>
      </c>
      <c r="J236" s="13"/>
      <c r="K236" s="13" t="str">
        <f t="shared" si="21"/>
        <v>N</v>
      </c>
      <c r="L236" s="13" t="str">
        <f>IFERROR(VLOOKUP(G236,'Important Notes'!I:I,1,FALSE)," ")</f>
        <v xml:space="preserve"> </v>
      </c>
      <c r="M236" s="13" t="str">
        <f t="shared" si="22"/>
        <v>N</v>
      </c>
      <c r="N236" s="13" t="str">
        <f>IFERROR(VLOOKUP(G236,'Important Notes'!D:D,1,FALSE)," ")</f>
        <v xml:space="preserve"> </v>
      </c>
      <c r="O236" s="13" t="str">
        <f>VLOOKUP(D236,'Ref-NIST 800-53 (Rev. 4)'!A:D,4,FALSE)</f>
        <v>P1</v>
      </c>
      <c r="P236" s="13" t="s">
        <v>1152</v>
      </c>
    </row>
    <row r="237" spans="1:16">
      <c r="A237" s="13" t="str">
        <f t="shared" si="19"/>
        <v>CM</v>
      </c>
      <c r="B237" s="13" t="str">
        <f>VLOOKUP(A237,'Ref-Families'!A:B,2,FALSE)</f>
        <v xml:space="preserve"> Configuration Management</v>
      </c>
      <c r="C237" s="13" t="str">
        <f>TRIM(VLOOKUP(D237,'Ref-NIST 800-53 (Rev. 4)'!A:C,3,FALSE))</f>
        <v>INFORMATION SYSTEM COMPONENT INVENTORY</v>
      </c>
      <c r="D237" s="12" t="s">
        <v>93</v>
      </c>
      <c r="E237" s="13" t="str">
        <f>TRIM(VLOOKUP(G237,'Ref-ALL NIST 800-53 Controls'!A:F,6,FALSE))</f>
        <v>ASSIGNMENT OF COMPONENTS TO SYSTEMS</v>
      </c>
      <c r="F237" s="55">
        <v>9</v>
      </c>
      <c r="G237" s="2" t="str">
        <f t="shared" si="18"/>
        <v>CM-8-9</v>
      </c>
      <c r="H237" s="17" t="s">
        <v>97</v>
      </c>
      <c r="I237" s="13" t="str">
        <f t="shared" si="20"/>
        <v>N</v>
      </c>
      <c r="J237" s="13"/>
      <c r="K237" s="13" t="str">
        <f t="shared" si="21"/>
        <v>N</v>
      </c>
      <c r="L237" s="13" t="str">
        <f>IFERROR(VLOOKUP(G237,'Important Notes'!I:I,1,FALSE)," ")</f>
        <v xml:space="preserve"> </v>
      </c>
      <c r="M237" s="13" t="str">
        <f t="shared" si="22"/>
        <v>N</v>
      </c>
      <c r="N237" s="13" t="str">
        <f>IFERROR(VLOOKUP(G237,'Important Notes'!D:D,1,FALSE)," ")</f>
        <v xml:space="preserve"> </v>
      </c>
      <c r="O237" s="13" t="str">
        <f>VLOOKUP(D237,'Ref-NIST 800-53 (Rev. 4)'!A:D,4,FALSE)</f>
        <v>P1</v>
      </c>
      <c r="P237" s="13" t="s">
        <v>1152</v>
      </c>
    </row>
    <row r="238" spans="1:16">
      <c r="A238" s="13" t="str">
        <f t="shared" si="19"/>
        <v>CM</v>
      </c>
      <c r="B238" s="13" t="str">
        <f>VLOOKUP(A238,'Ref-Families'!A:B,2,FALSE)</f>
        <v xml:space="preserve"> Configuration Management</v>
      </c>
      <c r="C238" s="13" t="str">
        <f>TRIM(VLOOKUP(D238,'Ref-NIST 800-53 (Rev. 4)'!A:C,3,FALSE))</f>
        <v>CONFIGURATION MANAGEMENT PLAN</v>
      </c>
      <c r="D238" s="12" t="s">
        <v>334</v>
      </c>
      <c r="E238" s="13" t="str">
        <f>TRIM(VLOOKUP(G238,'Ref-ALL NIST 800-53 Controls'!A:F,6,FALSE))</f>
        <v/>
      </c>
      <c r="F238" s="56">
        <v>0</v>
      </c>
      <c r="G238" s="2" t="str">
        <f t="shared" si="18"/>
        <v>CM-9-0</v>
      </c>
      <c r="H238" s="17" t="s">
        <v>653</v>
      </c>
      <c r="I238" s="13" t="str">
        <f t="shared" si="20"/>
        <v>N</v>
      </c>
      <c r="J238" s="13"/>
      <c r="K238" s="13" t="str">
        <f t="shared" si="21"/>
        <v>Y</v>
      </c>
      <c r="L238" s="13" t="str">
        <f>IFERROR(VLOOKUP(G238,'Important Notes'!I:I,1,FALSE)," ")</f>
        <v>CM-9-0</v>
      </c>
      <c r="M238" s="13" t="str">
        <f t="shared" si="22"/>
        <v>Y</v>
      </c>
      <c r="N238" s="13" t="str">
        <f>IFERROR(VLOOKUP(G238,'Important Notes'!D:D,1,FALSE)," ")</f>
        <v>CM-9-0</v>
      </c>
      <c r="O238" s="13" t="str">
        <f>VLOOKUP(D238,'Ref-NIST 800-53 (Rev. 4)'!A:D,4,FALSE)</f>
        <v>P1</v>
      </c>
      <c r="P238" s="13" t="s">
        <v>1152</v>
      </c>
    </row>
    <row r="239" spans="1:16">
      <c r="A239" s="13" t="str">
        <f t="shared" si="19"/>
        <v>CM</v>
      </c>
      <c r="B239" s="13" t="str">
        <f>VLOOKUP(A239,'Ref-Families'!A:B,2,FALSE)</f>
        <v xml:space="preserve"> Configuration Management</v>
      </c>
      <c r="C239" s="13" t="str">
        <f>TRIM(VLOOKUP(D239,'Ref-NIST 800-53 (Rev. 4)'!A:C,3,FALSE))</f>
        <v>CONFIGURATION MANAGEMENT PLAN</v>
      </c>
      <c r="D239" s="12" t="s">
        <v>334</v>
      </c>
      <c r="E239" s="13" t="str">
        <f>TRIM(VLOOKUP(G239,'Ref-ALL NIST 800-53 Controls'!A:F,6,FALSE))</f>
        <v>ASSIGNMENT OF RESPONSIBILITY</v>
      </c>
      <c r="F239" s="55">
        <v>1</v>
      </c>
      <c r="G239" s="2" t="str">
        <f t="shared" si="18"/>
        <v>CM-9-1</v>
      </c>
      <c r="H239" s="17" t="s">
        <v>609</v>
      </c>
      <c r="I239" s="13" t="str">
        <f t="shared" si="20"/>
        <v>N</v>
      </c>
      <c r="J239" s="13"/>
      <c r="K239" s="13" t="str">
        <f t="shared" si="21"/>
        <v>N</v>
      </c>
      <c r="L239" s="13" t="str">
        <f>IFERROR(VLOOKUP(G239,'Important Notes'!I:I,1,FALSE)," ")</f>
        <v xml:space="preserve"> </v>
      </c>
      <c r="M239" s="13" t="str">
        <f t="shared" si="22"/>
        <v>N</v>
      </c>
      <c r="N239" s="13" t="str">
        <f>IFERROR(VLOOKUP(G239,'Important Notes'!D:D,1,FALSE)," ")</f>
        <v xml:space="preserve"> </v>
      </c>
      <c r="O239" s="13" t="str">
        <f>VLOOKUP(D239,'Ref-NIST 800-53 (Rev. 4)'!A:D,4,FALSE)</f>
        <v>P1</v>
      </c>
      <c r="P239" s="13" t="s">
        <v>1152</v>
      </c>
    </row>
    <row r="240" spans="1:16">
      <c r="A240" s="13" t="str">
        <f t="shared" si="19"/>
        <v>CM</v>
      </c>
      <c r="B240" s="13" t="str">
        <f>VLOOKUP(A240,'Ref-Families'!A:B,2,FALSE)</f>
        <v xml:space="preserve"> Configuration Management</v>
      </c>
      <c r="C240" s="13" t="str">
        <f>TRIM(VLOOKUP(D240,'Ref-NIST 800-53 (Rev. 4)'!A:C,3,FALSE))</f>
        <v>SOFTWARE USAGE RESTRICTIONS</v>
      </c>
      <c r="D240" s="12" t="s">
        <v>336</v>
      </c>
      <c r="E240" s="13" t="str">
        <f>TRIM(VLOOKUP(G240,'Ref-ALL NIST 800-53 Controls'!A:F,6,FALSE))</f>
        <v/>
      </c>
      <c r="F240" s="56">
        <v>0</v>
      </c>
      <c r="G240" s="2" t="str">
        <f t="shared" si="18"/>
        <v>CM-10-0</v>
      </c>
      <c r="H240" s="17" t="s">
        <v>654</v>
      </c>
      <c r="I240" s="13" t="str">
        <f t="shared" si="20"/>
        <v>Y</v>
      </c>
      <c r="J240" s="13" t="str">
        <f t="shared" si="23"/>
        <v>CM-10-0</v>
      </c>
      <c r="K240" s="13" t="str">
        <f t="shared" si="21"/>
        <v>Y</v>
      </c>
      <c r="L240" s="13" t="str">
        <f>IFERROR(VLOOKUP(G240,'Important Notes'!I:I,1,FALSE)," ")</f>
        <v>CM-10-0</v>
      </c>
      <c r="M240" s="13" t="str">
        <f t="shared" si="22"/>
        <v>Y</v>
      </c>
      <c r="N240" s="13" t="str">
        <f>IFERROR(VLOOKUP(G240,'Important Notes'!D:D,1,FALSE)," ")</f>
        <v>CM-10-0</v>
      </c>
      <c r="O240" s="13" t="str">
        <f>VLOOKUP(D240,'Ref-NIST 800-53 (Rev. 4)'!A:D,4,FALSE)</f>
        <v>P2</v>
      </c>
      <c r="P240" s="13" t="s">
        <v>1152</v>
      </c>
    </row>
    <row r="241" spans="1:16">
      <c r="A241" s="13" t="str">
        <f t="shared" si="19"/>
        <v>CM</v>
      </c>
      <c r="B241" s="13" t="str">
        <f>VLOOKUP(A241,'Ref-Families'!A:B,2,FALSE)</f>
        <v xml:space="preserve"> Configuration Management</v>
      </c>
      <c r="C241" s="13" t="str">
        <f>TRIM(VLOOKUP(D241,'Ref-NIST 800-53 (Rev. 4)'!A:C,3,FALSE))</f>
        <v>SOFTWARE USAGE RESTRICTIONS</v>
      </c>
      <c r="D241" s="12" t="s">
        <v>336</v>
      </c>
      <c r="E241" s="13" t="str">
        <f>TRIM(VLOOKUP(G241,'Ref-ALL NIST 800-53 Controls'!A:F,6,FALSE))</f>
        <v>OPEN SOURCE SOFTWARE</v>
      </c>
      <c r="F241" s="55">
        <v>1</v>
      </c>
      <c r="G241" s="2" t="str">
        <f t="shared" si="18"/>
        <v>CM-10-1</v>
      </c>
      <c r="H241" s="17" t="s">
        <v>609</v>
      </c>
      <c r="I241" s="13" t="str">
        <f t="shared" si="20"/>
        <v>N</v>
      </c>
      <c r="J241" s="13"/>
      <c r="K241" s="13" t="str">
        <f t="shared" si="21"/>
        <v>Y</v>
      </c>
      <c r="L241" s="13" t="str">
        <f>IFERROR(VLOOKUP(G241,'Important Notes'!I:I,1,FALSE)," ")</f>
        <v>CM-10-1</v>
      </c>
      <c r="M241" s="13" t="str">
        <f t="shared" si="22"/>
        <v>Y</v>
      </c>
      <c r="N241" s="13" t="str">
        <f>IFERROR(VLOOKUP(G241,'Important Notes'!D:D,1,FALSE)," ")</f>
        <v>CM-10-1</v>
      </c>
      <c r="O241" s="13" t="str">
        <f>VLOOKUP(D241,'Ref-NIST 800-53 (Rev. 4)'!A:D,4,FALSE)</f>
        <v>P2</v>
      </c>
      <c r="P241" s="13" t="s">
        <v>1152</v>
      </c>
    </row>
    <row r="242" spans="1:16">
      <c r="A242" s="13" t="str">
        <f t="shared" si="19"/>
        <v>CM</v>
      </c>
      <c r="B242" s="13" t="str">
        <f>VLOOKUP(A242,'Ref-Families'!A:B,2,FALSE)</f>
        <v xml:space="preserve"> Configuration Management</v>
      </c>
      <c r="C242" s="13" t="str">
        <f>TRIM(VLOOKUP(D242,'Ref-NIST 800-53 (Rev. 4)'!A:C,3,FALSE))</f>
        <v>USER-INSTALLED SOFTWARE</v>
      </c>
      <c r="D242" s="12" t="s">
        <v>98</v>
      </c>
      <c r="E242" s="13" t="str">
        <f>TRIM(VLOOKUP(G242,'Ref-ALL NIST 800-53 Controls'!A:F,6,FALSE))</f>
        <v/>
      </c>
      <c r="F242" s="56">
        <v>0</v>
      </c>
      <c r="G242" s="2" t="str">
        <f t="shared" si="18"/>
        <v>CM-11-0</v>
      </c>
      <c r="H242" s="17" t="s">
        <v>655</v>
      </c>
      <c r="I242" s="13" t="str">
        <f t="shared" si="20"/>
        <v>Y</v>
      </c>
      <c r="J242" s="13" t="str">
        <f t="shared" si="23"/>
        <v>CM-11-0</v>
      </c>
      <c r="K242" s="13" t="str">
        <f t="shared" si="21"/>
        <v>Y</v>
      </c>
      <c r="L242" s="13" t="str">
        <f>IFERROR(VLOOKUP(G242,'Important Notes'!I:I,1,FALSE)," ")</f>
        <v>CM-11-0</v>
      </c>
      <c r="M242" s="13" t="str">
        <f t="shared" si="22"/>
        <v>Y</v>
      </c>
      <c r="N242" s="13" t="str">
        <f>IFERROR(VLOOKUP(G242,'Important Notes'!D:D,1,FALSE)," ")</f>
        <v>CM-11-0</v>
      </c>
      <c r="O242" s="13" t="str">
        <f>VLOOKUP(D242,'Ref-NIST 800-53 (Rev. 4)'!A:D,4,FALSE)</f>
        <v>P1</v>
      </c>
      <c r="P242" s="13" t="s">
        <v>1152</v>
      </c>
    </row>
    <row r="243" spans="1:16">
      <c r="A243" s="13" t="str">
        <f t="shared" si="19"/>
        <v>CM</v>
      </c>
      <c r="B243" s="13" t="str">
        <f>VLOOKUP(A243,'Ref-Families'!A:B,2,FALSE)</f>
        <v xml:space="preserve"> Configuration Management</v>
      </c>
      <c r="C243" s="13" t="str">
        <f>TRIM(VLOOKUP(D243,'Ref-NIST 800-53 (Rev. 4)'!A:C,3,FALSE))</f>
        <v>USER-INSTALLED SOFTWARE</v>
      </c>
      <c r="D243" s="12" t="s">
        <v>98</v>
      </c>
      <c r="E243" s="13" t="str">
        <f>TRIM(VLOOKUP(G243,'Ref-ALL NIST 800-53 Controls'!A:F,6,FALSE))</f>
        <v>ALERTS FOR UNAUTHORIZED INSTALLATIONS</v>
      </c>
      <c r="F243" s="56">
        <v>1</v>
      </c>
      <c r="G243" s="2" t="str">
        <f t="shared" si="18"/>
        <v>CM-11-1</v>
      </c>
      <c r="H243" s="17" t="s">
        <v>99</v>
      </c>
      <c r="I243" s="13" t="str">
        <f t="shared" si="20"/>
        <v>N</v>
      </c>
      <c r="J243" s="13"/>
      <c r="K243" s="13" t="str">
        <f t="shared" si="21"/>
        <v>N</v>
      </c>
      <c r="L243" s="13" t="str">
        <f>IFERROR(VLOOKUP(G243,'Important Notes'!I:I,1,FALSE)," ")</f>
        <v xml:space="preserve"> </v>
      </c>
      <c r="M243" s="13" t="str">
        <f t="shared" si="22"/>
        <v>Y</v>
      </c>
      <c r="N243" s="13" t="str">
        <f>IFERROR(VLOOKUP(G243,'Important Notes'!D:D,1,FALSE)," ")</f>
        <v>CM-11-1</v>
      </c>
      <c r="O243" s="13" t="str">
        <f>VLOOKUP(D243,'Ref-NIST 800-53 (Rev. 4)'!A:D,4,FALSE)</f>
        <v>P1</v>
      </c>
      <c r="P243" s="13" t="s">
        <v>1152</v>
      </c>
    </row>
    <row r="244" spans="1:16">
      <c r="A244" s="13" t="str">
        <f t="shared" si="19"/>
        <v>CM</v>
      </c>
      <c r="B244" s="13" t="str">
        <f>VLOOKUP(A244,'Ref-Families'!A:B,2,FALSE)</f>
        <v xml:space="preserve"> Configuration Management</v>
      </c>
      <c r="C244" s="13" t="str">
        <f>TRIM(VLOOKUP(D244,'Ref-NIST 800-53 (Rev. 4)'!A:C,3,FALSE))</f>
        <v>USER-INSTALLED SOFTWARE</v>
      </c>
      <c r="D244" s="12" t="s">
        <v>98</v>
      </c>
      <c r="E244" s="13" t="str">
        <f>TRIM(VLOOKUP(G244,'Ref-ALL NIST 800-53 Controls'!A:F,6,FALSE))</f>
        <v>PROHIBIT INSTALLATION WITHOUT PRIVILEGED STATUS</v>
      </c>
      <c r="F244" s="56">
        <v>2</v>
      </c>
      <c r="G244" s="2" t="str">
        <f t="shared" si="18"/>
        <v>CM-11-2</v>
      </c>
      <c r="H244" s="17" t="s">
        <v>20</v>
      </c>
      <c r="I244" s="13" t="str">
        <f t="shared" si="20"/>
        <v>N</v>
      </c>
      <c r="J244" s="13"/>
      <c r="K244" s="13" t="str">
        <f t="shared" si="21"/>
        <v>N</v>
      </c>
      <c r="L244" s="13" t="str">
        <f>IFERROR(VLOOKUP(G244,'Important Notes'!I:I,1,FALSE)," ")</f>
        <v xml:space="preserve"> </v>
      </c>
      <c r="M244" s="13" t="str">
        <f t="shared" si="22"/>
        <v>N</v>
      </c>
      <c r="N244" s="13" t="str">
        <f>IFERROR(VLOOKUP(G244,'Important Notes'!D:D,1,FALSE)," ")</f>
        <v xml:space="preserve"> </v>
      </c>
      <c r="O244" s="13" t="str">
        <f>VLOOKUP(D244,'Ref-NIST 800-53 (Rev. 4)'!A:D,4,FALSE)</f>
        <v>P1</v>
      </c>
      <c r="P244" s="13" t="s">
        <v>1152</v>
      </c>
    </row>
    <row r="245" spans="1:16">
      <c r="A245" s="13" t="str">
        <f t="shared" si="19"/>
        <v>CP</v>
      </c>
      <c r="B245" s="13" t="str">
        <f>VLOOKUP(A245,'Ref-Families'!A:B,2,FALSE)</f>
        <v xml:space="preserve"> Contingency Planning</v>
      </c>
      <c r="C245" s="13" t="str">
        <f>TRIM(VLOOKUP(D245,'Ref-NIST 800-53 (Rev. 4)'!A:C,3,FALSE))</f>
        <v>CONTINGENCY PLANNING POLICY AND PROCEDURES</v>
      </c>
      <c r="D245" s="12" t="s">
        <v>339</v>
      </c>
      <c r="E245" s="13" t="str">
        <f>TRIM(VLOOKUP(G245,'Ref-ALL NIST 800-53 Controls'!A:F,6,FALSE))</f>
        <v/>
      </c>
      <c r="F245" s="56">
        <v>0</v>
      </c>
      <c r="G245" s="2" t="str">
        <f t="shared" si="18"/>
        <v>CP-1-0</v>
      </c>
      <c r="H245" s="17" t="s">
        <v>219</v>
      </c>
      <c r="I245" s="13" t="str">
        <f t="shared" si="20"/>
        <v>Y</v>
      </c>
      <c r="J245" s="13" t="str">
        <f t="shared" si="23"/>
        <v>CP-1-0</v>
      </c>
      <c r="K245" s="13" t="str">
        <f t="shared" si="21"/>
        <v>Y</v>
      </c>
      <c r="L245" s="13" t="str">
        <f>IFERROR(VLOOKUP(G245,'Important Notes'!I:I,1,FALSE)," ")</f>
        <v>CP-1-0</v>
      </c>
      <c r="M245" s="13" t="str">
        <f t="shared" si="22"/>
        <v>Y</v>
      </c>
      <c r="N245" s="13" t="str">
        <f>IFERROR(VLOOKUP(G245,'Important Notes'!D:D,1,FALSE)," ")</f>
        <v>CP-1-0</v>
      </c>
      <c r="O245" s="13" t="str">
        <f>VLOOKUP(D245,'Ref-NIST 800-53 (Rev. 4)'!A:D,4,FALSE)</f>
        <v>P1</v>
      </c>
      <c r="P245" s="13" t="s">
        <v>1152</v>
      </c>
    </row>
    <row r="246" spans="1:16" ht="30">
      <c r="A246" s="13" t="str">
        <f t="shared" si="19"/>
        <v>CP</v>
      </c>
      <c r="B246" s="13" t="str">
        <f>VLOOKUP(A246,'Ref-Families'!A:B,2,FALSE)</f>
        <v xml:space="preserve"> Contingency Planning</v>
      </c>
      <c r="C246" s="13" t="str">
        <f>TRIM(VLOOKUP(D246,'Ref-NIST 800-53 (Rev. 4)'!A:C,3,FALSE))</f>
        <v>CONTINGENCY PLAN</v>
      </c>
      <c r="D246" s="12" t="s">
        <v>100</v>
      </c>
      <c r="E246" s="13" t="str">
        <f>TRIM(VLOOKUP(G246,'Ref-ALL NIST 800-53 Controls'!A:F,6,FALSE))</f>
        <v/>
      </c>
      <c r="F246" s="55">
        <v>0</v>
      </c>
      <c r="G246" s="2" t="str">
        <f t="shared" si="18"/>
        <v>CP-2-0</v>
      </c>
      <c r="H246" s="17" t="s">
        <v>656</v>
      </c>
      <c r="I246" s="13" t="str">
        <f t="shared" si="20"/>
        <v>Y</v>
      </c>
      <c r="J246" s="13" t="str">
        <f t="shared" si="23"/>
        <v>CP-2-0</v>
      </c>
      <c r="K246" s="13" t="str">
        <f t="shared" si="21"/>
        <v>Y</v>
      </c>
      <c r="L246" s="13" t="str">
        <f>IFERROR(VLOOKUP(G246,'Important Notes'!I:I,1,FALSE)," ")</f>
        <v>CP-2-0</v>
      </c>
      <c r="M246" s="13" t="str">
        <f t="shared" si="22"/>
        <v>Y</v>
      </c>
      <c r="N246" s="13" t="str">
        <f>IFERROR(VLOOKUP(G246,'Important Notes'!D:D,1,FALSE)," ")</f>
        <v>CP-2-0</v>
      </c>
      <c r="O246" s="13" t="str">
        <f>VLOOKUP(D246,'Ref-NIST 800-53 (Rev. 4)'!A:D,4,FALSE)</f>
        <v>P1</v>
      </c>
      <c r="P246" s="13" t="s">
        <v>1152</v>
      </c>
    </row>
    <row r="247" spans="1:16">
      <c r="A247" s="13" t="str">
        <f t="shared" si="19"/>
        <v>CP</v>
      </c>
      <c r="B247" s="13" t="str">
        <f>VLOOKUP(A247,'Ref-Families'!A:B,2,FALSE)</f>
        <v xml:space="preserve"> Contingency Planning</v>
      </c>
      <c r="C247" s="13" t="str">
        <f>TRIM(VLOOKUP(D247,'Ref-NIST 800-53 (Rev. 4)'!A:C,3,FALSE))</f>
        <v>CONTINGENCY PLAN</v>
      </c>
      <c r="D247" s="12" t="s">
        <v>100</v>
      </c>
      <c r="E247" s="13" t="str">
        <f>TRIM(VLOOKUP(G247,'Ref-ALL NIST 800-53 Controls'!A:F,6,FALSE))</f>
        <v>COORDINATE WITH RELATED PLANS</v>
      </c>
      <c r="F247" s="55">
        <v>1</v>
      </c>
      <c r="G247" s="2" t="str">
        <f t="shared" si="18"/>
        <v>CP-2-1</v>
      </c>
      <c r="H247" s="17" t="s">
        <v>609</v>
      </c>
      <c r="I247" s="13" t="str">
        <f t="shared" si="20"/>
        <v>N</v>
      </c>
      <c r="J247" s="13"/>
      <c r="K247" s="13" t="str">
        <f t="shared" si="21"/>
        <v>Y</v>
      </c>
      <c r="L247" s="13" t="str">
        <f>IFERROR(VLOOKUP(G247,'Important Notes'!I:I,1,FALSE)," ")</f>
        <v>CP-2-1</v>
      </c>
      <c r="M247" s="13" t="str">
        <f t="shared" si="22"/>
        <v>Y</v>
      </c>
      <c r="N247" s="13" t="str">
        <f>IFERROR(VLOOKUP(G247,'Important Notes'!D:D,1,FALSE)," ")</f>
        <v>CP-2-1</v>
      </c>
      <c r="O247" s="13" t="str">
        <f>VLOOKUP(D247,'Ref-NIST 800-53 (Rev. 4)'!A:D,4,FALSE)</f>
        <v>P1</v>
      </c>
      <c r="P247" s="13" t="s">
        <v>1152</v>
      </c>
    </row>
    <row r="248" spans="1:16">
      <c r="A248" s="13" t="str">
        <f t="shared" si="19"/>
        <v>CP</v>
      </c>
      <c r="B248" s="13" t="str">
        <f>VLOOKUP(A248,'Ref-Families'!A:B,2,FALSE)</f>
        <v xml:space="preserve"> Contingency Planning</v>
      </c>
      <c r="C248" s="13" t="str">
        <f>TRIM(VLOOKUP(D248,'Ref-NIST 800-53 (Rev. 4)'!A:C,3,FALSE))</f>
        <v>CONTINGENCY PLAN</v>
      </c>
      <c r="D248" s="12" t="s">
        <v>100</v>
      </c>
      <c r="E248" s="13" t="str">
        <f>TRIM(VLOOKUP(G248,'Ref-ALL NIST 800-53 Controls'!A:F,6,FALSE))</f>
        <v>CAPACITY PLANNING</v>
      </c>
      <c r="F248" s="55">
        <v>2</v>
      </c>
      <c r="G248" s="2" t="str">
        <f t="shared" si="18"/>
        <v>CP-2-2</v>
      </c>
      <c r="H248" s="17" t="s">
        <v>609</v>
      </c>
      <c r="I248" s="13" t="str">
        <f t="shared" si="20"/>
        <v>N</v>
      </c>
      <c r="J248" s="13"/>
      <c r="K248" s="13" t="str">
        <f t="shared" si="21"/>
        <v>Y</v>
      </c>
      <c r="L248" s="13" t="str">
        <f>IFERROR(VLOOKUP(G248,'Important Notes'!I:I,1,FALSE)," ")</f>
        <v>CP-2-2</v>
      </c>
      <c r="M248" s="13" t="str">
        <f t="shared" si="22"/>
        <v>Y</v>
      </c>
      <c r="N248" s="13" t="str">
        <f>IFERROR(VLOOKUP(G248,'Important Notes'!D:D,1,FALSE)," ")</f>
        <v>CP-2-2</v>
      </c>
      <c r="O248" s="13" t="str">
        <f>VLOOKUP(D248,'Ref-NIST 800-53 (Rev. 4)'!A:D,4,FALSE)</f>
        <v>P1</v>
      </c>
      <c r="P248" s="13" t="s">
        <v>1152</v>
      </c>
    </row>
    <row r="249" spans="1:16">
      <c r="A249" s="13" t="str">
        <f t="shared" si="19"/>
        <v>CP</v>
      </c>
      <c r="B249" s="13" t="str">
        <f>VLOOKUP(A249,'Ref-Families'!A:B,2,FALSE)</f>
        <v xml:space="preserve"> Contingency Planning</v>
      </c>
      <c r="C249" s="13" t="str">
        <f>TRIM(VLOOKUP(D249,'Ref-NIST 800-53 (Rev. 4)'!A:C,3,FALSE))</f>
        <v>CONTINGENCY PLAN</v>
      </c>
      <c r="D249" s="12" t="s">
        <v>100</v>
      </c>
      <c r="E249" s="13" t="str">
        <f>TRIM(VLOOKUP(G249,'Ref-ALL NIST 800-53 Controls'!A:F,6,FALSE))</f>
        <v>RESUME ESSENTIAL MISSIONS / BUSINESS FUNCTIONS</v>
      </c>
      <c r="F249" s="55">
        <v>3</v>
      </c>
      <c r="G249" s="2" t="str">
        <f t="shared" si="18"/>
        <v>CP-2-3</v>
      </c>
      <c r="H249" s="17" t="s">
        <v>101</v>
      </c>
      <c r="I249" s="13" t="str">
        <f t="shared" si="20"/>
        <v>N</v>
      </c>
      <c r="J249" s="13"/>
      <c r="K249" s="13" t="str">
        <f t="shared" si="21"/>
        <v>Y</v>
      </c>
      <c r="L249" s="13" t="str">
        <f>IFERROR(VLOOKUP(G249,'Important Notes'!I:I,1,FALSE)," ")</f>
        <v>CP-2-3</v>
      </c>
      <c r="M249" s="13" t="str">
        <f t="shared" si="22"/>
        <v>Y</v>
      </c>
      <c r="N249" s="13" t="str">
        <f>IFERROR(VLOOKUP(G249,'Important Notes'!D:D,1,FALSE)," ")</f>
        <v>CP-2-3</v>
      </c>
      <c r="O249" s="13" t="str">
        <f>VLOOKUP(D249,'Ref-NIST 800-53 (Rev. 4)'!A:D,4,FALSE)</f>
        <v>P1</v>
      </c>
      <c r="P249" s="13" t="s">
        <v>1152</v>
      </c>
    </row>
    <row r="250" spans="1:16">
      <c r="A250" s="13" t="str">
        <f t="shared" si="19"/>
        <v>CP</v>
      </c>
      <c r="B250" s="13" t="str">
        <f>VLOOKUP(A250,'Ref-Families'!A:B,2,FALSE)</f>
        <v xml:space="preserve"> Contingency Planning</v>
      </c>
      <c r="C250" s="13" t="str">
        <f>TRIM(VLOOKUP(D250,'Ref-NIST 800-53 (Rev. 4)'!A:C,3,FALSE))</f>
        <v>CONTINGENCY PLAN</v>
      </c>
      <c r="D250" s="12" t="s">
        <v>100</v>
      </c>
      <c r="E250" s="13" t="str">
        <f>TRIM(VLOOKUP(G250,'Ref-ALL NIST 800-53 Controls'!A:F,6,FALSE))</f>
        <v>RESUME ALL MISSIONS / BUSINESS FUNCTIONS</v>
      </c>
      <c r="F250" s="55">
        <v>4</v>
      </c>
      <c r="G250" s="2" t="str">
        <f t="shared" si="18"/>
        <v>CP-2-4</v>
      </c>
      <c r="H250" s="17" t="s">
        <v>101</v>
      </c>
      <c r="I250" s="13" t="str">
        <f t="shared" si="20"/>
        <v>N</v>
      </c>
      <c r="J250" s="13"/>
      <c r="K250" s="13" t="str">
        <f t="shared" si="21"/>
        <v>N</v>
      </c>
      <c r="L250" s="13" t="str">
        <f>IFERROR(VLOOKUP(G250,'Important Notes'!I:I,1,FALSE)," ")</f>
        <v xml:space="preserve"> </v>
      </c>
      <c r="M250" s="13" t="str">
        <f t="shared" si="22"/>
        <v>Y</v>
      </c>
      <c r="N250" s="13" t="str">
        <f>IFERROR(VLOOKUP(G250,'Important Notes'!D:D,1,FALSE)," ")</f>
        <v>CP-2-4</v>
      </c>
      <c r="O250" s="13" t="str">
        <f>VLOOKUP(D250,'Ref-NIST 800-53 (Rev. 4)'!A:D,4,FALSE)</f>
        <v>P1</v>
      </c>
      <c r="P250" s="13" t="s">
        <v>1152</v>
      </c>
    </row>
    <row r="251" spans="1:16">
      <c r="A251" s="13" t="str">
        <f t="shared" si="19"/>
        <v>CP</v>
      </c>
      <c r="B251" s="13" t="str">
        <f>VLOOKUP(A251,'Ref-Families'!A:B,2,FALSE)</f>
        <v xml:space="preserve"> Contingency Planning</v>
      </c>
      <c r="C251" s="13" t="str">
        <f>TRIM(VLOOKUP(D251,'Ref-NIST 800-53 (Rev. 4)'!A:C,3,FALSE))</f>
        <v>CONTINGENCY PLAN</v>
      </c>
      <c r="D251" s="12" t="s">
        <v>100</v>
      </c>
      <c r="E251" s="13" t="str">
        <f>TRIM(VLOOKUP(G251,'Ref-ALL NIST 800-53 Controls'!A:F,6,FALSE))</f>
        <v>CONTINUE ESSENTIAL MISSIONS / BUSINESS FUNCTIONS</v>
      </c>
      <c r="F251" s="55">
        <v>5</v>
      </c>
      <c r="G251" s="2" t="str">
        <f t="shared" si="18"/>
        <v>CP-2-5</v>
      </c>
      <c r="H251" s="17" t="s">
        <v>101</v>
      </c>
      <c r="I251" s="13" t="str">
        <f t="shared" si="20"/>
        <v>N</v>
      </c>
      <c r="J251" s="13"/>
      <c r="K251" s="13" t="str">
        <f t="shared" si="21"/>
        <v>N</v>
      </c>
      <c r="L251" s="13" t="str">
        <f>IFERROR(VLOOKUP(G251,'Important Notes'!I:I,1,FALSE)," ")</f>
        <v xml:space="preserve"> </v>
      </c>
      <c r="M251" s="13" t="str">
        <f t="shared" si="22"/>
        <v>Y</v>
      </c>
      <c r="N251" s="13" t="str">
        <f>IFERROR(VLOOKUP(G251,'Important Notes'!D:D,1,FALSE)," ")</f>
        <v>CP-2-5</v>
      </c>
      <c r="O251" s="13" t="str">
        <f>VLOOKUP(D251,'Ref-NIST 800-53 (Rev. 4)'!A:D,4,FALSE)</f>
        <v>P1</v>
      </c>
      <c r="P251" s="13" t="s">
        <v>1152</v>
      </c>
    </row>
    <row r="252" spans="1:16">
      <c r="A252" s="13" t="str">
        <f t="shared" si="19"/>
        <v>CP</v>
      </c>
      <c r="B252" s="13" t="str">
        <f>VLOOKUP(A252,'Ref-Families'!A:B,2,FALSE)</f>
        <v xml:space="preserve"> Contingency Planning</v>
      </c>
      <c r="C252" s="13" t="str">
        <f>TRIM(VLOOKUP(D252,'Ref-NIST 800-53 (Rev. 4)'!A:C,3,FALSE))</f>
        <v>CONTINGENCY PLAN</v>
      </c>
      <c r="D252" s="12" t="s">
        <v>100</v>
      </c>
      <c r="E252" s="13" t="str">
        <f>TRIM(VLOOKUP(G252,'Ref-ALL NIST 800-53 Controls'!A:F,6,FALSE))</f>
        <v>ALTERNATE PROCESSING / STORAGE SITE</v>
      </c>
      <c r="F252" s="55">
        <v>6</v>
      </c>
      <c r="G252" s="2" t="str">
        <f t="shared" si="18"/>
        <v>CP-2-6</v>
      </c>
      <c r="H252" s="17" t="s">
        <v>101</v>
      </c>
      <c r="I252" s="13" t="str">
        <f t="shared" si="20"/>
        <v>N</v>
      </c>
      <c r="J252" s="13"/>
      <c r="K252" s="13" t="str">
        <f t="shared" si="21"/>
        <v>N</v>
      </c>
      <c r="L252" s="13" t="str">
        <f>IFERROR(VLOOKUP(G252,'Important Notes'!I:I,1,FALSE)," ")</f>
        <v xml:space="preserve"> </v>
      </c>
      <c r="M252" s="13" t="str">
        <f t="shared" si="22"/>
        <v>N</v>
      </c>
      <c r="N252" s="13" t="str">
        <f>IFERROR(VLOOKUP(G252,'Important Notes'!D:D,1,FALSE)," ")</f>
        <v xml:space="preserve"> </v>
      </c>
      <c r="O252" s="13" t="str">
        <f>VLOOKUP(D252,'Ref-NIST 800-53 (Rev. 4)'!A:D,4,FALSE)</f>
        <v>P1</v>
      </c>
      <c r="P252" s="13" t="s">
        <v>1152</v>
      </c>
    </row>
    <row r="253" spans="1:16">
      <c r="A253" s="13" t="str">
        <f t="shared" si="19"/>
        <v>CP</v>
      </c>
      <c r="B253" s="13" t="str">
        <f>VLOOKUP(A253,'Ref-Families'!A:B,2,FALSE)</f>
        <v xml:space="preserve"> Contingency Planning</v>
      </c>
      <c r="C253" s="13" t="str">
        <f>TRIM(VLOOKUP(D253,'Ref-NIST 800-53 (Rev. 4)'!A:C,3,FALSE))</f>
        <v>CONTINGENCY PLAN</v>
      </c>
      <c r="D253" s="12" t="s">
        <v>100</v>
      </c>
      <c r="E253" s="13" t="str">
        <f>TRIM(VLOOKUP(G253,'Ref-ALL NIST 800-53 Controls'!A:F,6,FALSE))</f>
        <v>COORDINATE WITH EXTERNAL SERVICE PROVIDERS</v>
      </c>
      <c r="F253" s="55">
        <v>7</v>
      </c>
      <c r="G253" s="2" t="str">
        <f t="shared" si="18"/>
        <v>CP-2-7</v>
      </c>
      <c r="H253" s="17" t="s">
        <v>102</v>
      </c>
      <c r="I253" s="13" t="str">
        <f t="shared" si="20"/>
        <v>N</v>
      </c>
      <c r="J253" s="13"/>
      <c r="K253" s="13" t="str">
        <f t="shared" si="21"/>
        <v>N</v>
      </c>
      <c r="L253" s="13" t="str">
        <f>IFERROR(VLOOKUP(G253,'Important Notes'!I:I,1,FALSE)," ")</f>
        <v xml:space="preserve"> </v>
      </c>
      <c r="M253" s="13" t="str">
        <f t="shared" si="22"/>
        <v>N</v>
      </c>
      <c r="N253" s="13" t="str">
        <f>IFERROR(VLOOKUP(G253,'Important Notes'!D:D,1,FALSE)," ")</f>
        <v xml:space="preserve"> </v>
      </c>
      <c r="O253" s="13" t="str">
        <f>VLOOKUP(D253,'Ref-NIST 800-53 (Rev. 4)'!A:D,4,FALSE)</f>
        <v>P1</v>
      </c>
      <c r="P253" s="13" t="s">
        <v>1152</v>
      </c>
    </row>
    <row r="254" spans="1:16">
      <c r="A254" s="13" t="str">
        <f t="shared" si="19"/>
        <v>CP</v>
      </c>
      <c r="B254" s="13" t="str">
        <f>VLOOKUP(A254,'Ref-Families'!A:B,2,FALSE)</f>
        <v xml:space="preserve"> Contingency Planning</v>
      </c>
      <c r="C254" s="13" t="str">
        <f>TRIM(VLOOKUP(D254,'Ref-NIST 800-53 (Rev. 4)'!A:C,3,FALSE))</f>
        <v>CONTINGENCY PLAN</v>
      </c>
      <c r="D254" s="12" t="s">
        <v>100</v>
      </c>
      <c r="E254" s="13" t="str">
        <f>TRIM(VLOOKUP(G254,'Ref-ALL NIST 800-53 Controls'!A:F,6,FALSE))</f>
        <v>IDENTIFY CRITICAL ASSETS</v>
      </c>
      <c r="F254" s="55">
        <v>8</v>
      </c>
      <c r="G254" s="2" t="str">
        <f t="shared" si="18"/>
        <v>CP-2-8</v>
      </c>
      <c r="H254" s="17" t="s">
        <v>103</v>
      </c>
      <c r="I254" s="13" t="str">
        <f t="shared" si="20"/>
        <v>N</v>
      </c>
      <c r="J254" s="13"/>
      <c r="K254" s="13" t="str">
        <f t="shared" si="21"/>
        <v>Y</v>
      </c>
      <c r="L254" s="13" t="str">
        <f>IFERROR(VLOOKUP(G254,'Important Notes'!I:I,1,FALSE)," ")</f>
        <v>CP-2-8</v>
      </c>
      <c r="M254" s="13" t="str">
        <f t="shared" si="22"/>
        <v>Y</v>
      </c>
      <c r="N254" s="13" t="str">
        <f>IFERROR(VLOOKUP(G254,'Important Notes'!D:D,1,FALSE)," ")</f>
        <v>CP-2-8</v>
      </c>
      <c r="O254" s="13" t="str">
        <f>VLOOKUP(D254,'Ref-NIST 800-53 (Rev. 4)'!A:D,4,FALSE)</f>
        <v>P1</v>
      </c>
      <c r="P254" s="13" t="s">
        <v>1152</v>
      </c>
    </row>
    <row r="255" spans="1:16">
      <c r="A255" s="13" t="str">
        <f t="shared" si="19"/>
        <v>CP</v>
      </c>
      <c r="B255" s="13" t="str">
        <f>VLOOKUP(A255,'Ref-Families'!A:B,2,FALSE)</f>
        <v xml:space="preserve"> Contingency Planning</v>
      </c>
      <c r="C255" s="13" t="str">
        <f>TRIM(VLOOKUP(D255,'Ref-NIST 800-53 (Rev. 4)'!A:C,3,FALSE))</f>
        <v>CONTINGENCY TRAINING</v>
      </c>
      <c r="D255" s="12" t="s">
        <v>344</v>
      </c>
      <c r="E255" s="13" t="str">
        <f>TRIM(VLOOKUP(G255,'Ref-ALL NIST 800-53 Controls'!A:F,6,FALSE))</f>
        <v/>
      </c>
      <c r="F255" s="55">
        <v>0</v>
      </c>
      <c r="G255" s="2" t="str">
        <f t="shared" si="18"/>
        <v>CP-3-0</v>
      </c>
      <c r="H255" s="17" t="s">
        <v>657</v>
      </c>
      <c r="I255" s="13" t="str">
        <f t="shared" si="20"/>
        <v>Y</v>
      </c>
      <c r="J255" s="13" t="str">
        <f t="shared" si="23"/>
        <v>CP-3-0</v>
      </c>
      <c r="K255" s="13" t="str">
        <f t="shared" si="21"/>
        <v>Y</v>
      </c>
      <c r="L255" s="13" t="str">
        <f>IFERROR(VLOOKUP(G255,'Important Notes'!I:I,1,FALSE)," ")</f>
        <v>CP-3-0</v>
      </c>
      <c r="M255" s="13" t="str">
        <f t="shared" si="22"/>
        <v>Y</v>
      </c>
      <c r="N255" s="13" t="str">
        <f>IFERROR(VLOOKUP(G255,'Important Notes'!D:D,1,FALSE)," ")</f>
        <v>CP-3-0</v>
      </c>
      <c r="O255" s="13" t="str">
        <f>VLOOKUP(D255,'Ref-NIST 800-53 (Rev. 4)'!A:D,4,FALSE)</f>
        <v>P2</v>
      </c>
      <c r="P255" s="13" t="s">
        <v>1152</v>
      </c>
    </row>
    <row r="256" spans="1:16">
      <c r="A256" s="13" t="str">
        <f t="shared" si="19"/>
        <v>CP</v>
      </c>
      <c r="B256" s="13" t="str">
        <f>VLOOKUP(A256,'Ref-Families'!A:B,2,FALSE)</f>
        <v xml:space="preserve"> Contingency Planning</v>
      </c>
      <c r="C256" s="13" t="str">
        <f>TRIM(VLOOKUP(D256,'Ref-NIST 800-53 (Rev. 4)'!A:C,3,FALSE))</f>
        <v>CONTINGENCY TRAINING</v>
      </c>
      <c r="D256" s="12" t="s">
        <v>344</v>
      </c>
      <c r="E256" s="13" t="str">
        <f>TRIM(VLOOKUP(G256,'Ref-ALL NIST 800-53 Controls'!A:F,6,FALSE))</f>
        <v>SIMULATED EVENTS</v>
      </c>
      <c r="F256" s="55">
        <v>1</v>
      </c>
      <c r="G256" s="2" t="str">
        <f t="shared" si="18"/>
        <v>CP-3-1</v>
      </c>
      <c r="H256" s="17" t="s">
        <v>609</v>
      </c>
      <c r="I256" s="13" t="str">
        <f t="shared" si="20"/>
        <v>N</v>
      </c>
      <c r="J256" s="13"/>
      <c r="K256" s="13" t="str">
        <f t="shared" si="21"/>
        <v>N</v>
      </c>
      <c r="L256" s="13" t="str">
        <f>IFERROR(VLOOKUP(G256,'Important Notes'!I:I,1,FALSE)," ")</f>
        <v xml:space="preserve"> </v>
      </c>
      <c r="M256" s="13" t="str">
        <f t="shared" si="22"/>
        <v>Y</v>
      </c>
      <c r="N256" s="13" t="str">
        <f>IFERROR(VLOOKUP(G256,'Important Notes'!D:D,1,FALSE)," ")</f>
        <v>CP-3-1</v>
      </c>
      <c r="O256" s="13" t="str">
        <f>VLOOKUP(D256,'Ref-NIST 800-53 (Rev. 4)'!A:D,4,FALSE)</f>
        <v>P2</v>
      </c>
      <c r="P256" s="13" t="s">
        <v>1152</v>
      </c>
    </row>
    <row r="257" spans="1:16">
      <c r="A257" s="13" t="str">
        <f t="shared" si="19"/>
        <v>CP</v>
      </c>
      <c r="B257" s="13" t="str">
        <f>VLOOKUP(A257,'Ref-Families'!A:B,2,FALSE)</f>
        <v xml:space="preserve"> Contingency Planning</v>
      </c>
      <c r="C257" s="13" t="str">
        <f>TRIM(VLOOKUP(D257,'Ref-NIST 800-53 (Rev. 4)'!A:C,3,FALSE))</f>
        <v>CONTINGENCY TRAINING</v>
      </c>
      <c r="D257" s="12" t="s">
        <v>344</v>
      </c>
      <c r="E257" s="13" t="str">
        <f>TRIM(VLOOKUP(G257,'Ref-ALL NIST 800-53 Controls'!A:F,6,FALSE))</f>
        <v>AUTOMATED TRAINING ENVIRONMENTS</v>
      </c>
      <c r="F257" s="55">
        <v>2</v>
      </c>
      <c r="G257" s="2" t="str">
        <f t="shared" si="18"/>
        <v>CP-3-2</v>
      </c>
      <c r="H257" s="17" t="s">
        <v>609</v>
      </c>
      <c r="I257" s="13" t="str">
        <f t="shared" si="20"/>
        <v>N</v>
      </c>
      <c r="J257" s="13"/>
      <c r="K257" s="13" t="str">
        <f t="shared" si="21"/>
        <v>N</v>
      </c>
      <c r="L257" s="13" t="str">
        <f>IFERROR(VLOOKUP(G257,'Important Notes'!I:I,1,FALSE)," ")</f>
        <v xml:space="preserve"> </v>
      </c>
      <c r="M257" s="13" t="str">
        <f t="shared" si="22"/>
        <v>N</v>
      </c>
      <c r="N257" s="13" t="str">
        <f>IFERROR(VLOOKUP(G257,'Important Notes'!D:D,1,FALSE)," ")</f>
        <v xml:space="preserve"> </v>
      </c>
      <c r="O257" s="13" t="str">
        <f>VLOOKUP(D257,'Ref-NIST 800-53 (Rev. 4)'!A:D,4,FALSE)</f>
        <v>P2</v>
      </c>
      <c r="P257" s="13" t="s">
        <v>1152</v>
      </c>
    </row>
    <row r="258" spans="1:16">
      <c r="A258" s="13" t="str">
        <f t="shared" si="19"/>
        <v>CP</v>
      </c>
      <c r="B258" s="13" t="str">
        <f>VLOOKUP(A258,'Ref-Families'!A:B,2,FALSE)</f>
        <v xml:space="preserve"> Contingency Planning</v>
      </c>
      <c r="C258" s="13" t="str">
        <f>TRIM(VLOOKUP(D258,'Ref-NIST 800-53 (Rev. 4)'!A:C,3,FALSE))</f>
        <v>CONTINGENCY PLAN TESTING</v>
      </c>
      <c r="D258" s="12" t="s">
        <v>104</v>
      </c>
      <c r="E258" s="13" t="str">
        <f>TRIM(VLOOKUP(G258,'Ref-ALL NIST 800-53 Controls'!A:F,6,FALSE))</f>
        <v/>
      </c>
      <c r="F258" s="55">
        <v>0</v>
      </c>
      <c r="G258" s="2" t="str">
        <f t="shared" ref="G258:G321" si="24">CONCATENATE(D258,"-",F258)</f>
        <v>CP-4-0</v>
      </c>
      <c r="H258" s="17" t="s">
        <v>658</v>
      </c>
      <c r="I258" s="13" t="str">
        <f t="shared" si="20"/>
        <v>Y</v>
      </c>
      <c r="J258" s="13" t="str">
        <f t="shared" si="23"/>
        <v>CP-4-0</v>
      </c>
      <c r="K258" s="13" t="str">
        <f t="shared" si="21"/>
        <v>Y</v>
      </c>
      <c r="L258" s="13" t="str">
        <f>IFERROR(VLOOKUP(G258,'Important Notes'!I:I,1,FALSE)," ")</f>
        <v>CP-4-0</v>
      </c>
      <c r="M258" s="13" t="str">
        <f t="shared" si="22"/>
        <v>Y</v>
      </c>
      <c r="N258" s="13" t="str">
        <f>IFERROR(VLOOKUP(G258,'Important Notes'!D:D,1,FALSE)," ")</f>
        <v>CP-4-0</v>
      </c>
      <c r="O258" s="13" t="str">
        <f>VLOOKUP(D258,'Ref-NIST 800-53 (Rev. 4)'!A:D,4,FALSE)</f>
        <v>P2</v>
      </c>
      <c r="P258" s="13" t="s">
        <v>1152</v>
      </c>
    </row>
    <row r="259" spans="1:16">
      <c r="A259" s="13" t="str">
        <f t="shared" ref="A259:A322" si="25">LEFT(D259,2)</f>
        <v>CP</v>
      </c>
      <c r="B259" s="13" t="str">
        <f>VLOOKUP(A259,'Ref-Families'!A:B,2,FALSE)</f>
        <v xml:space="preserve"> Contingency Planning</v>
      </c>
      <c r="C259" s="13" t="str">
        <f>TRIM(VLOOKUP(D259,'Ref-NIST 800-53 (Rev. 4)'!A:C,3,FALSE))</f>
        <v>CONTINGENCY PLAN TESTING</v>
      </c>
      <c r="D259" s="12" t="s">
        <v>104</v>
      </c>
      <c r="E259" s="13" t="str">
        <f>TRIM(VLOOKUP(G259,'Ref-ALL NIST 800-53 Controls'!A:F,6,FALSE))</f>
        <v>COORDINATE WITH RELATED PLANS</v>
      </c>
      <c r="F259" s="55">
        <v>1</v>
      </c>
      <c r="G259" s="2" t="str">
        <f t="shared" si="24"/>
        <v>CP-4-1</v>
      </c>
      <c r="H259" s="17" t="s">
        <v>105</v>
      </c>
      <c r="I259" s="13" t="str">
        <f t="shared" ref="I259:I322" si="26">IF(J259 = "", "N", "Y")</f>
        <v>N</v>
      </c>
      <c r="J259" s="13"/>
      <c r="K259" s="13" t="str">
        <f t="shared" ref="K259:K322" si="27">IF(L259=" ","N","Y")</f>
        <v>Y</v>
      </c>
      <c r="L259" s="13" t="str">
        <f>IFERROR(VLOOKUP(G259,'Important Notes'!I:I,1,FALSE)," ")</f>
        <v>CP-4-1</v>
      </c>
      <c r="M259" s="13" t="str">
        <f t="shared" ref="M259:M322" si="28">IF(N259= " ", "N", "Y")</f>
        <v>Y</v>
      </c>
      <c r="N259" s="13" t="str">
        <f>IFERROR(VLOOKUP(G259,'Important Notes'!D:D,1,FALSE)," ")</f>
        <v>CP-4-1</v>
      </c>
      <c r="O259" s="13" t="str">
        <f>VLOOKUP(D259,'Ref-NIST 800-53 (Rev. 4)'!A:D,4,FALSE)</f>
        <v>P2</v>
      </c>
      <c r="P259" s="13" t="s">
        <v>1152</v>
      </c>
    </row>
    <row r="260" spans="1:16">
      <c r="A260" s="13" t="str">
        <f t="shared" si="25"/>
        <v>CP</v>
      </c>
      <c r="B260" s="13" t="str">
        <f>VLOOKUP(A260,'Ref-Families'!A:B,2,FALSE)</f>
        <v xml:space="preserve"> Contingency Planning</v>
      </c>
      <c r="C260" s="13" t="str">
        <f>TRIM(VLOOKUP(D260,'Ref-NIST 800-53 (Rev. 4)'!A:C,3,FALSE))</f>
        <v>CONTINGENCY PLAN TESTING</v>
      </c>
      <c r="D260" s="12" t="s">
        <v>104</v>
      </c>
      <c r="E260" s="13" t="str">
        <f>TRIM(VLOOKUP(G260,'Ref-ALL NIST 800-53 Controls'!A:F,6,FALSE))</f>
        <v>ALTERNATE PROCESSING SITE</v>
      </c>
      <c r="F260" s="55">
        <v>2</v>
      </c>
      <c r="G260" s="2" t="str">
        <f t="shared" si="24"/>
        <v>CP-4-2</v>
      </c>
      <c r="H260" s="17" t="s">
        <v>106</v>
      </c>
      <c r="I260" s="13" t="str">
        <f t="shared" si="26"/>
        <v>N</v>
      </c>
      <c r="J260" s="13"/>
      <c r="K260" s="13" t="str">
        <f t="shared" si="27"/>
        <v>N</v>
      </c>
      <c r="L260" s="13" t="str">
        <f>IFERROR(VLOOKUP(G260,'Important Notes'!I:I,1,FALSE)," ")</f>
        <v xml:space="preserve"> </v>
      </c>
      <c r="M260" s="13" t="str">
        <f t="shared" si="28"/>
        <v>Y</v>
      </c>
      <c r="N260" s="13" t="str">
        <f>IFERROR(VLOOKUP(G260,'Important Notes'!D:D,1,FALSE)," ")</f>
        <v>CP-4-2</v>
      </c>
      <c r="O260" s="13" t="str">
        <f>VLOOKUP(D260,'Ref-NIST 800-53 (Rev. 4)'!A:D,4,FALSE)</f>
        <v>P2</v>
      </c>
      <c r="P260" s="13" t="s">
        <v>1152</v>
      </c>
    </row>
    <row r="261" spans="1:16">
      <c r="A261" s="13" t="str">
        <f t="shared" si="25"/>
        <v>CP</v>
      </c>
      <c r="B261" s="13" t="str">
        <f>VLOOKUP(A261,'Ref-Families'!A:B,2,FALSE)</f>
        <v xml:space="preserve"> Contingency Planning</v>
      </c>
      <c r="C261" s="13" t="str">
        <f>TRIM(VLOOKUP(D261,'Ref-NIST 800-53 (Rev. 4)'!A:C,3,FALSE))</f>
        <v>CONTINGENCY PLAN TESTING</v>
      </c>
      <c r="D261" s="12" t="s">
        <v>104</v>
      </c>
      <c r="E261" s="13" t="str">
        <f>TRIM(VLOOKUP(G261,'Ref-ALL NIST 800-53 Controls'!A:F,6,FALSE))</f>
        <v>AUTOMATED TESTING</v>
      </c>
      <c r="F261" s="55">
        <v>3</v>
      </c>
      <c r="G261" s="2" t="str">
        <f t="shared" si="24"/>
        <v>CP-4-3</v>
      </c>
      <c r="H261" s="17" t="s">
        <v>609</v>
      </c>
      <c r="I261" s="13" t="str">
        <f t="shared" si="26"/>
        <v>N</v>
      </c>
      <c r="J261" s="13"/>
      <c r="K261" s="13" t="str">
        <f t="shared" si="27"/>
        <v>N</v>
      </c>
      <c r="L261" s="13" t="str">
        <f>IFERROR(VLOOKUP(G261,'Important Notes'!I:I,1,FALSE)," ")</f>
        <v xml:space="preserve"> </v>
      </c>
      <c r="M261" s="13" t="str">
        <f t="shared" si="28"/>
        <v>N</v>
      </c>
      <c r="N261" s="13" t="str">
        <f>IFERROR(VLOOKUP(G261,'Important Notes'!D:D,1,FALSE)," ")</f>
        <v xml:space="preserve"> </v>
      </c>
      <c r="O261" s="13" t="str">
        <f>VLOOKUP(D261,'Ref-NIST 800-53 (Rev. 4)'!A:D,4,FALSE)</f>
        <v>P2</v>
      </c>
      <c r="P261" s="13" t="s">
        <v>1152</v>
      </c>
    </row>
    <row r="262" spans="1:16">
      <c r="A262" s="13" t="str">
        <f t="shared" si="25"/>
        <v>CP</v>
      </c>
      <c r="B262" s="13" t="str">
        <f>VLOOKUP(A262,'Ref-Families'!A:B,2,FALSE)</f>
        <v xml:space="preserve"> Contingency Planning</v>
      </c>
      <c r="C262" s="13" t="str">
        <f>TRIM(VLOOKUP(D262,'Ref-NIST 800-53 (Rev. 4)'!A:C,3,FALSE))</f>
        <v>CONTINGENCY PLAN TESTING</v>
      </c>
      <c r="D262" s="12" t="s">
        <v>104</v>
      </c>
      <c r="E262" s="13" t="str">
        <f>TRIM(VLOOKUP(G262,'Ref-ALL NIST 800-53 Controls'!A:F,6,FALSE))</f>
        <v>FULL RECOVERY / RECONSTITUTION</v>
      </c>
      <c r="F262" s="55">
        <v>4</v>
      </c>
      <c r="G262" s="2" t="str">
        <f t="shared" si="24"/>
        <v>CP-4-4</v>
      </c>
      <c r="H262" s="17" t="s">
        <v>107</v>
      </c>
      <c r="I262" s="13" t="str">
        <f t="shared" si="26"/>
        <v>N</v>
      </c>
      <c r="J262" s="13"/>
      <c r="K262" s="13" t="str">
        <f t="shared" si="27"/>
        <v>N</v>
      </c>
      <c r="L262" s="13" t="str">
        <f>IFERROR(VLOOKUP(G262,'Important Notes'!I:I,1,FALSE)," ")</f>
        <v xml:space="preserve"> </v>
      </c>
      <c r="M262" s="13" t="str">
        <f t="shared" si="28"/>
        <v>N</v>
      </c>
      <c r="N262" s="13" t="str">
        <f>IFERROR(VLOOKUP(G262,'Important Notes'!D:D,1,FALSE)," ")</f>
        <v xml:space="preserve"> </v>
      </c>
      <c r="O262" s="13" t="str">
        <f>VLOOKUP(D262,'Ref-NIST 800-53 (Rev. 4)'!A:D,4,FALSE)</f>
        <v>P2</v>
      </c>
      <c r="P262" s="13" t="s">
        <v>1152</v>
      </c>
    </row>
    <row r="263" spans="1:16">
      <c r="A263" s="13" t="str">
        <f t="shared" si="25"/>
        <v>CP</v>
      </c>
      <c r="B263" s="13" t="str">
        <f>VLOOKUP(A263,'Ref-Families'!A:B,2,FALSE)</f>
        <v xml:space="preserve"> Contingency Planning</v>
      </c>
      <c r="C263" s="13" t="str">
        <f>TRIM(VLOOKUP(D263,'Ref-NIST 800-53 (Rev. 4)'!A:C,3,FALSE))</f>
        <v>ALTERNATE STORAGE SITE</v>
      </c>
      <c r="D263" s="12" t="s">
        <v>108</v>
      </c>
      <c r="E263" s="13" t="str">
        <f>TRIM(VLOOKUP(G263,'Ref-ALL NIST 800-53 Controls'!A:F,6,FALSE))</f>
        <v/>
      </c>
      <c r="F263" s="56">
        <v>0</v>
      </c>
      <c r="G263" s="2" t="str">
        <f t="shared" si="24"/>
        <v>CP-6-0</v>
      </c>
      <c r="H263" s="17" t="s">
        <v>659</v>
      </c>
      <c r="I263" s="13" t="str">
        <f t="shared" si="26"/>
        <v>N</v>
      </c>
      <c r="J263" s="13"/>
      <c r="K263" s="13" t="str">
        <f t="shared" si="27"/>
        <v>Y</v>
      </c>
      <c r="L263" s="13" t="str">
        <f>IFERROR(VLOOKUP(G263,'Important Notes'!I:I,1,FALSE)," ")</f>
        <v>CP-6-0</v>
      </c>
      <c r="M263" s="13" t="str">
        <f t="shared" si="28"/>
        <v>Y</v>
      </c>
      <c r="N263" s="13" t="str">
        <f>IFERROR(VLOOKUP(G263,'Important Notes'!D:D,1,FALSE)," ")</f>
        <v>CP-6-0</v>
      </c>
      <c r="O263" s="13" t="str">
        <f>VLOOKUP(D263,'Ref-NIST 800-53 (Rev. 4)'!A:D,4,FALSE)</f>
        <v>P1</v>
      </c>
      <c r="P263" s="13" t="s">
        <v>1152</v>
      </c>
    </row>
    <row r="264" spans="1:16">
      <c r="A264" s="13" t="str">
        <f t="shared" si="25"/>
        <v>CP</v>
      </c>
      <c r="B264" s="13" t="str">
        <f>VLOOKUP(A264,'Ref-Families'!A:B,2,FALSE)</f>
        <v xml:space="preserve"> Contingency Planning</v>
      </c>
      <c r="C264" s="13" t="str">
        <f>TRIM(VLOOKUP(D264,'Ref-NIST 800-53 (Rev. 4)'!A:C,3,FALSE))</f>
        <v>ALTERNATE STORAGE SITE</v>
      </c>
      <c r="D264" s="12" t="s">
        <v>108</v>
      </c>
      <c r="E264" s="13" t="str">
        <f>TRIM(VLOOKUP(G264,'Ref-ALL NIST 800-53 Controls'!A:F,6,FALSE))</f>
        <v>SEPARATION FROM PRIMARY SITE</v>
      </c>
      <c r="F264" s="55">
        <v>1</v>
      </c>
      <c r="G264" s="2" t="str">
        <f t="shared" si="24"/>
        <v>CP-6-1</v>
      </c>
      <c r="H264" s="17" t="s">
        <v>109</v>
      </c>
      <c r="I264" s="13" t="str">
        <f t="shared" si="26"/>
        <v>N</v>
      </c>
      <c r="J264" s="13"/>
      <c r="K264" s="13" t="str">
        <f t="shared" si="27"/>
        <v>Y</v>
      </c>
      <c r="L264" s="13" t="str">
        <f>IFERROR(VLOOKUP(G264,'Important Notes'!I:I,1,FALSE)," ")</f>
        <v>CP-6-1</v>
      </c>
      <c r="M264" s="13" t="str">
        <f t="shared" si="28"/>
        <v>Y</v>
      </c>
      <c r="N264" s="13" t="str">
        <f>IFERROR(VLOOKUP(G264,'Important Notes'!D:D,1,FALSE)," ")</f>
        <v>CP-6-1</v>
      </c>
      <c r="O264" s="13" t="str">
        <f>VLOOKUP(D264,'Ref-NIST 800-53 (Rev. 4)'!A:D,4,FALSE)</f>
        <v>P1</v>
      </c>
      <c r="P264" s="13" t="s">
        <v>1152</v>
      </c>
    </row>
    <row r="265" spans="1:16">
      <c r="A265" s="13" t="str">
        <f t="shared" si="25"/>
        <v>CP</v>
      </c>
      <c r="B265" s="13" t="str">
        <f>VLOOKUP(A265,'Ref-Families'!A:B,2,FALSE)</f>
        <v xml:space="preserve"> Contingency Planning</v>
      </c>
      <c r="C265" s="13" t="str">
        <f>TRIM(VLOOKUP(D265,'Ref-NIST 800-53 (Rev. 4)'!A:C,3,FALSE))</f>
        <v>ALTERNATE STORAGE SITE</v>
      </c>
      <c r="D265" s="12" t="s">
        <v>108</v>
      </c>
      <c r="E265" s="13" t="str">
        <f>TRIM(VLOOKUP(G265,'Ref-ALL NIST 800-53 Controls'!A:F,6,FALSE))</f>
        <v>RECOVERY TIME / POINT OBJECTIVES</v>
      </c>
      <c r="F265" s="55">
        <v>2</v>
      </c>
      <c r="G265" s="2" t="str">
        <f t="shared" si="24"/>
        <v>CP-6-2</v>
      </c>
      <c r="H265" s="17" t="s">
        <v>609</v>
      </c>
      <c r="I265" s="13" t="str">
        <f t="shared" si="26"/>
        <v>N</v>
      </c>
      <c r="J265" s="13"/>
      <c r="K265" s="13" t="str">
        <f t="shared" si="27"/>
        <v>N</v>
      </c>
      <c r="L265" s="13" t="str">
        <f>IFERROR(VLOOKUP(G265,'Important Notes'!I:I,1,FALSE)," ")</f>
        <v xml:space="preserve"> </v>
      </c>
      <c r="M265" s="13" t="str">
        <f t="shared" si="28"/>
        <v>Y</v>
      </c>
      <c r="N265" s="13" t="str">
        <f>IFERROR(VLOOKUP(G265,'Important Notes'!D:D,1,FALSE)," ")</f>
        <v>CP-6-2</v>
      </c>
      <c r="O265" s="13" t="str">
        <f>VLOOKUP(D265,'Ref-NIST 800-53 (Rev. 4)'!A:D,4,FALSE)</f>
        <v>P1</v>
      </c>
      <c r="P265" s="13" t="s">
        <v>1152</v>
      </c>
    </row>
    <row r="266" spans="1:16">
      <c r="A266" s="13" t="str">
        <f t="shared" si="25"/>
        <v>CP</v>
      </c>
      <c r="B266" s="13" t="str">
        <f>VLOOKUP(A266,'Ref-Families'!A:B,2,FALSE)</f>
        <v xml:space="preserve"> Contingency Planning</v>
      </c>
      <c r="C266" s="13" t="str">
        <f>TRIM(VLOOKUP(D266,'Ref-NIST 800-53 (Rev. 4)'!A:C,3,FALSE))</f>
        <v>ALTERNATE STORAGE SITE</v>
      </c>
      <c r="D266" s="12" t="s">
        <v>108</v>
      </c>
      <c r="E266" s="13" t="str">
        <f>TRIM(VLOOKUP(G266,'Ref-ALL NIST 800-53 Controls'!A:F,6,FALSE))</f>
        <v>ACCESSIBILITY</v>
      </c>
      <c r="F266" s="55">
        <v>3</v>
      </c>
      <c r="G266" s="2" t="str">
        <f t="shared" si="24"/>
        <v>CP-6-3</v>
      </c>
      <c r="H266" s="17" t="s">
        <v>109</v>
      </c>
      <c r="I266" s="13" t="str">
        <f t="shared" si="26"/>
        <v>N</v>
      </c>
      <c r="J266" s="13"/>
      <c r="K266" s="13" t="str">
        <f t="shared" si="27"/>
        <v>Y</v>
      </c>
      <c r="L266" s="13" t="str">
        <f>IFERROR(VLOOKUP(G266,'Important Notes'!I:I,1,FALSE)," ")</f>
        <v>CP-6-3</v>
      </c>
      <c r="M266" s="13" t="str">
        <f t="shared" si="28"/>
        <v>Y</v>
      </c>
      <c r="N266" s="13" t="str">
        <f>IFERROR(VLOOKUP(G266,'Important Notes'!D:D,1,FALSE)," ")</f>
        <v>CP-6-3</v>
      </c>
      <c r="O266" s="13" t="str">
        <f>VLOOKUP(D266,'Ref-NIST 800-53 (Rev. 4)'!A:D,4,FALSE)</f>
        <v>P1</v>
      </c>
      <c r="P266" s="13" t="s">
        <v>1152</v>
      </c>
    </row>
    <row r="267" spans="1:16">
      <c r="A267" s="13" t="str">
        <f t="shared" si="25"/>
        <v>CP</v>
      </c>
      <c r="B267" s="13" t="str">
        <f>VLOOKUP(A267,'Ref-Families'!A:B,2,FALSE)</f>
        <v xml:space="preserve"> Contingency Planning</v>
      </c>
      <c r="C267" s="13" t="str">
        <f>TRIM(VLOOKUP(D267,'Ref-NIST 800-53 (Rev. 4)'!A:C,3,FALSE))</f>
        <v>ALTERNATE PROCESSING SITE</v>
      </c>
      <c r="D267" s="12" t="s">
        <v>106</v>
      </c>
      <c r="E267" s="13" t="str">
        <f>TRIM(VLOOKUP(G267,'Ref-ALL NIST 800-53 Controls'!A:F,6,FALSE))</f>
        <v/>
      </c>
      <c r="F267" s="55">
        <v>0</v>
      </c>
      <c r="G267" s="2" t="str">
        <f t="shared" si="24"/>
        <v>CP-7-0</v>
      </c>
      <c r="H267" s="17" t="s">
        <v>660</v>
      </c>
      <c r="I267" s="13" t="str">
        <f t="shared" si="26"/>
        <v>N</v>
      </c>
      <c r="J267" s="13"/>
      <c r="K267" s="13" t="str">
        <f t="shared" si="27"/>
        <v>Y</v>
      </c>
      <c r="L267" s="13" t="str">
        <f>IFERROR(VLOOKUP(G267,'Important Notes'!I:I,1,FALSE)," ")</f>
        <v>CP-7-0</v>
      </c>
      <c r="M267" s="13" t="str">
        <f t="shared" si="28"/>
        <v>Y</v>
      </c>
      <c r="N267" s="13" t="str">
        <f>IFERROR(VLOOKUP(G267,'Important Notes'!D:D,1,FALSE)," ")</f>
        <v>CP-7-0</v>
      </c>
      <c r="O267" s="13" t="str">
        <f>VLOOKUP(D267,'Ref-NIST 800-53 (Rev. 4)'!A:D,4,FALSE)</f>
        <v>P1</v>
      </c>
      <c r="P267" s="13" t="s">
        <v>1152</v>
      </c>
    </row>
    <row r="268" spans="1:16">
      <c r="A268" s="13" t="str">
        <f t="shared" si="25"/>
        <v>CP</v>
      </c>
      <c r="B268" s="13" t="str">
        <f>VLOOKUP(A268,'Ref-Families'!A:B,2,FALSE)</f>
        <v xml:space="preserve"> Contingency Planning</v>
      </c>
      <c r="C268" s="13" t="str">
        <f>TRIM(VLOOKUP(D268,'Ref-NIST 800-53 (Rev. 4)'!A:C,3,FALSE))</f>
        <v>ALTERNATE PROCESSING SITE</v>
      </c>
      <c r="D268" s="12" t="s">
        <v>106</v>
      </c>
      <c r="E268" s="13" t="str">
        <f>TRIM(VLOOKUP(G268,'Ref-ALL NIST 800-53 Controls'!A:F,6,FALSE))</f>
        <v>SEPARATION FROM PRIMARY SITE</v>
      </c>
      <c r="F268" s="55">
        <v>1</v>
      </c>
      <c r="G268" s="2" t="str">
        <f t="shared" si="24"/>
        <v>CP-7-1</v>
      </c>
      <c r="H268" s="17" t="s">
        <v>109</v>
      </c>
      <c r="I268" s="13" t="str">
        <f t="shared" si="26"/>
        <v>N</v>
      </c>
      <c r="J268" s="13"/>
      <c r="K268" s="13" t="str">
        <f t="shared" si="27"/>
        <v>Y</v>
      </c>
      <c r="L268" s="13" t="str">
        <f>IFERROR(VLOOKUP(G268,'Important Notes'!I:I,1,FALSE)," ")</f>
        <v>CP-7-1</v>
      </c>
      <c r="M268" s="13" t="str">
        <f t="shared" si="28"/>
        <v>Y</v>
      </c>
      <c r="N268" s="13" t="str">
        <f>IFERROR(VLOOKUP(G268,'Important Notes'!D:D,1,FALSE)," ")</f>
        <v>CP-7-1</v>
      </c>
      <c r="O268" s="13" t="str">
        <f>VLOOKUP(D268,'Ref-NIST 800-53 (Rev. 4)'!A:D,4,FALSE)</f>
        <v>P1</v>
      </c>
      <c r="P268" s="13" t="s">
        <v>1152</v>
      </c>
    </row>
    <row r="269" spans="1:16">
      <c r="A269" s="13" t="str">
        <f t="shared" si="25"/>
        <v>CP</v>
      </c>
      <c r="B269" s="13" t="str">
        <f>VLOOKUP(A269,'Ref-Families'!A:B,2,FALSE)</f>
        <v xml:space="preserve"> Contingency Planning</v>
      </c>
      <c r="C269" s="13" t="str">
        <f>TRIM(VLOOKUP(D269,'Ref-NIST 800-53 (Rev. 4)'!A:C,3,FALSE))</f>
        <v>ALTERNATE PROCESSING SITE</v>
      </c>
      <c r="D269" s="12" t="s">
        <v>106</v>
      </c>
      <c r="E269" s="13" t="str">
        <f>TRIM(VLOOKUP(G269,'Ref-ALL NIST 800-53 Controls'!A:F,6,FALSE))</f>
        <v>ACCESSIBILITY</v>
      </c>
      <c r="F269" s="55">
        <v>2</v>
      </c>
      <c r="G269" s="2" t="str">
        <f t="shared" si="24"/>
        <v>CP-7-2</v>
      </c>
      <c r="H269" s="17" t="s">
        <v>109</v>
      </c>
      <c r="I269" s="13" t="str">
        <f t="shared" si="26"/>
        <v>N</v>
      </c>
      <c r="J269" s="13"/>
      <c r="K269" s="13" t="str">
        <f t="shared" si="27"/>
        <v>Y</v>
      </c>
      <c r="L269" s="13" t="str">
        <f>IFERROR(VLOOKUP(G269,'Important Notes'!I:I,1,FALSE)," ")</f>
        <v>CP-7-2</v>
      </c>
      <c r="M269" s="13" t="str">
        <f t="shared" si="28"/>
        <v>Y</v>
      </c>
      <c r="N269" s="13" t="str">
        <f>IFERROR(VLOOKUP(G269,'Important Notes'!D:D,1,FALSE)," ")</f>
        <v>CP-7-2</v>
      </c>
      <c r="O269" s="13" t="str">
        <f>VLOOKUP(D269,'Ref-NIST 800-53 (Rev. 4)'!A:D,4,FALSE)</f>
        <v>P1</v>
      </c>
      <c r="P269" s="13" t="s">
        <v>1152</v>
      </c>
    </row>
    <row r="270" spans="1:16">
      <c r="A270" s="13" t="str">
        <f t="shared" si="25"/>
        <v>CP</v>
      </c>
      <c r="B270" s="13" t="str">
        <f>VLOOKUP(A270,'Ref-Families'!A:B,2,FALSE)</f>
        <v xml:space="preserve"> Contingency Planning</v>
      </c>
      <c r="C270" s="13" t="str">
        <f>TRIM(VLOOKUP(D270,'Ref-NIST 800-53 (Rev. 4)'!A:C,3,FALSE))</f>
        <v>ALTERNATE PROCESSING SITE</v>
      </c>
      <c r="D270" s="12" t="s">
        <v>106</v>
      </c>
      <c r="E270" s="13" t="str">
        <f>TRIM(VLOOKUP(G270,'Ref-ALL NIST 800-53 Controls'!A:F,6,FALSE))</f>
        <v>PRIORITY OF SERVICE</v>
      </c>
      <c r="F270" s="55">
        <v>3</v>
      </c>
      <c r="G270" s="2" t="str">
        <f t="shared" si="24"/>
        <v>CP-7-3</v>
      </c>
      <c r="H270" s="17" t="s">
        <v>609</v>
      </c>
      <c r="I270" s="13" t="str">
        <f t="shared" si="26"/>
        <v>N</v>
      </c>
      <c r="J270" s="13"/>
      <c r="K270" s="13" t="str">
        <f t="shared" si="27"/>
        <v>Y</v>
      </c>
      <c r="L270" s="13" t="str">
        <f>IFERROR(VLOOKUP(G270,'Important Notes'!I:I,1,FALSE)," ")</f>
        <v>CP-7-3</v>
      </c>
      <c r="M270" s="13" t="str">
        <f t="shared" si="28"/>
        <v>Y</v>
      </c>
      <c r="N270" s="13" t="str">
        <f>IFERROR(VLOOKUP(G270,'Important Notes'!D:D,1,FALSE)," ")</f>
        <v>CP-7-3</v>
      </c>
      <c r="O270" s="13" t="str">
        <f>VLOOKUP(D270,'Ref-NIST 800-53 (Rev. 4)'!A:D,4,FALSE)</f>
        <v>P1</v>
      </c>
      <c r="P270" s="13" t="s">
        <v>1152</v>
      </c>
    </row>
    <row r="271" spans="1:16">
      <c r="A271" s="13" t="str">
        <f t="shared" si="25"/>
        <v>CP</v>
      </c>
      <c r="B271" s="13" t="str">
        <f>VLOOKUP(A271,'Ref-Families'!A:B,2,FALSE)</f>
        <v xml:space="preserve"> Contingency Planning</v>
      </c>
      <c r="C271" s="13" t="str">
        <f>TRIM(VLOOKUP(D271,'Ref-NIST 800-53 (Rev. 4)'!A:C,3,FALSE))</f>
        <v>ALTERNATE PROCESSING SITE</v>
      </c>
      <c r="D271" s="12" t="s">
        <v>106</v>
      </c>
      <c r="E271" s="13" t="str">
        <f>TRIM(VLOOKUP(G271,'Ref-ALL NIST 800-53 Controls'!A:F,6,FALSE))</f>
        <v>PREPARATION FOR USE</v>
      </c>
      <c r="F271" s="55">
        <v>4</v>
      </c>
      <c r="G271" s="2" t="str">
        <f t="shared" si="24"/>
        <v>CP-7-4</v>
      </c>
      <c r="H271" s="17" t="s">
        <v>661</v>
      </c>
      <c r="I271" s="13" t="str">
        <f t="shared" si="26"/>
        <v>N</v>
      </c>
      <c r="J271" s="13"/>
      <c r="K271" s="13" t="str">
        <f t="shared" si="27"/>
        <v>N</v>
      </c>
      <c r="L271" s="13" t="str">
        <f>IFERROR(VLOOKUP(G271,'Important Notes'!I:I,1,FALSE)," ")</f>
        <v xml:space="preserve"> </v>
      </c>
      <c r="M271" s="13" t="str">
        <f t="shared" si="28"/>
        <v>Y</v>
      </c>
      <c r="N271" s="13" t="str">
        <f>IFERROR(VLOOKUP(G271,'Important Notes'!D:D,1,FALSE)," ")</f>
        <v>CP-7-4</v>
      </c>
      <c r="O271" s="13" t="str">
        <f>VLOOKUP(D271,'Ref-NIST 800-53 (Rev. 4)'!A:D,4,FALSE)</f>
        <v>P1</v>
      </c>
      <c r="P271" s="13" t="s">
        <v>1152</v>
      </c>
    </row>
    <row r="272" spans="1:16">
      <c r="A272" s="13" t="str">
        <f t="shared" si="25"/>
        <v>CP</v>
      </c>
      <c r="B272" s="13" t="str">
        <f>VLOOKUP(A272,'Ref-Families'!A:B,2,FALSE)</f>
        <v xml:space="preserve"> Contingency Planning</v>
      </c>
      <c r="C272" s="13" t="str">
        <f>TRIM(VLOOKUP(D272,'Ref-NIST 800-53 (Rev. 4)'!A:C,3,FALSE))</f>
        <v>ALTERNATE PROCESSING SITE</v>
      </c>
      <c r="D272" s="12" t="s">
        <v>106</v>
      </c>
      <c r="E272" s="13" t="str">
        <f>TRIM(VLOOKUP(G272,'Ref-ALL NIST 800-53 Controls'!A:F,6,FALSE))</f>
        <v>EQUIVALENT INFORMATION SECURITY SAFEGUARDS</v>
      </c>
      <c r="F272" s="55">
        <v>5</v>
      </c>
      <c r="G272" s="2" t="str">
        <f t="shared" si="24"/>
        <v>CP-7-5</v>
      </c>
      <c r="H272" s="17" t="s">
        <v>611</v>
      </c>
      <c r="I272" s="13" t="str">
        <f t="shared" si="26"/>
        <v>N</v>
      </c>
      <c r="J272" s="13"/>
      <c r="K272" s="13" t="str">
        <f t="shared" si="27"/>
        <v>N</v>
      </c>
      <c r="L272" s="13" t="str">
        <f>IFERROR(VLOOKUP(G272,'Important Notes'!I:I,1,FALSE)," ")</f>
        <v xml:space="preserve"> </v>
      </c>
      <c r="M272" s="13" t="str">
        <f t="shared" si="28"/>
        <v>N</v>
      </c>
      <c r="N272" s="13" t="str">
        <f>IFERROR(VLOOKUP(G272,'Important Notes'!D:D,1,FALSE)," ")</f>
        <v xml:space="preserve"> </v>
      </c>
      <c r="O272" s="13" t="str">
        <f>VLOOKUP(D272,'Ref-NIST 800-53 (Rev. 4)'!A:D,4,FALSE)</f>
        <v>P1</v>
      </c>
      <c r="P272" s="13" t="s">
        <v>1152</v>
      </c>
    </row>
    <row r="273" spans="1:16">
      <c r="A273" s="13" t="str">
        <f t="shared" si="25"/>
        <v>CP</v>
      </c>
      <c r="B273" s="13" t="str">
        <f>VLOOKUP(A273,'Ref-Families'!A:B,2,FALSE)</f>
        <v xml:space="preserve"> Contingency Planning</v>
      </c>
      <c r="C273" s="13" t="str">
        <f>TRIM(VLOOKUP(D273,'Ref-NIST 800-53 (Rev. 4)'!A:C,3,FALSE))</f>
        <v>ALTERNATE PROCESSING SITE</v>
      </c>
      <c r="D273" s="12" t="s">
        <v>106</v>
      </c>
      <c r="E273" s="13" t="str">
        <f>TRIM(VLOOKUP(G273,'Ref-ALL NIST 800-53 Controls'!A:F,6,FALSE))</f>
        <v>INABILITY TO RETURN TO PRIMARY SITE</v>
      </c>
      <c r="F273" s="55">
        <v>6</v>
      </c>
      <c r="G273" s="2" t="str">
        <f t="shared" si="24"/>
        <v>CP-7-6</v>
      </c>
      <c r="H273" s="17" t="s">
        <v>609</v>
      </c>
      <c r="I273" s="13" t="str">
        <f t="shared" si="26"/>
        <v>N</v>
      </c>
      <c r="J273" s="13"/>
      <c r="K273" s="13" t="str">
        <f t="shared" si="27"/>
        <v>N</v>
      </c>
      <c r="L273" s="13" t="str">
        <f>IFERROR(VLOOKUP(G273,'Important Notes'!I:I,1,FALSE)," ")</f>
        <v xml:space="preserve"> </v>
      </c>
      <c r="M273" s="13" t="str">
        <f t="shared" si="28"/>
        <v>N</v>
      </c>
      <c r="N273" s="13" t="str">
        <f>IFERROR(VLOOKUP(G273,'Important Notes'!D:D,1,FALSE)," ")</f>
        <v xml:space="preserve"> </v>
      </c>
      <c r="O273" s="13" t="str">
        <f>VLOOKUP(D273,'Ref-NIST 800-53 (Rev. 4)'!A:D,4,FALSE)</f>
        <v>P1</v>
      </c>
      <c r="P273" s="13" t="s">
        <v>1152</v>
      </c>
    </row>
    <row r="274" spans="1:16">
      <c r="A274" s="13" t="str">
        <f t="shared" si="25"/>
        <v>CP</v>
      </c>
      <c r="B274" s="13" t="str">
        <f>VLOOKUP(A274,'Ref-Families'!A:B,2,FALSE)</f>
        <v xml:space="preserve"> Contingency Planning</v>
      </c>
      <c r="C274" s="13" t="str">
        <f>TRIM(VLOOKUP(D274,'Ref-NIST 800-53 (Rev. 4)'!A:C,3,FALSE))</f>
        <v>TELECOMMUNICATIONS SERVICES</v>
      </c>
      <c r="D274" s="12" t="s">
        <v>356</v>
      </c>
      <c r="E274" s="13" t="str">
        <f>TRIM(VLOOKUP(G274,'Ref-ALL NIST 800-53 Controls'!A:F,6,FALSE))</f>
        <v/>
      </c>
      <c r="F274" s="55">
        <v>0</v>
      </c>
      <c r="G274" s="2" t="str">
        <f t="shared" si="24"/>
        <v>CP-8-0</v>
      </c>
      <c r="H274" s="17" t="s">
        <v>662</v>
      </c>
      <c r="I274" s="13" t="str">
        <f t="shared" si="26"/>
        <v>N</v>
      </c>
      <c r="J274" s="13"/>
      <c r="K274" s="13" t="str">
        <f t="shared" si="27"/>
        <v>Y</v>
      </c>
      <c r="L274" s="13" t="str">
        <f>IFERROR(VLOOKUP(G274,'Important Notes'!I:I,1,FALSE)," ")</f>
        <v>CP-8-0</v>
      </c>
      <c r="M274" s="13" t="str">
        <f t="shared" si="28"/>
        <v>Y</v>
      </c>
      <c r="N274" s="13" t="str">
        <f>IFERROR(VLOOKUP(G274,'Important Notes'!D:D,1,FALSE)," ")</f>
        <v>CP-8-0</v>
      </c>
      <c r="O274" s="13" t="str">
        <f>VLOOKUP(D274,'Ref-NIST 800-53 (Rev. 4)'!A:D,4,FALSE)</f>
        <v>P1</v>
      </c>
      <c r="P274" s="13" t="s">
        <v>1152</v>
      </c>
    </row>
    <row r="275" spans="1:16">
      <c r="A275" s="13" t="str">
        <f t="shared" si="25"/>
        <v>CP</v>
      </c>
      <c r="B275" s="13" t="str">
        <f>VLOOKUP(A275,'Ref-Families'!A:B,2,FALSE)</f>
        <v xml:space="preserve"> Contingency Planning</v>
      </c>
      <c r="C275" s="13" t="str">
        <f>TRIM(VLOOKUP(D275,'Ref-NIST 800-53 (Rev. 4)'!A:C,3,FALSE))</f>
        <v>TELECOMMUNICATIONS SERVICES</v>
      </c>
      <c r="D275" s="12" t="s">
        <v>356</v>
      </c>
      <c r="E275" s="13" t="str">
        <f>TRIM(VLOOKUP(G275,'Ref-ALL NIST 800-53 Controls'!A:F,6,FALSE))</f>
        <v>PRIORITY OF SERVICE PROVISIONS</v>
      </c>
      <c r="F275" s="55">
        <v>1</v>
      </c>
      <c r="G275" s="2" t="str">
        <f t="shared" si="24"/>
        <v>CP-8-1</v>
      </c>
      <c r="H275" s="17" t="s">
        <v>609</v>
      </c>
      <c r="I275" s="13" t="str">
        <f t="shared" si="26"/>
        <v>N</v>
      </c>
      <c r="J275" s="13"/>
      <c r="K275" s="13" t="str">
        <f t="shared" si="27"/>
        <v>Y</v>
      </c>
      <c r="L275" s="13" t="str">
        <f>IFERROR(VLOOKUP(G275,'Important Notes'!I:I,1,FALSE)," ")</f>
        <v>CP-8-1</v>
      </c>
      <c r="M275" s="13" t="str">
        <f t="shared" si="28"/>
        <v>Y</v>
      </c>
      <c r="N275" s="13" t="str">
        <f>IFERROR(VLOOKUP(G275,'Important Notes'!D:D,1,FALSE)," ")</f>
        <v>CP-8-1</v>
      </c>
      <c r="O275" s="13" t="str">
        <f>VLOOKUP(D275,'Ref-NIST 800-53 (Rev. 4)'!A:D,4,FALSE)</f>
        <v>P1</v>
      </c>
      <c r="P275" s="13" t="s">
        <v>1152</v>
      </c>
    </row>
    <row r="276" spans="1:16">
      <c r="A276" s="13" t="str">
        <f t="shared" si="25"/>
        <v>CP</v>
      </c>
      <c r="B276" s="13" t="str">
        <f>VLOOKUP(A276,'Ref-Families'!A:B,2,FALSE)</f>
        <v xml:space="preserve"> Contingency Planning</v>
      </c>
      <c r="C276" s="13" t="str">
        <f>TRIM(VLOOKUP(D276,'Ref-NIST 800-53 (Rev. 4)'!A:C,3,FALSE))</f>
        <v>TELECOMMUNICATIONS SERVICES</v>
      </c>
      <c r="D276" s="12" t="s">
        <v>356</v>
      </c>
      <c r="E276" s="13" t="str">
        <f>TRIM(VLOOKUP(G276,'Ref-ALL NIST 800-53 Controls'!A:F,6,FALSE))</f>
        <v>SINGLE POINTS OF FAILURE</v>
      </c>
      <c r="F276" s="55">
        <v>2</v>
      </c>
      <c r="G276" s="2" t="str">
        <f t="shared" si="24"/>
        <v>CP-8-2</v>
      </c>
      <c r="H276" s="17" t="s">
        <v>609</v>
      </c>
      <c r="I276" s="13" t="str">
        <f t="shared" si="26"/>
        <v>N</v>
      </c>
      <c r="J276" s="13"/>
      <c r="K276" s="13" t="str">
        <f t="shared" si="27"/>
        <v>Y</v>
      </c>
      <c r="L276" s="13" t="str">
        <f>IFERROR(VLOOKUP(G276,'Important Notes'!I:I,1,FALSE)," ")</f>
        <v>CP-8-2</v>
      </c>
      <c r="M276" s="13" t="str">
        <f t="shared" si="28"/>
        <v>Y</v>
      </c>
      <c r="N276" s="13" t="str">
        <f>IFERROR(VLOOKUP(G276,'Important Notes'!D:D,1,FALSE)," ")</f>
        <v>CP-8-2</v>
      </c>
      <c r="O276" s="13" t="str">
        <f>VLOOKUP(D276,'Ref-NIST 800-53 (Rev. 4)'!A:D,4,FALSE)</f>
        <v>P1</v>
      </c>
      <c r="P276" s="13" t="s">
        <v>1152</v>
      </c>
    </row>
    <row r="277" spans="1:16">
      <c r="A277" s="13" t="str">
        <f t="shared" si="25"/>
        <v>CP</v>
      </c>
      <c r="B277" s="13" t="str">
        <f>VLOOKUP(A277,'Ref-Families'!A:B,2,FALSE)</f>
        <v xml:space="preserve"> Contingency Planning</v>
      </c>
      <c r="C277" s="13" t="str">
        <f>TRIM(VLOOKUP(D277,'Ref-NIST 800-53 (Rev. 4)'!A:C,3,FALSE))</f>
        <v>TELECOMMUNICATIONS SERVICES</v>
      </c>
      <c r="D277" s="12" t="s">
        <v>356</v>
      </c>
      <c r="E277" s="13" t="str">
        <f>TRIM(VLOOKUP(G277,'Ref-ALL NIST 800-53 Controls'!A:F,6,FALSE))</f>
        <v>SEPARATION OF PRIMARY / ALTERNATE PROVIDERS</v>
      </c>
      <c r="F277" s="55">
        <v>3</v>
      </c>
      <c r="G277" s="2" t="str">
        <f t="shared" si="24"/>
        <v>CP-8-3</v>
      </c>
      <c r="H277" s="17" t="s">
        <v>609</v>
      </c>
      <c r="I277" s="13" t="str">
        <f t="shared" si="26"/>
        <v>N</v>
      </c>
      <c r="J277" s="13"/>
      <c r="K277" s="13" t="str">
        <f t="shared" si="27"/>
        <v>N</v>
      </c>
      <c r="L277" s="13" t="str">
        <f>IFERROR(VLOOKUP(G277,'Important Notes'!I:I,1,FALSE)," ")</f>
        <v xml:space="preserve"> </v>
      </c>
      <c r="M277" s="13" t="str">
        <f t="shared" si="28"/>
        <v>Y</v>
      </c>
      <c r="N277" s="13" t="str">
        <f>IFERROR(VLOOKUP(G277,'Important Notes'!D:D,1,FALSE)," ")</f>
        <v>CP-8-3</v>
      </c>
      <c r="O277" s="13" t="str">
        <f>VLOOKUP(D277,'Ref-NIST 800-53 (Rev. 4)'!A:D,4,FALSE)</f>
        <v>P1</v>
      </c>
      <c r="P277" s="13" t="s">
        <v>1152</v>
      </c>
    </row>
    <row r="278" spans="1:16">
      <c r="A278" s="13" t="str">
        <f t="shared" si="25"/>
        <v>CP</v>
      </c>
      <c r="B278" s="13" t="str">
        <f>VLOOKUP(A278,'Ref-Families'!A:B,2,FALSE)</f>
        <v xml:space="preserve"> Contingency Planning</v>
      </c>
      <c r="C278" s="13" t="str">
        <f>TRIM(VLOOKUP(D278,'Ref-NIST 800-53 (Rev. 4)'!A:C,3,FALSE))</f>
        <v>TELECOMMUNICATIONS SERVICES</v>
      </c>
      <c r="D278" s="12" t="s">
        <v>356</v>
      </c>
      <c r="E278" s="13" t="str">
        <f>TRIM(VLOOKUP(G278,'Ref-ALL NIST 800-53 Controls'!A:F,6,FALSE))</f>
        <v>PROVIDER CONTINGENCY PLAN</v>
      </c>
      <c r="F278" s="55">
        <v>4</v>
      </c>
      <c r="G278" s="2" t="str">
        <f t="shared" si="24"/>
        <v>CP-8-4</v>
      </c>
      <c r="H278" s="17" t="s">
        <v>609</v>
      </c>
      <c r="I278" s="13" t="str">
        <f t="shared" si="26"/>
        <v>N</v>
      </c>
      <c r="J278" s="13"/>
      <c r="K278" s="13" t="str">
        <f t="shared" si="27"/>
        <v>N</v>
      </c>
      <c r="L278" s="13" t="str">
        <f>IFERROR(VLOOKUP(G278,'Important Notes'!I:I,1,FALSE)," ")</f>
        <v xml:space="preserve"> </v>
      </c>
      <c r="M278" s="13" t="str">
        <f t="shared" si="28"/>
        <v>Y</v>
      </c>
      <c r="N278" s="13" t="str">
        <f>IFERROR(VLOOKUP(G278,'Important Notes'!D:D,1,FALSE)," ")</f>
        <v>CP-8-4</v>
      </c>
      <c r="O278" s="13" t="str">
        <f>VLOOKUP(D278,'Ref-NIST 800-53 (Rev. 4)'!A:D,4,FALSE)</f>
        <v>P1</v>
      </c>
      <c r="P278" s="13" t="s">
        <v>1152</v>
      </c>
    </row>
    <row r="279" spans="1:16">
      <c r="A279" s="13" t="str">
        <f t="shared" si="25"/>
        <v>CP</v>
      </c>
      <c r="B279" s="13" t="str">
        <f>VLOOKUP(A279,'Ref-Families'!A:B,2,FALSE)</f>
        <v xml:space="preserve"> Contingency Planning</v>
      </c>
      <c r="C279" s="13" t="str">
        <f>TRIM(VLOOKUP(D279,'Ref-NIST 800-53 (Rev. 4)'!A:C,3,FALSE))</f>
        <v>TELECOMMUNICATIONS SERVICES</v>
      </c>
      <c r="D279" s="12" t="s">
        <v>356</v>
      </c>
      <c r="E279" s="13" t="str">
        <f>TRIM(VLOOKUP(G279,'Ref-ALL NIST 800-53 Controls'!A:F,6,FALSE))</f>
        <v>ALTERNATE TELECOMMUNICATION SERVICE TESTING</v>
      </c>
      <c r="F279" s="55">
        <v>5</v>
      </c>
      <c r="G279" s="2" t="str">
        <f t="shared" si="24"/>
        <v>CP-8-5</v>
      </c>
      <c r="H279" s="17" t="s">
        <v>609</v>
      </c>
      <c r="I279" s="13" t="str">
        <f t="shared" si="26"/>
        <v>N</v>
      </c>
      <c r="J279" s="13"/>
      <c r="K279" s="13" t="str">
        <f t="shared" si="27"/>
        <v>N</v>
      </c>
      <c r="L279" s="13" t="str">
        <f>IFERROR(VLOOKUP(G279,'Important Notes'!I:I,1,FALSE)," ")</f>
        <v xml:space="preserve"> </v>
      </c>
      <c r="M279" s="13" t="str">
        <f t="shared" si="28"/>
        <v>N</v>
      </c>
      <c r="N279" s="13" t="str">
        <f>IFERROR(VLOOKUP(G279,'Important Notes'!D:D,1,FALSE)," ")</f>
        <v xml:space="preserve"> </v>
      </c>
      <c r="O279" s="13" t="str">
        <f>VLOOKUP(D279,'Ref-NIST 800-53 (Rev. 4)'!A:D,4,FALSE)</f>
        <v>P1</v>
      </c>
      <c r="P279" s="13" t="s">
        <v>1152</v>
      </c>
    </row>
    <row r="280" spans="1:16">
      <c r="A280" s="13" t="str">
        <f t="shared" si="25"/>
        <v>CP</v>
      </c>
      <c r="B280" s="13" t="str">
        <f>VLOOKUP(A280,'Ref-Families'!A:B,2,FALSE)</f>
        <v xml:space="preserve"> Contingency Planning</v>
      </c>
      <c r="C280" s="13" t="str">
        <f>TRIM(VLOOKUP(D280,'Ref-NIST 800-53 (Rev. 4)'!A:C,3,FALSE))</f>
        <v>INFORMATION SYSTEM BACKUP</v>
      </c>
      <c r="D280" s="12" t="s">
        <v>111</v>
      </c>
      <c r="E280" s="13" t="str">
        <f>TRIM(VLOOKUP(G280,'Ref-ALL NIST 800-53 Controls'!A:F,6,FALSE))</f>
        <v/>
      </c>
      <c r="F280" s="55">
        <v>0</v>
      </c>
      <c r="G280" s="2" t="str">
        <f t="shared" si="24"/>
        <v>CP-9-0</v>
      </c>
      <c r="H280" s="17" t="s">
        <v>663</v>
      </c>
      <c r="I280" s="13" t="str">
        <f t="shared" si="26"/>
        <v>Y</v>
      </c>
      <c r="J280" s="13" t="str">
        <f t="shared" ref="J280:J315" si="29">G280</f>
        <v>CP-9-0</v>
      </c>
      <c r="K280" s="13" t="str">
        <f t="shared" si="27"/>
        <v>Y</v>
      </c>
      <c r="L280" s="13" t="str">
        <f>IFERROR(VLOOKUP(G280,'Important Notes'!I:I,1,FALSE)," ")</f>
        <v>CP-9-0</v>
      </c>
      <c r="M280" s="13" t="str">
        <f t="shared" si="28"/>
        <v>Y</v>
      </c>
      <c r="N280" s="13" t="str">
        <f>IFERROR(VLOOKUP(G280,'Important Notes'!D:D,1,FALSE)," ")</f>
        <v>CP-9-0</v>
      </c>
      <c r="O280" s="13" t="str">
        <f>VLOOKUP(D280,'Ref-NIST 800-53 (Rev. 4)'!A:D,4,FALSE)</f>
        <v>P1</v>
      </c>
      <c r="P280" s="13" t="s">
        <v>1152</v>
      </c>
    </row>
    <row r="281" spans="1:16">
      <c r="A281" s="13" t="str">
        <f t="shared" si="25"/>
        <v>CP</v>
      </c>
      <c r="B281" s="13" t="str">
        <f>VLOOKUP(A281,'Ref-Families'!A:B,2,FALSE)</f>
        <v xml:space="preserve"> Contingency Planning</v>
      </c>
      <c r="C281" s="13" t="str">
        <f>TRIM(VLOOKUP(D281,'Ref-NIST 800-53 (Rev. 4)'!A:C,3,FALSE))</f>
        <v>INFORMATION SYSTEM BACKUP</v>
      </c>
      <c r="D281" s="12" t="s">
        <v>111</v>
      </c>
      <c r="E281" s="13" t="str">
        <f>TRIM(VLOOKUP(G281,'Ref-ALL NIST 800-53 Controls'!A:F,6,FALSE))</f>
        <v>TESTING FOR RELIABILITY / INTEGRITY</v>
      </c>
      <c r="F281" s="55">
        <v>1</v>
      </c>
      <c r="G281" s="2" t="str">
        <f t="shared" si="24"/>
        <v>CP-9-1</v>
      </c>
      <c r="H281" s="17" t="s">
        <v>104</v>
      </c>
      <c r="I281" s="13" t="str">
        <f t="shared" si="26"/>
        <v>N</v>
      </c>
      <c r="J281" s="13"/>
      <c r="K281" s="13" t="str">
        <f t="shared" si="27"/>
        <v>Y</v>
      </c>
      <c r="L281" s="13" t="str">
        <f>IFERROR(VLOOKUP(G281,'Important Notes'!I:I,1,FALSE)," ")</f>
        <v>CP-9-1</v>
      </c>
      <c r="M281" s="13" t="str">
        <f t="shared" si="28"/>
        <v>Y</v>
      </c>
      <c r="N281" s="13" t="str">
        <f>IFERROR(VLOOKUP(G281,'Important Notes'!D:D,1,FALSE)," ")</f>
        <v>CP-9-1</v>
      </c>
      <c r="O281" s="13" t="str">
        <f>VLOOKUP(D281,'Ref-NIST 800-53 (Rev. 4)'!A:D,4,FALSE)</f>
        <v>P1</v>
      </c>
      <c r="P281" s="13" t="s">
        <v>1152</v>
      </c>
    </row>
    <row r="282" spans="1:16">
      <c r="A282" s="13" t="str">
        <f t="shared" si="25"/>
        <v>CP</v>
      </c>
      <c r="B282" s="13" t="str">
        <f>VLOOKUP(A282,'Ref-Families'!A:B,2,FALSE)</f>
        <v xml:space="preserve"> Contingency Planning</v>
      </c>
      <c r="C282" s="13" t="str">
        <f>TRIM(VLOOKUP(D282,'Ref-NIST 800-53 (Rev. 4)'!A:C,3,FALSE))</f>
        <v>INFORMATION SYSTEM BACKUP</v>
      </c>
      <c r="D282" s="12" t="s">
        <v>111</v>
      </c>
      <c r="E282" s="13" t="str">
        <f>TRIM(VLOOKUP(G282,'Ref-ALL NIST 800-53 Controls'!A:F,6,FALSE))</f>
        <v>TEST RESTORATION USING SAMPLING</v>
      </c>
      <c r="F282" s="55">
        <v>2</v>
      </c>
      <c r="G282" s="2" t="str">
        <f t="shared" si="24"/>
        <v>CP-9-2</v>
      </c>
      <c r="H282" s="17" t="s">
        <v>104</v>
      </c>
      <c r="I282" s="13" t="str">
        <f t="shared" si="26"/>
        <v>N</v>
      </c>
      <c r="J282" s="13"/>
      <c r="K282" s="13" t="str">
        <f t="shared" si="27"/>
        <v>N</v>
      </c>
      <c r="L282" s="13" t="str">
        <f>IFERROR(VLOOKUP(G282,'Important Notes'!I:I,1,FALSE)," ")</f>
        <v xml:space="preserve"> </v>
      </c>
      <c r="M282" s="13" t="str">
        <f t="shared" si="28"/>
        <v>Y</v>
      </c>
      <c r="N282" s="13" t="str">
        <f>IFERROR(VLOOKUP(G282,'Important Notes'!D:D,1,FALSE)," ")</f>
        <v>CP-9-2</v>
      </c>
      <c r="O282" s="13" t="str">
        <f>VLOOKUP(D282,'Ref-NIST 800-53 (Rev. 4)'!A:D,4,FALSE)</f>
        <v>P1</v>
      </c>
      <c r="P282" s="13" t="s">
        <v>1152</v>
      </c>
    </row>
    <row r="283" spans="1:16">
      <c r="A283" s="13" t="str">
        <f t="shared" si="25"/>
        <v>CP</v>
      </c>
      <c r="B283" s="13" t="str">
        <f>VLOOKUP(A283,'Ref-Families'!A:B,2,FALSE)</f>
        <v xml:space="preserve"> Contingency Planning</v>
      </c>
      <c r="C283" s="13" t="str">
        <f>TRIM(VLOOKUP(D283,'Ref-NIST 800-53 (Rev. 4)'!A:C,3,FALSE))</f>
        <v>INFORMATION SYSTEM BACKUP</v>
      </c>
      <c r="D283" s="12" t="s">
        <v>111</v>
      </c>
      <c r="E283" s="13" t="str">
        <f>TRIM(VLOOKUP(G283,'Ref-ALL NIST 800-53 Controls'!A:F,6,FALSE))</f>
        <v>SEPARATE STORAGE FOR CRITICAL INFORMATION</v>
      </c>
      <c r="F283" s="55">
        <v>3</v>
      </c>
      <c r="G283" s="2" t="str">
        <f t="shared" si="24"/>
        <v>CP-9-3</v>
      </c>
      <c r="H283" s="17" t="s">
        <v>112</v>
      </c>
      <c r="I283" s="13" t="str">
        <f t="shared" si="26"/>
        <v>N</v>
      </c>
      <c r="J283" s="13"/>
      <c r="K283" s="13" t="str">
        <f t="shared" si="27"/>
        <v>Y</v>
      </c>
      <c r="L283" s="13" t="str">
        <f>IFERROR(VLOOKUP(G283,'Important Notes'!I:I,1,FALSE)," ")</f>
        <v>CP-9-3</v>
      </c>
      <c r="M283" s="13" t="str">
        <f t="shared" si="28"/>
        <v>Y</v>
      </c>
      <c r="N283" s="13" t="str">
        <f>IFERROR(VLOOKUP(G283,'Important Notes'!D:D,1,FALSE)," ")</f>
        <v>CP-9-3</v>
      </c>
      <c r="O283" s="13" t="str">
        <f>VLOOKUP(D283,'Ref-NIST 800-53 (Rev. 4)'!A:D,4,FALSE)</f>
        <v>P1</v>
      </c>
      <c r="P283" s="13" t="s">
        <v>1152</v>
      </c>
    </row>
    <row r="284" spans="1:16">
      <c r="A284" s="13" t="str">
        <f t="shared" si="25"/>
        <v>CP</v>
      </c>
      <c r="B284" s="13" t="str">
        <f>VLOOKUP(A284,'Ref-Families'!A:B,2,FALSE)</f>
        <v xml:space="preserve"> Contingency Planning</v>
      </c>
      <c r="C284" s="13" t="str">
        <f>TRIM(VLOOKUP(D284,'Ref-NIST 800-53 (Rev. 4)'!A:C,3,FALSE))</f>
        <v>INFORMATION SYSTEM BACKUP</v>
      </c>
      <c r="D284" s="12" t="s">
        <v>111</v>
      </c>
      <c r="E284" s="13" t="str">
        <f>TRIM(VLOOKUP(G284,'Ref-ALL NIST 800-53 Controls'!A:F,6,FALSE))</f>
        <v>PROTECTION FROM UNAUTHORIZED MODIFICATION</v>
      </c>
      <c r="F284" s="55">
        <v>4</v>
      </c>
      <c r="G284" s="2" t="str">
        <f t="shared" si="24"/>
        <v>CP-9-4</v>
      </c>
      <c r="H284" s="17" t="s">
        <v>611</v>
      </c>
      <c r="I284" s="13" t="str">
        <f t="shared" si="26"/>
        <v>N</v>
      </c>
      <c r="J284" s="13"/>
      <c r="K284" s="13" t="str">
        <f t="shared" si="27"/>
        <v>N</v>
      </c>
      <c r="L284" s="13" t="str">
        <f>IFERROR(VLOOKUP(G284,'Important Notes'!I:I,1,FALSE)," ")</f>
        <v xml:space="preserve"> </v>
      </c>
      <c r="M284" s="13" t="str">
        <f t="shared" si="28"/>
        <v>N</v>
      </c>
      <c r="N284" s="13" t="str">
        <f>IFERROR(VLOOKUP(G284,'Important Notes'!D:D,1,FALSE)," ")</f>
        <v xml:space="preserve"> </v>
      </c>
      <c r="O284" s="13" t="str">
        <f>VLOOKUP(D284,'Ref-NIST 800-53 (Rev. 4)'!A:D,4,FALSE)</f>
        <v>P1</v>
      </c>
      <c r="P284" s="13" t="s">
        <v>1152</v>
      </c>
    </row>
    <row r="285" spans="1:16">
      <c r="A285" s="13" t="str">
        <f t="shared" si="25"/>
        <v>CP</v>
      </c>
      <c r="B285" s="13" t="str">
        <f>VLOOKUP(A285,'Ref-Families'!A:B,2,FALSE)</f>
        <v xml:space="preserve"> Contingency Planning</v>
      </c>
      <c r="C285" s="13" t="str">
        <f>TRIM(VLOOKUP(D285,'Ref-NIST 800-53 (Rev. 4)'!A:C,3,FALSE))</f>
        <v>INFORMATION SYSTEM BACKUP</v>
      </c>
      <c r="D285" s="12" t="s">
        <v>111</v>
      </c>
      <c r="E285" s="13" t="str">
        <f>TRIM(VLOOKUP(G285,'Ref-ALL NIST 800-53 Controls'!A:F,6,FALSE))</f>
        <v>TRANSFER TO ALTERNATE STORAGE SITE</v>
      </c>
      <c r="F285" s="55">
        <v>5</v>
      </c>
      <c r="G285" s="2" t="str">
        <f t="shared" si="24"/>
        <v>CP-9-5</v>
      </c>
      <c r="H285" s="17" t="s">
        <v>609</v>
      </c>
      <c r="I285" s="13" t="str">
        <f t="shared" si="26"/>
        <v>N</v>
      </c>
      <c r="J285" s="13"/>
      <c r="K285" s="13" t="str">
        <f t="shared" si="27"/>
        <v>N</v>
      </c>
      <c r="L285" s="13" t="str">
        <f>IFERROR(VLOOKUP(G285,'Important Notes'!I:I,1,FALSE)," ")</f>
        <v xml:space="preserve"> </v>
      </c>
      <c r="M285" s="13" t="str">
        <f t="shared" si="28"/>
        <v>Y</v>
      </c>
      <c r="N285" s="13" t="str">
        <f>IFERROR(VLOOKUP(G285,'Important Notes'!D:D,1,FALSE)," ")</f>
        <v>CP-9-5</v>
      </c>
      <c r="O285" s="13" t="str">
        <f>VLOOKUP(D285,'Ref-NIST 800-53 (Rev. 4)'!A:D,4,FALSE)</f>
        <v>P1</v>
      </c>
      <c r="P285" s="13" t="s">
        <v>1152</v>
      </c>
    </row>
    <row r="286" spans="1:16">
      <c r="A286" s="13" t="str">
        <f t="shared" si="25"/>
        <v>CP</v>
      </c>
      <c r="B286" s="13" t="str">
        <f>VLOOKUP(A286,'Ref-Families'!A:B,2,FALSE)</f>
        <v xml:space="preserve"> Contingency Planning</v>
      </c>
      <c r="C286" s="13" t="str">
        <f>TRIM(VLOOKUP(D286,'Ref-NIST 800-53 (Rev. 4)'!A:C,3,FALSE))</f>
        <v>INFORMATION SYSTEM BACKUP</v>
      </c>
      <c r="D286" s="12" t="s">
        <v>111</v>
      </c>
      <c r="E286" s="13" t="str">
        <f>TRIM(VLOOKUP(G286,'Ref-ALL NIST 800-53 Controls'!A:F,6,FALSE))</f>
        <v>REDUNDANT SECONDARY SYSTEM</v>
      </c>
      <c r="F286" s="55">
        <v>6</v>
      </c>
      <c r="G286" s="2" t="str">
        <f t="shared" si="24"/>
        <v>CP-9-6</v>
      </c>
      <c r="H286" s="17" t="s">
        <v>113</v>
      </c>
      <c r="I286" s="13" t="str">
        <f t="shared" si="26"/>
        <v>N</v>
      </c>
      <c r="J286" s="13"/>
      <c r="K286" s="13" t="str">
        <f t="shared" si="27"/>
        <v>N</v>
      </c>
      <c r="L286" s="13" t="str">
        <f>IFERROR(VLOOKUP(G286,'Important Notes'!I:I,1,FALSE)," ")</f>
        <v xml:space="preserve"> </v>
      </c>
      <c r="M286" s="13" t="str">
        <f t="shared" si="28"/>
        <v>N</v>
      </c>
      <c r="N286" s="13" t="str">
        <f>IFERROR(VLOOKUP(G286,'Important Notes'!D:D,1,FALSE)," ")</f>
        <v xml:space="preserve"> </v>
      </c>
      <c r="O286" s="13" t="str">
        <f>VLOOKUP(D286,'Ref-NIST 800-53 (Rev. 4)'!A:D,4,FALSE)</f>
        <v>P1</v>
      </c>
      <c r="P286" s="13" t="s">
        <v>1152</v>
      </c>
    </row>
    <row r="287" spans="1:16">
      <c r="A287" s="13" t="str">
        <f t="shared" si="25"/>
        <v>CP</v>
      </c>
      <c r="B287" s="13" t="str">
        <f>VLOOKUP(A287,'Ref-Families'!A:B,2,FALSE)</f>
        <v xml:space="preserve"> Contingency Planning</v>
      </c>
      <c r="C287" s="13" t="str">
        <f>TRIM(VLOOKUP(D287,'Ref-NIST 800-53 (Rev. 4)'!A:C,3,FALSE))</f>
        <v>INFORMATION SYSTEM BACKUP</v>
      </c>
      <c r="D287" s="12" t="s">
        <v>111</v>
      </c>
      <c r="E287" s="13" t="str">
        <f>TRIM(VLOOKUP(G287,'Ref-ALL NIST 800-53 Controls'!A:F,6,FALSE))</f>
        <v>DUAL AUTHORIZATION</v>
      </c>
      <c r="F287" s="55">
        <v>7</v>
      </c>
      <c r="G287" s="2" t="str">
        <f t="shared" si="24"/>
        <v>CP-9-7</v>
      </c>
      <c r="H287" s="17" t="s">
        <v>64</v>
      </c>
      <c r="I287" s="13" t="str">
        <f t="shared" si="26"/>
        <v>N</v>
      </c>
      <c r="J287" s="13"/>
      <c r="K287" s="13" t="str">
        <f t="shared" si="27"/>
        <v>N</v>
      </c>
      <c r="L287" s="13" t="str">
        <f>IFERROR(VLOOKUP(G287,'Important Notes'!I:I,1,FALSE)," ")</f>
        <v xml:space="preserve"> </v>
      </c>
      <c r="M287" s="13" t="str">
        <f t="shared" si="28"/>
        <v>N</v>
      </c>
      <c r="N287" s="13" t="str">
        <f>IFERROR(VLOOKUP(G287,'Important Notes'!D:D,1,FALSE)," ")</f>
        <v xml:space="preserve"> </v>
      </c>
      <c r="O287" s="13" t="str">
        <f>VLOOKUP(D287,'Ref-NIST 800-53 (Rev. 4)'!A:D,4,FALSE)</f>
        <v>P1</v>
      </c>
      <c r="P287" s="13" t="s">
        <v>1152</v>
      </c>
    </row>
    <row r="288" spans="1:16">
      <c r="A288" s="13" t="str">
        <f t="shared" si="25"/>
        <v>CP</v>
      </c>
      <c r="B288" s="13" t="str">
        <f>VLOOKUP(A288,'Ref-Families'!A:B,2,FALSE)</f>
        <v xml:space="preserve"> Contingency Planning</v>
      </c>
      <c r="C288" s="13" t="str">
        <f>TRIM(VLOOKUP(D288,'Ref-NIST 800-53 (Rev. 4)'!A:C,3,FALSE))</f>
        <v>INFORMATION SYSTEM RECOVERY AND RECONSTITUTION</v>
      </c>
      <c r="D288" s="12" t="s">
        <v>114</v>
      </c>
      <c r="E288" s="13" t="str">
        <f>TRIM(VLOOKUP(G288,'Ref-ALL NIST 800-53 Controls'!A:F,6,FALSE))</f>
        <v/>
      </c>
      <c r="F288" s="55">
        <v>0</v>
      </c>
      <c r="G288" s="2" t="str">
        <f t="shared" si="24"/>
        <v>CP-10-0</v>
      </c>
      <c r="H288" s="17" t="s">
        <v>664</v>
      </c>
      <c r="I288" s="13" t="str">
        <f t="shared" si="26"/>
        <v>Y</v>
      </c>
      <c r="J288" s="13" t="str">
        <f t="shared" si="29"/>
        <v>CP-10-0</v>
      </c>
      <c r="K288" s="13" t="str">
        <f t="shared" si="27"/>
        <v>Y</v>
      </c>
      <c r="L288" s="13" t="str">
        <f>IFERROR(VLOOKUP(G288,'Important Notes'!I:I,1,FALSE)," ")</f>
        <v>CP-10-0</v>
      </c>
      <c r="M288" s="13" t="str">
        <f t="shared" si="28"/>
        <v>Y</v>
      </c>
      <c r="N288" s="13" t="str">
        <f>IFERROR(VLOOKUP(G288,'Important Notes'!D:D,1,FALSE)," ")</f>
        <v>CP-10-0</v>
      </c>
      <c r="O288" s="13" t="str">
        <f>VLOOKUP(D288,'Ref-NIST 800-53 (Rev. 4)'!A:D,4,FALSE)</f>
        <v>P1</v>
      </c>
      <c r="P288" s="13" t="s">
        <v>1152</v>
      </c>
    </row>
    <row r="289" spans="1:16">
      <c r="A289" s="13" t="str">
        <f t="shared" si="25"/>
        <v>CP</v>
      </c>
      <c r="B289" s="13" t="str">
        <f>VLOOKUP(A289,'Ref-Families'!A:B,2,FALSE)</f>
        <v xml:space="preserve"> Contingency Planning</v>
      </c>
      <c r="C289" s="13" t="str">
        <f>TRIM(VLOOKUP(D289,'Ref-NIST 800-53 (Rev. 4)'!A:C,3,FALSE))</f>
        <v>INFORMATION SYSTEM RECOVERY AND RECONSTITUTION</v>
      </c>
      <c r="D289" s="12" t="s">
        <v>114</v>
      </c>
      <c r="E289" s="13" t="str">
        <f>TRIM(VLOOKUP(G289,'Ref-ALL NIST 800-53 Controls'!A:F,6,FALSE))</f>
        <v>CONTINGENCY PLAN TESTING</v>
      </c>
      <c r="F289" s="55">
        <v>1</v>
      </c>
      <c r="G289" s="2" t="str">
        <f t="shared" si="24"/>
        <v>CP-10-1</v>
      </c>
      <c r="H289" s="17" t="s">
        <v>611</v>
      </c>
      <c r="I289" s="13" t="str">
        <f t="shared" si="26"/>
        <v>N</v>
      </c>
      <c r="J289" s="13"/>
      <c r="K289" s="13" t="str">
        <f t="shared" si="27"/>
        <v>N</v>
      </c>
      <c r="L289" s="13" t="str">
        <f>IFERROR(VLOOKUP(G289,'Important Notes'!I:I,1,FALSE)," ")</f>
        <v xml:space="preserve"> </v>
      </c>
      <c r="M289" s="13" t="str">
        <f t="shared" si="28"/>
        <v>N</v>
      </c>
      <c r="N289" s="13" t="str">
        <f>IFERROR(VLOOKUP(G289,'Important Notes'!D:D,1,FALSE)," ")</f>
        <v xml:space="preserve"> </v>
      </c>
      <c r="O289" s="13" t="str">
        <f>VLOOKUP(D289,'Ref-NIST 800-53 (Rev. 4)'!A:D,4,FALSE)</f>
        <v>P1</v>
      </c>
      <c r="P289" s="13" t="s">
        <v>1152</v>
      </c>
    </row>
    <row r="290" spans="1:16">
      <c r="A290" s="13" t="str">
        <f t="shared" si="25"/>
        <v>CP</v>
      </c>
      <c r="B290" s="13" t="str">
        <f>VLOOKUP(A290,'Ref-Families'!A:B,2,FALSE)</f>
        <v xml:space="preserve"> Contingency Planning</v>
      </c>
      <c r="C290" s="13" t="str">
        <f>TRIM(VLOOKUP(D290,'Ref-NIST 800-53 (Rev. 4)'!A:C,3,FALSE))</f>
        <v>INFORMATION SYSTEM RECOVERY AND RECONSTITUTION</v>
      </c>
      <c r="D290" s="12" t="s">
        <v>114</v>
      </c>
      <c r="E290" s="13" t="str">
        <f>TRIM(VLOOKUP(G290,'Ref-ALL NIST 800-53 Controls'!A:F,6,FALSE))</f>
        <v>TRANSACTION RECOVERY</v>
      </c>
      <c r="F290" s="55">
        <v>2</v>
      </c>
      <c r="G290" s="2" t="str">
        <f t="shared" si="24"/>
        <v>CP-10-2</v>
      </c>
      <c r="H290" s="17" t="s">
        <v>609</v>
      </c>
      <c r="I290" s="13" t="str">
        <f t="shared" si="26"/>
        <v>N</v>
      </c>
      <c r="J290" s="13"/>
      <c r="K290" s="13" t="str">
        <f t="shared" si="27"/>
        <v>Y</v>
      </c>
      <c r="L290" s="13" t="str">
        <f>IFERROR(VLOOKUP(G290,'Important Notes'!I:I,1,FALSE)," ")</f>
        <v>CP-10-2</v>
      </c>
      <c r="M290" s="13" t="str">
        <f t="shared" si="28"/>
        <v>Y</v>
      </c>
      <c r="N290" s="13" t="str">
        <f>IFERROR(VLOOKUP(G290,'Important Notes'!D:D,1,FALSE)," ")</f>
        <v>CP-10-2</v>
      </c>
      <c r="O290" s="13" t="str">
        <f>VLOOKUP(D290,'Ref-NIST 800-53 (Rev. 4)'!A:D,4,FALSE)</f>
        <v>P1</v>
      </c>
      <c r="P290" s="13" t="s">
        <v>1152</v>
      </c>
    </row>
    <row r="291" spans="1:16">
      <c r="A291" s="13" t="str">
        <f t="shared" si="25"/>
        <v>CP</v>
      </c>
      <c r="B291" s="13" t="str">
        <f>VLOOKUP(A291,'Ref-Families'!A:B,2,FALSE)</f>
        <v xml:space="preserve"> Contingency Planning</v>
      </c>
      <c r="C291" s="13" t="str">
        <f>TRIM(VLOOKUP(D291,'Ref-NIST 800-53 (Rev. 4)'!A:C,3,FALSE))</f>
        <v>INFORMATION SYSTEM RECOVERY AND RECONSTITUTION</v>
      </c>
      <c r="D291" s="12" t="s">
        <v>114</v>
      </c>
      <c r="E291" s="13" t="str">
        <f>TRIM(VLOOKUP(G291,'Ref-ALL NIST 800-53 Controls'!A:F,6,FALSE))</f>
        <v>COMPENSATING SECURITY CONTROLS</v>
      </c>
      <c r="F291" s="55">
        <v>3</v>
      </c>
      <c r="G291" s="2" t="str">
        <f t="shared" si="24"/>
        <v>CP-10-3</v>
      </c>
      <c r="H291" s="17" t="s">
        <v>611</v>
      </c>
      <c r="I291" s="13" t="str">
        <f t="shared" si="26"/>
        <v>N</v>
      </c>
      <c r="J291" s="13"/>
      <c r="K291" s="13" t="str">
        <f t="shared" si="27"/>
        <v>N</v>
      </c>
      <c r="L291" s="13" t="str">
        <f>IFERROR(VLOOKUP(G291,'Important Notes'!I:I,1,FALSE)," ")</f>
        <v xml:space="preserve"> </v>
      </c>
      <c r="M291" s="13" t="str">
        <f t="shared" si="28"/>
        <v>N</v>
      </c>
      <c r="N291" s="13" t="str">
        <f>IFERROR(VLOOKUP(G291,'Important Notes'!D:D,1,FALSE)," ")</f>
        <v xml:space="preserve"> </v>
      </c>
      <c r="O291" s="13" t="str">
        <f>VLOOKUP(D291,'Ref-NIST 800-53 (Rev. 4)'!A:D,4,FALSE)</f>
        <v>P1</v>
      </c>
      <c r="P291" s="13" t="s">
        <v>1152</v>
      </c>
    </row>
    <row r="292" spans="1:16">
      <c r="A292" s="13" t="str">
        <f t="shared" si="25"/>
        <v>CP</v>
      </c>
      <c r="B292" s="13" t="str">
        <f>VLOOKUP(A292,'Ref-Families'!A:B,2,FALSE)</f>
        <v xml:space="preserve"> Contingency Planning</v>
      </c>
      <c r="C292" s="13" t="str">
        <f>TRIM(VLOOKUP(D292,'Ref-NIST 800-53 (Rev. 4)'!A:C,3,FALSE))</f>
        <v>INFORMATION SYSTEM RECOVERY AND RECONSTITUTION</v>
      </c>
      <c r="D292" s="12" t="s">
        <v>114</v>
      </c>
      <c r="E292" s="13" t="str">
        <f>TRIM(VLOOKUP(G292,'Ref-ALL NIST 800-53 Controls'!A:F,6,FALSE))</f>
        <v>RESTORE WITHIN TIME PERIOD</v>
      </c>
      <c r="F292" s="55">
        <v>4</v>
      </c>
      <c r="G292" s="2" t="str">
        <f t="shared" si="24"/>
        <v>CP-10-4</v>
      </c>
      <c r="H292" s="17" t="s">
        <v>75</v>
      </c>
      <c r="I292" s="13" t="str">
        <f t="shared" si="26"/>
        <v>N</v>
      </c>
      <c r="J292" s="13"/>
      <c r="K292" s="13" t="str">
        <f t="shared" si="27"/>
        <v>N</v>
      </c>
      <c r="L292" s="13" t="str">
        <f>IFERROR(VLOOKUP(G292,'Important Notes'!I:I,1,FALSE)," ")</f>
        <v xml:space="preserve"> </v>
      </c>
      <c r="M292" s="13" t="str">
        <f t="shared" si="28"/>
        <v>Y</v>
      </c>
      <c r="N292" s="13" t="str">
        <f>IFERROR(VLOOKUP(G292,'Important Notes'!D:D,1,FALSE)," ")</f>
        <v>CP-10-4</v>
      </c>
      <c r="O292" s="13" t="str">
        <f>VLOOKUP(D292,'Ref-NIST 800-53 (Rev. 4)'!A:D,4,FALSE)</f>
        <v>P1</v>
      </c>
      <c r="P292" s="13" t="s">
        <v>1152</v>
      </c>
    </row>
    <row r="293" spans="1:16">
      <c r="A293" s="13" t="str">
        <f t="shared" si="25"/>
        <v>CP</v>
      </c>
      <c r="B293" s="13" t="str">
        <f>VLOOKUP(A293,'Ref-Families'!A:B,2,FALSE)</f>
        <v xml:space="preserve"> Contingency Planning</v>
      </c>
      <c r="C293" s="13" t="str">
        <f>TRIM(VLOOKUP(D293,'Ref-NIST 800-53 (Rev. 4)'!A:C,3,FALSE))</f>
        <v>INFORMATION SYSTEM RECOVERY AND RECONSTITUTION</v>
      </c>
      <c r="D293" s="12" t="s">
        <v>114</v>
      </c>
      <c r="E293" s="13" t="str">
        <f>TRIM(VLOOKUP(G293,'Ref-ALL NIST 800-53 Controls'!A:F,6,FALSE))</f>
        <v>FAILOVER CAPABILITY</v>
      </c>
      <c r="F293" s="55">
        <v>5</v>
      </c>
      <c r="G293" s="2" t="str">
        <f t="shared" si="24"/>
        <v>CP-10-5</v>
      </c>
      <c r="H293" s="17" t="s">
        <v>611</v>
      </c>
      <c r="I293" s="13" t="str">
        <f t="shared" si="26"/>
        <v>N</v>
      </c>
      <c r="J293" s="13"/>
      <c r="K293" s="13" t="str">
        <f t="shared" si="27"/>
        <v>N</v>
      </c>
      <c r="L293" s="13" t="str">
        <f>IFERROR(VLOOKUP(G293,'Important Notes'!I:I,1,FALSE)," ")</f>
        <v xml:space="preserve"> </v>
      </c>
      <c r="M293" s="13" t="str">
        <f t="shared" si="28"/>
        <v>N</v>
      </c>
      <c r="N293" s="13" t="str">
        <f>IFERROR(VLOOKUP(G293,'Important Notes'!D:D,1,FALSE)," ")</f>
        <v xml:space="preserve"> </v>
      </c>
      <c r="O293" s="13" t="str">
        <f>VLOOKUP(D293,'Ref-NIST 800-53 (Rev. 4)'!A:D,4,FALSE)</f>
        <v>P1</v>
      </c>
      <c r="P293" s="13" t="s">
        <v>1152</v>
      </c>
    </row>
    <row r="294" spans="1:16">
      <c r="A294" s="13" t="str">
        <f t="shared" si="25"/>
        <v>CP</v>
      </c>
      <c r="B294" s="13" t="str">
        <f>VLOOKUP(A294,'Ref-Families'!A:B,2,FALSE)</f>
        <v xml:space="preserve"> Contingency Planning</v>
      </c>
      <c r="C294" s="13" t="str">
        <f>TRIM(VLOOKUP(D294,'Ref-NIST 800-53 (Rev. 4)'!A:C,3,FALSE))</f>
        <v>INFORMATION SYSTEM RECOVERY AND RECONSTITUTION</v>
      </c>
      <c r="D294" s="12" t="s">
        <v>114</v>
      </c>
      <c r="E294" s="13" t="str">
        <f>TRIM(VLOOKUP(G294,'Ref-ALL NIST 800-53 Controls'!A:F,6,FALSE))</f>
        <v>COMPONENT PROTECTION</v>
      </c>
      <c r="F294" s="55">
        <v>6</v>
      </c>
      <c r="G294" s="2" t="str">
        <f t="shared" si="24"/>
        <v>CP-10-6</v>
      </c>
      <c r="H294" s="17" t="s">
        <v>115</v>
      </c>
      <c r="I294" s="13" t="str">
        <f t="shared" si="26"/>
        <v>N</v>
      </c>
      <c r="J294" s="13"/>
      <c r="K294" s="13" t="str">
        <f t="shared" si="27"/>
        <v>N</v>
      </c>
      <c r="L294" s="13" t="str">
        <f>IFERROR(VLOOKUP(G294,'Important Notes'!I:I,1,FALSE)," ")</f>
        <v xml:space="preserve"> </v>
      </c>
      <c r="M294" s="13" t="str">
        <f t="shared" si="28"/>
        <v>N</v>
      </c>
      <c r="N294" s="13" t="str">
        <f>IFERROR(VLOOKUP(G294,'Important Notes'!D:D,1,FALSE)," ")</f>
        <v xml:space="preserve"> </v>
      </c>
      <c r="O294" s="13" t="str">
        <f>VLOOKUP(D294,'Ref-NIST 800-53 (Rev. 4)'!A:D,4,FALSE)</f>
        <v>P1</v>
      </c>
      <c r="P294" s="13" t="s">
        <v>1152</v>
      </c>
    </row>
    <row r="295" spans="1:16">
      <c r="A295" s="13" t="str">
        <f t="shared" si="25"/>
        <v>IA</v>
      </c>
      <c r="B295" s="13" t="str">
        <f>VLOOKUP(A295,'Ref-Families'!A:B,2,FALSE)</f>
        <v xml:space="preserve"> Identification and Authentication</v>
      </c>
      <c r="C295" s="13" t="str">
        <f>TRIM(VLOOKUP(D295,'Ref-NIST 800-53 (Rev. 4)'!A:C,3,FALSE))</f>
        <v>IDENTIFICATION AND AUTHENTICATION POLICY AND PROCEDURES</v>
      </c>
      <c r="D295" s="12" t="s">
        <v>366</v>
      </c>
      <c r="E295" s="13" t="str">
        <f>TRIM(VLOOKUP(G295,'Ref-ALL NIST 800-53 Controls'!A:F,6,FALSE))</f>
        <v/>
      </c>
      <c r="F295" s="56">
        <v>0</v>
      </c>
      <c r="G295" s="2" t="str">
        <f t="shared" si="24"/>
        <v>IA-1-0</v>
      </c>
      <c r="H295" s="17" t="s">
        <v>219</v>
      </c>
      <c r="I295" s="13" t="str">
        <f t="shared" si="26"/>
        <v>Y</v>
      </c>
      <c r="J295" s="13" t="str">
        <f t="shared" si="29"/>
        <v>IA-1-0</v>
      </c>
      <c r="K295" s="13" t="str">
        <f t="shared" si="27"/>
        <v>Y</v>
      </c>
      <c r="L295" s="13" t="str">
        <f>IFERROR(VLOOKUP(G295,'Important Notes'!I:I,1,FALSE)," ")</f>
        <v>IA-1-0</v>
      </c>
      <c r="M295" s="13" t="str">
        <f t="shared" si="28"/>
        <v>Y</v>
      </c>
      <c r="N295" s="13" t="str">
        <f>IFERROR(VLOOKUP(G295,'Important Notes'!D:D,1,FALSE)," ")</f>
        <v>IA-1-0</v>
      </c>
      <c r="O295" s="13" t="str">
        <f>VLOOKUP(D295,'Ref-NIST 800-53 (Rev. 4)'!A:D,4,FALSE)</f>
        <v>P1</v>
      </c>
      <c r="P295" s="13" t="s">
        <v>1152</v>
      </c>
    </row>
    <row r="296" spans="1:16">
      <c r="A296" s="13" t="str">
        <f t="shared" si="25"/>
        <v>IA</v>
      </c>
      <c r="B296" s="13" t="str">
        <f>VLOOKUP(A296,'Ref-Families'!A:B,2,FALSE)</f>
        <v xml:space="preserve"> Identification and Authentication</v>
      </c>
      <c r="C296" s="13" t="str">
        <f>TRIM(VLOOKUP(D296,'Ref-NIST 800-53 (Rev. 4)'!A:C,3,FALSE))</f>
        <v>IDENTIFICATION AND AUTHENTICATION (ORGANIZATIONAL USERS)</v>
      </c>
      <c r="D296" s="12" t="s">
        <v>116</v>
      </c>
      <c r="E296" s="13" t="str">
        <f>TRIM(VLOOKUP(G296,'Ref-ALL NIST 800-53 Controls'!A:F,6,FALSE))</f>
        <v/>
      </c>
      <c r="F296" s="55">
        <v>0</v>
      </c>
      <c r="G296" s="2" t="str">
        <f t="shared" si="24"/>
        <v>IA-2-0</v>
      </c>
      <c r="H296" s="17" t="s">
        <v>665</v>
      </c>
      <c r="I296" s="13" t="str">
        <f t="shared" si="26"/>
        <v>Y</v>
      </c>
      <c r="J296" s="13" t="str">
        <f t="shared" si="29"/>
        <v>IA-2-0</v>
      </c>
      <c r="K296" s="13" t="str">
        <f t="shared" si="27"/>
        <v>Y</v>
      </c>
      <c r="L296" s="13" t="str">
        <f>IFERROR(VLOOKUP(G296,'Important Notes'!I:I,1,FALSE)," ")</f>
        <v>IA-2-0</v>
      </c>
      <c r="M296" s="13" t="str">
        <f t="shared" si="28"/>
        <v>Y</v>
      </c>
      <c r="N296" s="13" t="str">
        <f>IFERROR(VLOOKUP(G296,'Important Notes'!D:D,1,FALSE)," ")</f>
        <v>IA-2-0</v>
      </c>
      <c r="O296" s="13" t="str">
        <f>VLOOKUP(D296,'Ref-NIST 800-53 (Rev. 4)'!A:D,4,FALSE)</f>
        <v>P1</v>
      </c>
      <c r="P296" s="13" t="s">
        <v>1152</v>
      </c>
    </row>
    <row r="297" spans="1:16">
      <c r="A297" s="13" t="str">
        <f t="shared" si="25"/>
        <v>IA</v>
      </c>
      <c r="B297" s="13" t="str">
        <f>VLOOKUP(A297,'Ref-Families'!A:B,2,FALSE)</f>
        <v xml:space="preserve"> Identification and Authentication</v>
      </c>
      <c r="C297" s="13" t="str">
        <f>TRIM(VLOOKUP(D297,'Ref-NIST 800-53 (Rev. 4)'!A:C,3,FALSE))</f>
        <v>IDENTIFICATION AND AUTHENTICATION (ORGANIZATIONAL USERS)</v>
      </c>
      <c r="D297" s="12" t="s">
        <v>116</v>
      </c>
      <c r="E297" s="13" t="str">
        <f>TRIM(VLOOKUP(G297,'Ref-ALL NIST 800-53 Controls'!A:F,6,FALSE))</f>
        <v>NETWORK ACCESS TO PRIVILEGED ACCOUNTS</v>
      </c>
      <c r="F297" s="55">
        <v>1</v>
      </c>
      <c r="G297" s="2" t="str">
        <f t="shared" si="24"/>
        <v>IA-2-1</v>
      </c>
      <c r="H297" s="17" t="s">
        <v>20</v>
      </c>
      <c r="I297" s="13" t="str">
        <f t="shared" si="26"/>
        <v>Y</v>
      </c>
      <c r="J297" s="13" t="str">
        <f t="shared" si="29"/>
        <v>IA-2-1</v>
      </c>
      <c r="K297" s="13" t="str">
        <f t="shared" si="27"/>
        <v>Y</v>
      </c>
      <c r="L297" s="13" t="str">
        <f>IFERROR(VLOOKUP(G297,'Important Notes'!I:I,1,FALSE)," ")</f>
        <v>IA-2-1</v>
      </c>
      <c r="M297" s="13" t="str">
        <f t="shared" si="28"/>
        <v>Y</v>
      </c>
      <c r="N297" s="13" t="str">
        <f>IFERROR(VLOOKUP(G297,'Important Notes'!D:D,1,FALSE)," ")</f>
        <v>IA-2-1</v>
      </c>
      <c r="O297" s="13" t="str">
        <f>VLOOKUP(D297,'Ref-NIST 800-53 (Rev. 4)'!A:D,4,FALSE)</f>
        <v>P1</v>
      </c>
      <c r="P297" s="13" t="s">
        <v>1152</v>
      </c>
    </row>
    <row r="298" spans="1:16">
      <c r="A298" s="13" t="str">
        <f t="shared" si="25"/>
        <v>IA</v>
      </c>
      <c r="B298" s="13" t="str">
        <f>VLOOKUP(A298,'Ref-Families'!A:B,2,FALSE)</f>
        <v xml:space="preserve"> Identification and Authentication</v>
      </c>
      <c r="C298" s="13" t="str">
        <f>TRIM(VLOOKUP(D298,'Ref-NIST 800-53 (Rev. 4)'!A:C,3,FALSE))</f>
        <v>IDENTIFICATION AND AUTHENTICATION (ORGANIZATIONAL USERS)</v>
      </c>
      <c r="D298" s="12" t="s">
        <v>116</v>
      </c>
      <c r="E298" s="13" t="str">
        <f>TRIM(VLOOKUP(G298,'Ref-ALL NIST 800-53 Controls'!A:F,6,FALSE))</f>
        <v>NETWORK ACCESS TO NON-PRIVILEGED ACCOUNTS</v>
      </c>
      <c r="F298" s="55">
        <v>2</v>
      </c>
      <c r="G298" s="2" t="str">
        <f t="shared" si="24"/>
        <v>IA-2-2</v>
      </c>
      <c r="H298" s="17" t="s">
        <v>609</v>
      </c>
      <c r="I298" s="13" t="str">
        <f t="shared" si="26"/>
        <v>N</v>
      </c>
      <c r="J298" s="13"/>
      <c r="K298" s="13" t="str">
        <f t="shared" si="27"/>
        <v>Y</v>
      </c>
      <c r="L298" s="13" t="str">
        <f>IFERROR(VLOOKUP(G298,'Important Notes'!I:I,1,FALSE)," ")</f>
        <v>IA-2-2</v>
      </c>
      <c r="M298" s="13" t="str">
        <f t="shared" si="28"/>
        <v>Y</v>
      </c>
      <c r="N298" s="13" t="str">
        <f>IFERROR(VLOOKUP(G298,'Important Notes'!D:D,1,FALSE)," ")</f>
        <v>IA-2-2</v>
      </c>
      <c r="O298" s="13" t="str">
        <f>VLOOKUP(D298,'Ref-NIST 800-53 (Rev. 4)'!A:D,4,FALSE)</f>
        <v>P1</v>
      </c>
      <c r="P298" s="13" t="s">
        <v>1152</v>
      </c>
    </row>
    <row r="299" spans="1:16">
      <c r="A299" s="13" t="str">
        <f t="shared" si="25"/>
        <v>IA</v>
      </c>
      <c r="B299" s="13" t="str">
        <f>VLOOKUP(A299,'Ref-Families'!A:B,2,FALSE)</f>
        <v xml:space="preserve"> Identification and Authentication</v>
      </c>
      <c r="C299" s="13" t="str">
        <f>TRIM(VLOOKUP(D299,'Ref-NIST 800-53 (Rev. 4)'!A:C,3,FALSE))</f>
        <v>IDENTIFICATION AND AUTHENTICATION (ORGANIZATIONAL USERS)</v>
      </c>
      <c r="D299" s="12" t="s">
        <v>116</v>
      </c>
      <c r="E299" s="13" t="str">
        <f>TRIM(VLOOKUP(G299,'Ref-ALL NIST 800-53 Controls'!A:F,6,FALSE))</f>
        <v>LOCAL ACCESS TO PRIVILEGED ACCOUNTS</v>
      </c>
      <c r="F299" s="55">
        <v>3</v>
      </c>
      <c r="G299" s="2" t="str">
        <f t="shared" si="24"/>
        <v>IA-2-3</v>
      </c>
      <c r="H299" s="17" t="s">
        <v>20</v>
      </c>
      <c r="I299" s="13" t="str">
        <f t="shared" si="26"/>
        <v>N</v>
      </c>
      <c r="J299" s="13"/>
      <c r="K299" s="13" t="str">
        <f t="shared" si="27"/>
        <v>Y</v>
      </c>
      <c r="L299" s="13" t="str">
        <f>IFERROR(VLOOKUP(G299,'Important Notes'!I:I,1,FALSE)," ")</f>
        <v>IA-2-3</v>
      </c>
      <c r="M299" s="13" t="str">
        <f t="shared" si="28"/>
        <v>Y</v>
      </c>
      <c r="N299" s="13" t="str">
        <f>IFERROR(VLOOKUP(G299,'Important Notes'!D:D,1,FALSE)," ")</f>
        <v>IA-2-3</v>
      </c>
      <c r="O299" s="13" t="str">
        <f>VLOOKUP(D299,'Ref-NIST 800-53 (Rev. 4)'!A:D,4,FALSE)</f>
        <v>P1</v>
      </c>
      <c r="P299" s="13" t="s">
        <v>1152</v>
      </c>
    </row>
    <row r="300" spans="1:16">
      <c r="A300" s="13" t="str">
        <f t="shared" si="25"/>
        <v>IA</v>
      </c>
      <c r="B300" s="13" t="str">
        <f>VLOOKUP(A300,'Ref-Families'!A:B,2,FALSE)</f>
        <v xml:space="preserve"> Identification and Authentication</v>
      </c>
      <c r="C300" s="13" t="str">
        <f>TRIM(VLOOKUP(D300,'Ref-NIST 800-53 (Rev. 4)'!A:C,3,FALSE))</f>
        <v>IDENTIFICATION AND AUTHENTICATION (ORGANIZATIONAL USERS)</v>
      </c>
      <c r="D300" s="12" t="s">
        <v>116</v>
      </c>
      <c r="E300" s="13" t="str">
        <f>TRIM(VLOOKUP(G300,'Ref-ALL NIST 800-53 Controls'!A:F,6,FALSE))</f>
        <v>LOCAL ACCESS TO NON-PRIVILEGED ACCOUNTS</v>
      </c>
      <c r="F300" s="55">
        <v>4</v>
      </c>
      <c r="G300" s="2" t="str">
        <f t="shared" si="24"/>
        <v>IA-2-4</v>
      </c>
      <c r="H300" s="17" t="s">
        <v>609</v>
      </c>
      <c r="I300" s="13" t="str">
        <f t="shared" si="26"/>
        <v>N</v>
      </c>
      <c r="J300" s="13"/>
      <c r="K300" s="13" t="str">
        <f t="shared" si="27"/>
        <v>N</v>
      </c>
      <c r="L300" s="13" t="str">
        <f>IFERROR(VLOOKUP(G300,'Important Notes'!I:I,1,FALSE)," ")</f>
        <v xml:space="preserve"> </v>
      </c>
      <c r="M300" s="13" t="str">
        <f t="shared" si="28"/>
        <v>Y</v>
      </c>
      <c r="N300" s="13" t="str">
        <f>IFERROR(VLOOKUP(G300,'Important Notes'!D:D,1,FALSE)," ")</f>
        <v>IA-2-4</v>
      </c>
      <c r="O300" s="13" t="str">
        <f>VLOOKUP(D300,'Ref-NIST 800-53 (Rev. 4)'!A:D,4,FALSE)</f>
        <v>P1</v>
      </c>
      <c r="P300" s="13" t="s">
        <v>1152</v>
      </c>
    </row>
    <row r="301" spans="1:16">
      <c r="A301" s="13" t="str">
        <f t="shared" si="25"/>
        <v>IA</v>
      </c>
      <c r="B301" s="13" t="str">
        <f>VLOOKUP(A301,'Ref-Families'!A:B,2,FALSE)</f>
        <v xml:space="preserve"> Identification and Authentication</v>
      </c>
      <c r="C301" s="13" t="str">
        <f>TRIM(VLOOKUP(D301,'Ref-NIST 800-53 (Rev. 4)'!A:C,3,FALSE))</f>
        <v>IDENTIFICATION AND AUTHENTICATION (ORGANIZATIONAL USERS)</v>
      </c>
      <c r="D301" s="12" t="s">
        <v>116</v>
      </c>
      <c r="E301" s="13" t="str">
        <f>TRIM(VLOOKUP(G301,'Ref-ALL NIST 800-53 Controls'!A:F,6,FALSE))</f>
        <v>GROUP AUTHENTICATION</v>
      </c>
      <c r="F301" s="55">
        <v>5</v>
      </c>
      <c r="G301" s="2" t="str">
        <f t="shared" si="24"/>
        <v>IA-2-5</v>
      </c>
      <c r="H301" s="17" t="s">
        <v>609</v>
      </c>
      <c r="I301" s="13" t="str">
        <f t="shared" si="26"/>
        <v>N</v>
      </c>
      <c r="J301" s="13"/>
      <c r="K301" s="13" t="str">
        <f t="shared" si="27"/>
        <v>Y</v>
      </c>
      <c r="L301" s="13" t="str">
        <f>IFERROR(VLOOKUP(G301,'Important Notes'!I:I,1,FALSE)," ")</f>
        <v>IA-2-5</v>
      </c>
      <c r="M301" s="13" t="str">
        <f t="shared" si="28"/>
        <v>Y</v>
      </c>
      <c r="N301" s="13" t="str">
        <f>IFERROR(VLOOKUP(G301,'Important Notes'!D:D,1,FALSE)," ")</f>
        <v>IA-2-5</v>
      </c>
      <c r="O301" s="13" t="str">
        <f>VLOOKUP(D301,'Ref-NIST 800-53 (Rev. 4)'!A:D,4,FALSE)</f>
        <v>P1</v>
      </c>
      <c r="P301" s="13" t="s">
        <v>1152</v>
      </c>
    </row>
    <row r="302" spans="1:16">
      <c r="A302" s="13" t="str">
        <f t="shared" si="25"/>
        <v>IA</v>
      </c>
      <c r="B302" s="13" t="str">
        <f>VLOOKUP(A302,'Ref-Families'!A:B,2,FALSE)</f>
        <v xml:space="preserve"> Identification and Authentication</v>
      </c>
      <c r="C302" s="13" t="str">
        <f>TRIM(VLOOKUP(D302,'Ref-NIST 800-53 (Rev. 4)'!A:C,3,FALSE))</f>
        <v>IDENTIFICATION AND AUTHENTICATION (ORGANIZATIONAL USERS)</v>
      </c>
      <c r="D302" s="12" t="s">
        <v>116</v>
      </c>
      <c r="E302" s="13" t="str">
        <f>TRIM(VLOOKUP(G302,'Ref-ALL NIST 800-53 Controls'!A:F,6,FALSE))</f>
        <v>NETWORK ACCESS TO PRIVILEGED ACCOUNTS - SEPARATE DEVICE</v>
      </c>
      <c r="F302" s="55">
        <v>6</v>
      </c>
      <c r="G302" s="2" t="str">
        <f t="shared" si="24"/>
        <v>IA-2-6</v>
      </c>
      <c r="H302" s="17" t="s">
        <v>20</v>
      </c>
      <c r="I302" s="13" t="str">
        <f t="shared" si="26"/>
        <v>N</v>
      </c>
      <c r="J302" s="13"/>
      <c r="K302" s="13" t="str">
        <f t="shared" si="27"/>
        <v>N</v>
      </c>
      <c r="L302" s="13" t="str">
        <f>IFERROR(VLOOKUP(G302,'Important Notes'!I:I,1,FALSE)," ")</f>
        <v xml:space="preserve"> </v>
      </c>
      <c r="M302" s="13" t="str">
        <f t="shared" si="28"/>
        <v>N</v>
      </c>
      <c r="N302" s="13" t="str">
        <f>IFERROR(VLOOKUP(G302,'Important Notes'!D:D,1,FALSE)," ")</f>
        <v xml:space="preserve"> </v>
      </c>
      <c r="O302" s="13" t="str">
        <f>VLOOKUP(D302,'Ref-NIST 800-53 (Rev. 4)'!A:D,4,FALSE)</f>
        <v>P1</v>
      </c>
      <c r="P302" s="13" t="s">
        <v>1152</v>
      </c>
    </row>
    <row r="303" spans="1:16">
      <c r="A303" s="13" t="str">
        <f t="shared" si="25"/>
        <v>IA</v>
      </c>
      <c r="B303" s="13" t="str">
        <f>VLOOKUP(A303,'Ref-Families'!A:B,2,FALSE)</f>
        <v xml:space="preserve"> Identification and Authentication</v>
      </c>
      <c r="C303" s="13" t="str">
        <f>TRIM(VLOOKUP(D303,'Ref-NIST 800-53 (Rev. 4)'!A:C,3,FALSE))</f>
        <v>IDENTIFICATION AND AUTHENTICATION (ORGANIZATIONAL USERS)</v>
      </c>
      <c r="D303" s="12" t="s">
        <v>116</v>
      </c>
      <c r="E303" s="13" t="str">
        <f>TRIM(VLOOKUP(G303,'Ref-ALL NIST 800-53 Controls'!A:F,6,FALSE))</f>
        <v>NETWORK ACCESS TO NON-PRIVILEGED ACCOUNTS - SEPARATE</v>
      </c>
      <c r="F303" s="55">
        <v>7</v>
      </c>
      <c r="G303" s="2" t="str">
        <f t="shared" si="24"/>
        <v>IA-2-7</v>
      </c>
      <c r="H303" s="17" t="s">
        <v>609</v>
      </c>
      <c r="I303" s="13" t="str">
        <f t="shared" si="26"/>
        <v>N</v>
      </c>
      <c r="J303" s="13"/>
      <c r="K303" s="13" t="str">
        <f t="shared" si="27"/>
        <v>N</v>
      </c>
      <c r="L303" s="13" t="str">
        <f>IFERROR(VLOOKUP(G303,'Important Notes'!I:I,1,FALSE)," ")</f>
        <v xml:space="preserve"> </v>
      </c>
      <c r="M303" s="13" t="str">
        <f t="shared" si="28"/>
        <v>N</v>
      </c>
      <c r="N303" s="13" t="str">
        <f>IFERROR(VLOOKUP(G303,'Important Notes'!D:D,1,FALSE)," ")</f>
        <v xml:space="preserve"> </v>
      </c>
      <c r="O303" s="13" t="str">
        <f>VLOOKUP(D303,'Ref-NIST 800-53 (Rev. 4)'!A:D,4,FALSE)</f>
        <v>P1</v>
      </c>
      <c r="P303" s="13" t="s">
        <v>1152</v>
      </c>
    </row>
    <row r="304" spans="1:16">
      <c r="A304" s="13" t="str">
        <f t="shared" si="25"/>
        <v>IA</v>
      </c>
      <c r="B304" s="13" t="str">
        <f>VLOOKUP(A304,'Ref-Families'!A:B,2,FALSE)</f>
        <v xml:space="preserve"> Identification and Authentication</v>
      </c>
      <c r="C304" s="13" t="str">
        <f>TRIM(VLOOKUP(D304,'Ref-NIST 800-53 (Rev. 4)'!A:C,3,FALSE))</f>
        <v>IDENTIFICATION AND AUTHENTICATION (ORGANIZATIONAL USERS)</v>
      </c>
      <c r="D304" s="12" t="s">
        <v>116</v>
      </c>
      <c r="E304" s="13" t="str">
        <f>TRIM(VLOOKUP(G304,'Ref-ALL NIST 800-53 Controls'!A:F,6,FALSE))</f>
        <v>NETWORK ACCESS TO PRIVILEGED ACCOUNTS - REPLAY RESISTANT</v>
      </c>
      <c r="F304" s="55">
        <v>8</v>
      </c>
      <c r="G304" s="2" t="str">
        <f t="shared" si="24"/>
        <v>IA-2-8</v>
      </c>
      <c r="H304" s="17" t="s">
        <v>609</v>
      </c>
      <c r="I304" s="13" t="str">
        <f t="shared" si="26"/>
        <v>N</v>
      </c>
      <c r="J304" s="13"/>
      <c r="K304" s="13" t="str">
        <f t="shared" si="27"/>
        <v>Y</v>
      </c>
      <c r="L304" s="13" t="str">
        <f>IFERROR(VLOOKUP(G304,'Important Notes'!I:I,1,FALSE)," ")</f>
        <v>IA-2-8</v>
      </c>
      <c r="M304" s="13" t="str">
        <f t="shared" si="28"/>
        <v>Y</v>
      </c>
      <c r="N304" s="13" t="str">
        <f>IFERROR(VLOOKUP(G304,'Important Notes'!D:D,1,FALSE)," ")</f>
        <v>IA-2-8</v>
      </c>
      <c r="O304" s="13" t="str">
        <f>VLOOKUP(D304,'Ref-NIST 800-53 (Rev. 4)'!A:D,4,FALSE)</f>
        <v>P1</v>
      </c>
      <c r="P304" s="13" t="s">
        <v>1152</v>
      </c>
    </row>
    <row r="305" spans="1:16">
      <c r="A305" s="13" t="str">
        <f t="shared" si="25"/>
        <v>IA</v>
      </c>
      <c r="B305" s="13" t="str">
        <f>VLOOKUP(A305,'Ref-Families'!A:B,2,FALSE)</f>
        <v xml:space="preserve"> Identification and Authentication</v>
      </c>
      <c r="C305" s="13" t="str">
        <f>TRIM(VLOOKUP(D305,'Ref-NIST 800-53 (Rev. 4)'!A:C,3,FALSE))</f>
        <v>IDENTIFICATION AND AUTHENTICATION (ORGANIZATIONAL USERS)</v>
      </c>
      <c r="D305" s="12" t="s">
        <v>116</v>
      </c>
      <c r="E305" s="13" t="str">
        <f>TRIM(VLOOKUP(G305,'Ref-ALL NIST 800-53 Controls'!A:F,6,FALSE))</f>
        <v>NETWORK ACCESS TO NON-PRIVILEGED ACCOUNTS - REPLAY RESISTANT</v>
      </c>
      <c r="F305" s="55">
        <v>9</v>
      </c>
      <c r="G305" s="2" t="str">
        <f t="shared" si="24"/>
        <v>IA-2-9</v>
      </c>
      <c r="H305" s="17" t="s">
        <v>609</v>
      </c>
      <c r="I305" s="13" t="str">
        <f t="shared" si="26"/>
        <v>N</v>
      </c>
      <c r="J305" s="13"/>
      <c r="K305" s="13" t="str">
        <f t="shared" si="27"/>
        <v>N</v>
      </c>
      <c r="L305" s="13" t="str">
        <f>IFERROR(VLOOKUP(G305,'Important Notes'!I:I,1,FALSE)," ")</f>
        <v xml:space="preserve"> </v>
      </c>
      <c r="M305" s="13" t="str">
        <f t="shared" si="28"/>
        <v>Y</v>
      </c>
      <c r="N305" s="13" t="str">
        <f>IFERROR(VLOOKUP(G305,'Important Notes'!D:D,1,FALSE)," ")</f>
        <v>IA-2-9</v>
      </c>
      <c r="O305" s="13" t="str">
        <f>VLOOKUP(D305,'Ref-NIST 800-53 (Rev. 4)'!A:D,4,FALSE)</f>
        <v>P1</v>
      </c>
      <c r="P305" s="13" t="s">
        <v>1152</v>
      </c>
    </row>
    <row r="306" spans="1:16">
      <c r="A306" s="13" t="str">
        <f t="shared" si="25"/>
        <v>IA</v>
      </c>
      <c r="B306" s="13" t="str">
        <f>VLOOKUP(A306,'Ref-Families'!A:B,2,FALSE)</f>
        <v xml:space="preserve"> Identification and Authentication</v>
      </c>
      <c r="C306" s="13" t="str">
        <f>TRIM(VLOOKUP(D306,'Ref-NIST 800-53 (Rev. 4)'!A:C,3,FALSE))</f>
        <v>IDENTIFICATION AND AUTHENTICATION (ORGANIZATIONAL USERS)</v>
      </c>
      <c r="D306" s="12" t="s">
        <v>116</v>
      </c>
      <c r="E306" s="13" t="str">
        <f>TRIM(VLOOKUP(G306,'Ref-ALL NIST 800-53 Controls'!A:F,6,FALSE))</f>
        <v>SINGLE SIGN-ON</v>
      </c>
      <c r="F306" s="55">
        <v>10</v>
      </c>
      <c r="G306" s="2" t="str">
        <f t="shared" si="24"/>
        <v>IA-2-10</v>
      </c>
      <c r="H306" s="17" t="s">
        <v>609</v>
      </c>
      <c r="I306" s="13" t="str">
        <f t="shared" si="26"/>
        <v>N</v>
      </c>
      <c r="J306" s="13"/>
      <c r="K306" s="13" t="str">
        <f t="shared" si="27"/>
        <v>N</v>
      </c>
      <c r="L306" s="13" t="str">
        <f>IFERROR(VLOOKUP(G306,'Important Notes'!I:I,1,FALSE)," ")</f>
        <v xml:space="preserve"> </v>
      </c>
      <c r="M306" s="13" t="str">
        <f t="shared" si="28"/>
        <v>N</v>
      </c>
      <c r="N306" s="13" t="str">
        <f>IFERROR(VLOOKUP(G306,'Important Notes'!D:D,1,FALSE)," ")</f>
        <v xml:space="preserve"> </v>
      </c>
      <c r="O306" s="13" t="str">
        <f>VLOOKUP(D306,'Ref-NIST 800-53 (Rev. 4)'!A:D,4,FALSE)</f>
        <v>P1</v>
      </c>
      <c r="P306" s="13" t="s">
        <v>1152</v>
      </c>
    </row>
    <row r="307" spans="1:16">
      <c r="A307" s="13" t="str">
        <f t="shared" si="25"/>
        <v>IA</v>
      </c>
      <c r="B307" s="13" t="str">
        <f>VLOOKUP(A307,'Ref-Families'!A:B,2,FALSE)</f>
        <v xml:space="preserve"> Identification and Authentication</v>
      </c>
      <c r="C307" s="13" t="str">
        <f>TRIM(VLOOKUP(D307,'Ref-NIST 800-53 (Rev. 4)'!A:C,3,FALSE))</f>
        <v>IDENTIFICATION AND AUTHENTICATION (ORGANIZATIONAL USERS)</v>
      </c>
      <c r="D307" s="12" t="s">
        <v>116</v>
      </c>
      <c r="E307" s="13" t="str">
        <f>TRIM(VLOOKUP(G307,'Ref-ALL NIST 800-53 Controls'!A:F,6,FALSE))</f>
        <v>REMOTE ACCESS - SEPARATE DEVICE</v>
      </c>
      <c r="F307" s="55">
        <v>11</v>
      </c>
      <c r="G307" s="2" t="str">
        <f t="shared" si="24"/>
        <v>IA-2-11</v>
      </c>
      <c r="H307" s="17" t="s">
        <v>20</v>
      </c>
      <c r="I307" s="13" t="str">
        <f t="shared" si="26"/>
        <v>N</v>
      </c>
      <c r="J307" s="13"/>
      <c r="K307" s="13" t="str">
        <f t="shared" si="27"/>
        <v>Y</v>
      </c>
      <c r="L307" s="13" t="str">
        <f>IFERROR(VLOOKUP(G307,'Important Notes'!I:I,1,FALSE)," ")</f>
        <v>IA-2-11</v>
      </c>
      <c r="M307" s="13" t="str">
        <f t="shared" si="28"/>
        <v>Y</v>
      </c>
      <c r="N307" s="13" t="str">
        <f>IFERROR(VLOOKUP(G307,'Important Notes'!D:D,1,FALSE)," ")</f>
        <v>IA-2-11</v>
      </c>
      <c r="O307" s="13" t="str">
        <f>VLOOKUP(D307,'Ref-NIST 800-53 (Rev. 4)'!A:D,4,FALSE)</f>
        <v>P1</v>
      </c>
      <c r="P307" s="13" t="s">
        <v>1152</v>
      </c>
    </row>
    <row r="308" spans="1:16">
      <c r="A308" s="13" t="str">
        <f t="shared" si="25"/>
        <v>IA</v>
      </c>
      <c r="B308" s="13" t="str">
        <f>VLOOKUP(A308,'Ref-Families'!A:B,2,FALSE)</f>
        <v xml:space="preserve"> Identification and Authentication</v>
      </c>
      <c r="C308" s="13" t="str">
        <f>TRIM(VLOOKUP(D308,'Ref-NIST 800-53 (Rev. 4)'!A:C,3,FALSE))</f>
        <v>IDENTIFICATION AND AUTHENTICATION (ORGANIZATIONAL USERS)</v>
      </c>
      <c r="D308" s="12" t="s">
        <v>116</v>
      </c>
      <c r="E308" s="13" t="str">
        <f>TRIM(VLOOKUP(G308,'Ref-ALL NIST 800-53 Controls'!A:F,6,FALSE))</f>
        <v>ACCEPTANCE OF PIV CREDENTIALS</v>
      </c>
      <c r="F308" s="55">
        <v>12</v>
      </c>
      <c r="G308" s="2" t="str">
        <f t="shared" si="24"/>
        <v>IA-2-12</v>
      </c>
      <c r="H308" s="17" t="s">
        <v>117</v>
      </c>
      <c r="I308" s="13" t="str">
        <f t="shared" si="26"/>
        <v>Y</v>
      </c>
      <c r="J308" s="13" t="str">
        <f t="shared" si="29"/>
        <v>IA-2-12</v>
      </c>
      <c r="K308" s="13" t="str">
        <f t="shared" si="27"/>
        <v>Y</v>
      </c>
      <c r="L308" s="13" t="str">
        <f>IFERROR(VLOOKUP(G308,'Important Notes'!I:I,1,FALSE)," ")</f>
        <v>IA-2-12</v>
      </c>
      <c r="M308" s="13" t="str">
        <f t="shared" si="28"/>
        <v>Y</v>
      </c>
      <c r="N308" s="13" t="str">
        <f>IFERROR(VLOOKUP(G308,'Important Notes'!D:D,1,FALSE)," ")</f>
        <v>IA-2-12</v>
      </c>
      <c r="O308" s="13" t="str">
        <f>VLOOKUP(D308,'Ref-NIST 800-53 (Rev. 4)'!A:D,4,FALSE)</f>
        <v>P1</v>
      </c>
      <c r="P308" s="13" t="s">
        <v>1152</v>
      </c>
    </row>
    <row r="309" spans="1:16">
      <c r="A309" s="13" t="str">
        <f t="shared" si="25"/>
        <v>IA</v>
      </c>
      <c r="B309" s="13" t="str">
        <f>VLOOKUP(A309,'Ref-Families'!A:B,2,FALSE)</f>
        <v xml:space="preserve"> Identification and Authentication</v>
      </c>
      <c r="C309" s="13" t="str">
        <f>TRIM(VLOOKUP(D309,'Ref-NIST 800-53 (Rev. 4)'!A:C,3,FALSE))</f>
        <v>IDENTIFICATION AND AUTHENTICATION (ORGANIZATIONAL USERS)</v>
      </c>
      <c r="D309" s="12" t="s">
        <v>116</v>
      </c>
      <c r="E309" s="13" t="str">
        <f>TRIM(VLOOKUP(G309,'Ref-ALL NIST 800-53 Controls'!A:F,6,FALSE))</f>
        <v>OUT-OF-BAND AUTHENTICATION</v>
      </c>
      <c r="F309" s="55">
        <v>13</v>
      </c>
      <c r="G309" s="2" t="str">
        <f t="shared" si="24"/>
        <v>IA-2-13</v>
      </c>
      <c r="H309" s="17" t="s">
        <v>118</v>
      </c>
      <c r="I309" s="13" t="str">
        <f t="shared" si="26"/>
        <v>N</v>
      </c>
      <c r="J309" s="13"/>
      <c r="K309" s="13" t="str">
        <f t="shared" si="27"/>
        <v>N</v>
      </c>
      <c r="L309" s="13" t="str">
        <f>IFERROR(VLOOKUP(G309,'Important Notes'!I:I,1,FALSE)," ")</f>
        <v xml:space="preserve"> </v>
      </c>
      <c r="M309" s="13" t="str">
        <f t="shared" si="28"/>
        <v>N</v>
      </c>
      <c r="N309" s="13" t="str">
        <f>IFERROR(VLOOKUP(G309,'Important Notes'!D:D,1,FALSE)," ")</f>
        <v xml:space="preserve"> </v>
      </c>
      <c r="O309" s="13" t="str">
        <f>VLOOKUP(D309,'Ref-NIST 800-53 (Rev. 4)'!A:D,4,FALSE)</f>
        <v>P1</v>
      </c>
      <c r="P309" s="13" t="s">
        <v>1152</v>
      </c>
    </row>
    <row r="310" spans="1:16">
      <c r="A310" s="13" t="str">
        <f t="shared" si="25"/>
        <v>IA</v>
      </c>
      <c r="B310" s="13" t="str">
        <f>VLOOKUP(A310,'Ref-Families'!A:B,2,FALSE)</f>
        <v xml:space="preserve"> Identification and Authentication</v>
      </c>
      <c r="C310" s="13" t="str">
        <f>TRIM(VLOOKUP(D310,'Ref-NIST 800-53 (Rev. 4)'!A:C,3,FALSE))</f>
        <v>DEVICE IDENTIFICATION AND AUTHENTICATION</v>
      </c>
      <c r="D310" s="12" t="s">
        <v>119</v>
      </c>
      <c r="E310" s="13" t="str">
        <f>TRIM(VLOOKUP(G310,'Ref-ALL NIST 800-53 Controls'!A:F,6,FALSE))</f>
        <v/>
      </c>
      <c r="F310" s="55">
        <v>0</v>
      </c>
      <c r="G310" s="2" t="str">
        <f t="shared" si="24"/>
        <v>IA-3-0</v>
      </c>
      <c r="H310" s="17" t="s">
        <v>623</v>
      </c>
      <c r="I310" s="13" t="str">
        <f t="shared" si="26"/>
        <v>N</v>
      </c>
      <c r="J310" s="13"/>
      <c r="K310" s="13" t="str">
        <f t="shared" si="27"/>
        <v>Y</v>
      </c>
      <c r="L310" s="13" t="str">
        <f>IFERROR(VLOOKUP(G310,'Important Notes'!I:I,1,FALSE)," ")</f>
        <v>IA-3-0</v>
      </c>
      <c r="M310" s="13" t="str">
        <f t="shared" si="28"/>
        <v>Y</v>
      </c>
      <c r="N310" s="13" t="str">
        <f>IFERROR(VLOOKUP(G310,'Important Notes'!D:D,1,FALSE)," ")</f>
        <v>IA-3-0</v>
      </c>
      <c r="O310" s="13" t="str">
        <f>VLOOKUP(D310,'Ref-NIST 800-53 (Rev. 4)'!A:D,4,FALSE)</f>
        <v>P1</v>
      </c>
      <c r="P310" s="13" t="s">
        <v>1152</v>
      </c>
    </row>
    <row r="311" spans="1:16">
      <c r="A311" s="13" t="str">
        <f t="shared" si="25"/>
        <v>IA</v>
      </c>
      <c r="B311" s="13" t="str">
        <f>VLOOKUP(A311,'Ref-Families'!A:B,2,FALSE)</f>
        <v xml:space="preserve"> Identification and Authentication</v>
      </c>
      <c r="C311" s="13" t="str">
        <f>TRIM(VLOOKUP(D311,'Ref-NIST 800-53 (Rev. 4)'!A:C,3,FALSE))</f>
        <v>DEVICE IDENTIFICATION AND AUTHENTICATION</v>
      </c>
      <c r="D311" s="12" t="s">
        <v>119</v>
      </c>
      <c r="E311" s="13" t="str">
        <f>TRIM(VLOOKUP(G311,'Ref-ALL NIST 800-53 Controls'!A:F,6,FALSE))</f>
        <v>CRYPTOGRAPHIC BIDIRECTIONAL AUTHENTICATION</v>
      </c>
      <c r="F311" s="55">
        <v>1</v>
      </c>
      <c r="G311" s="2" t="str">
        <f t="shared" si="24"/>
        <v>IA-3-1</v>
      </c>
      <c r="H311" s="17" t="s">
        <v>31</v>
      </c>
      <c r="I311" s="13" t="str">
        <f t="shared" si="26"/>
        <v>N</v>
      </c>
      <c r="J311" s="13"/>
      <c r="K311" s="13" t="str">
        <f t="shared" si="27"/>
        <v>N</v>
      </c>
      <c r="L311" s="13" t="str">
        <f>IFERROR(VLOOKUP(G311,'Important Notes'!I:I,1,FALSE)," ")</f>
        <v xml:space="preserve"> </v>
      </c>
      <c r="M311" s="13" t="str">
        <f t="shared" si="28"/>
        <v>N</v>
      </c>
      <c r="N311" s="13" t="str">
        <f>IFERROR(VLOOKUP(G311,'Important Notes'!D:D,1,FALSE)," ")</f>
        <v xml:space="preserve"> </v>
      </c>
      <c r="O311" s="13" t="str">
        <f>VLOOKUP(D311,'Ref-NIST 800-53 (Rev. 4)'!A:D,4,FALSE)</f>
        <v>P1</v>
      </c>
      <c r="P311" s="13" t="s">
        <v>1152</v>
      </c>
    </row>
    <row r="312" spans="1:16">
      <c r="A312" s="13" t="str">
        <f t="shared" si="25"/>
        <v>IA</v>
      </c>
      <c r="B312" s="13" t="str">
        <f>VLOOKUP(A312,'Ref-Families'!A:B,2,FALSE)</f>
        <v xml:space="preserve"> Identification and Authentication</v>
      </c>
      <c r="C312" s="13" t="str">
        <f>TRIM(VLOOKUP(D312,'Ref-NIST 800-53 (Rev. 4)'!A:C,3,FALSE))</f>
        <v>DEVICE IDENTIFICATION AND AUTHENTICATION</v>
      </c>
      <c r="D312" s="12" t="s">
        <v>119</v>
      </c>
      <c r="E312" s="13" t="str">
        <f>TRIM(VLOOKUP(G312,'Ref-ALL NIST 800-53 Controls'!A:F,6,FALSE))</f>
        <v>CRYPTOGRAPHIC BIDIRECTIONAL NETWORK AUTHENTICATION</v>
      </c>
      <c r="F312" s="55">
        <v>2</v>
      </c>
      <c r="G312" s="2" t="str">
        <f t="shared" si="24"/>
        <v>IA-3-2</v>
      </c>
      <c r="H312" s="17" t="s">
        <v>611</v>
      </c>
      <c r="I312" s="13" t="str">
        <f t="shared" si="26"/>
        <v>N</v>
      </c>
      <c r="J312" s="13"/>
      <c r="K312" s="13" t="str">
        <f t="shared" si="27"/>
        <v>N</v>
      </c>
      <c r="L312" s="13" t="str">
        <f>IFERROR(VLOOKUP(G312,'Important Notes'!I:I,1,FALSE)," ")</f>
        <v xml:space="preserve"> </v>
      </c>
      <c r="M312" s="13" t="str">
        <f t="shared" si="28"/>
        <v>N</v>
      </c>
      <c r="N312" s="13" t="str">
        <f>IFERROR(VLOOKUP(G312,'Important Notes'!D:D,1,FALSE)," ")</f>
        <v xml:space="preserve"> </v>
      </c>
      <c r="O312" s="13" t="str">
        <f>VLOOKUP(D312,'Ref-NIST 800-53 (Rev. 4)'!A:D,4,FALSE)</f>
        <v>P1</v>
      </c>
      <c r="P312" s="13" t="s">
        <v>1152</v>
      </c>
    </row>
    <row r="313" spans="1:16">
      <c r="A313" s="13" t="str">
        <f t="shared" si="25"/>
        <v>IA</v>
      </c>
      <c r="B313" s="13" t="str">
        <f>VLOOKUP(A313,'Ref-Families'!A:B,2,FALSE)</f>
        <v xml:space="preserve"> Identification and Authentication</v>
      </c>
      <c r="C313" s="13" t="str">
        <f>TRIM(VLOOKUP(D313,'Ref-NIST 800-53 (Rev. 4)'!A:C,3,FALSE))</f>
        <v>DEVICE IDENTIFICATION AND AUTHENTICATION</v>
      </c>
      <c r="D313" s="12" t="s">
        <v>119</v>
      </c>
      <c r="E313" s="13" t="str">
        <f>TRIM(VLOOKUP(G313,'Ref-ALL NIST 800-53 Controls'!A:F,6,FALSE))</f>
        <v>DYNAMIC ADDRESS ALLOCATION</v>
      </c>
      <c r="F313" s="55">
        <v>3</v>
      </c>
      <c r="G313" s="2" t="str">
        <f t="shared" si="24"/>
        <v>IA-3-3</v>
      </c>
      <c r="H313" s="17" t="s">
        <v>120</v>
      </c>
      <c r="I313" s="13" t="str">
        <f t="shared" si="26"/>
        <v>N</v>
      </c>
      <c r="J313" s="13"/>
      <c r="K313" s="13" t="str">
        <f t="shared" si="27"/>
        <v>N</v>
      </c>
      <c r="L313" s="13" t="str">
        <f>IFERROR(VLOOKUP(G313,'Important Notes'!I:I,1,FALSE)," ")</f>
        <v xml:space="preserve"> </v>
      </c>
      <c r="M313" s="13" t="str">
        <f t="shared" si="28"/>
        <v>N</v>
      </c>
      <c r="N313" s="13" t="str">
        <f>IFERROR(VLOOKUP(G313,'Important Notes'!D:D,1,FALSE)," ")</f>
        <v xml:space="preserve"> </v>
      </c>
      <c r="O313" s="13" t="str">
        <f>VLOOKUP(D313,'Ref-NIST 800-53 (Rev. 4)'!A:D,4,FALSE)</f>
        <v>P1</v>
      </c>
      <c r="P313" s="13" t="s">
        <v>1152</v>
      </c>
    </row>
    <row r="314" spans="1:16">
      <c r="A314" s="13" t="str">
        <f t="shared" si="25"/>
        <v>IA</v>
      </c>
      <c r="B314" s="13" t="str">
        <f>VLOOKUP(A314,'Ref-Families'!A:B,2,FALSE)</f>
        <v xml:space="preserve"> Identification and Authentication</v>
      </c>
      <c r="C314" s="13" t="str">
        <f>TRIM(VLOOKUP(D314,'Ref-NIST 800-53 (Rev. 4)'!A:C,3,FALSE))</f>
        <v>DEVICE IDENTIFICATION AND AUTHENTICATION</v>
      </c>
      <c r="D314" s="12" t="s">
        <v>119</v>
      </c>
      <c r="E314" s="13" t="str">
        <f>TRIM(VLOOKUP(G314,'Ref-ALL NIST 800-53 Controls'!A:F,6,FALSE))</f>
        <v>DEVICE ATTESTATION</v>
      </c>
      <c r="F314" s="55">
        <v>4</v>
      </c>
      <c r="G314" s="2" t="str">
        <f t="shared" si="24"/>
        <v>IA-3-4</v>
      </c>
      <c r="H314" s="17" t="s">
        <v>609</v>
      </c>
      <c r="I314" s="13" t="str">
        <f t="shared" si="26"/>
        <v>N</v>
      </c>
      <c r="J314" s="13"/>
      <c r="K314" s="13" t="str">
        <f t="shared" si="27"/>
        <v>N</v>
      </c>
      <c r="L314" s="13" t="str">
        <f>IFERROR(VLOOKUP(G314,'Important Notes'!I:I,1,FALSE)," ")</f>
        <v xml:space="preserve"> </v>
      </c>
      <c r="M314" s="13" t="str">
        <f t="shared" si="28"/>
        <v>N</v>
      </c>
      <c r="N314" s="13" t="str">
        <f>IFERROR(VLOOKUP(G314,'Important Notes'!D:D,1,FALSE)," ")</f>
        <v xml:space="preserve"> </v>
      </c>
      <c r="O314" s="13" t="str">
        <f>VLOOKUP(D314,'Ref-NIST 800-53 (Rev. 4)'!A:D,4,FALSE)</f>
        <v>P1</v>
      </c>
      <c r="P314" s="13" t="s">
        <v>1152</v>
      </c>
    </row>
    <row r="315" spans="1:16">
      <c r="A315" s="13" t="str">
        <f t="shared" si="25"/>
        <v>IA</v>
      </c>
      <c r="B315" s="13" t="str">
        <f>VLOOKUP(A315,'Ref-Families'!A:B,2,FALSE)</f>
        <v xml:space="preserve"> Identification and Authentication</v>
      </c>
      <c r="C315" s="13" t="str">
        <f>TRIM(VLOOKUP(D315,'Ref-NIST 800-53 (Rev. 4)'!A:C,3,FALSE))</f>
        <v>IDENTIFIER MANAGEMENT</v>
      </c>
      <c r="D315" s="12" t="s">
        <v>121</v>
      </c>
      <c r="E315" s="13" t="str">
        <f>TRIM(VLOOKUP(G315,'Ref-ALL NIST 800-53 Controls'!A:F,6,FALSE))</f>
        <v/>
      </c>
      <c r="F315" s="55">
        <v>0</v>
      </c>
      <c r="G315" s="2" t="str">
        <f t="shared" si="24"/>
        <v>IA-4-0</v>
      </c>
      <c r="H315" s="17" t="s">
        <v>666</v>
      </c>
      <c r="I315" s="13" t="str">
        <f t="shared" si="26"/>
        <v>Y</v>
      </c>
      <c r="J315" s="13" t="str">
        <f t="shared" si="29"/>
        <v>IA-4-0</v>
      </c>
      <c r="K315" s="13" t="str">
        <f t="shared" si="27"/>
        <v>Y</v>
      </c>
      <c r="L315" s="13" t="str">
        <f>IFERROR(VLOOKUP(G315,'Important Notes'!I:I,1,FALSE)," ")</f>
        <v>IA-4-0</v>
      </c>
      <c r="M315" s="13" t="str">
        <f t="shared" si="28"/>
        <v>Y</v>
      </c>
      <c r="N315" s="13" t="str">
        <f>IFERROR(VLOOKUP(G315,'Important Notes'!D:D,1,FALSE)," ")</f>
        <v>IA-4-0</v>
      </c>
      <c r="O315" s="13" t="str">
        <f>VLOOKUP(D315,'Ref-NIST 800-53 (Rev. 4)'!A:D,4,FALSE)</f>
        <v>P1</v>
      </c>
      <c r="P315" s="13" t="s">
        <v>1152</v>
      </c>
    </row>
    <row r="316" spans="1:16">
      <c r="A316" s="13" t="str">
        <f t="shared" si="25"/>
        <v>IA</v>
      </c>
      <c r="B316" s="13" t="str">
        <f>VLOOKUP(A316,'Ref-Families'!A:B,2,FALSE)</f>
        <v xml:space="preserve"> Identification and Authentication</v>
      </c>
      <c r="C316" s="13" t="str">
        <f>TRIM(VLOOKUP(D316,'Ref-NIST 800-53 (Rev. 4)'!A:C,3,FALSE))</f>
        <v>IDENTIFIER MANAGEMENT</v>
      </c>
      <c r="D316" s="12" t="s">
        <v>121</v>
      </c>
      <c r="E316" s="13" t="str">
        <f>TRIM(VLOOKUP(G316,'Ref-ALL NIST 800-53 Controls'!A:F,6,FALSE))</f>
        <v>PROHIBIT ACCOUNT IDENTIFIERS AS PUBLIC IDENTIFIERS</v>
      </c>
      <c r="F316" s="55">
        <v>1</v>
      </c>
      <c r="G316" s="2" t="str">
        <f t="shared" si="24"/>
        <v>IA-4-1</v>
      </c>
      <c r="H316" s="17" t="s">
        <v>43</v>
      </c>
      <c r="I316" s="13" t="str">
        <f t="shared" si="26"/>
        <v>N</v>
      </c>
      <c r="J316" s="13"/>
      <c r="K316" s="13" t="str">
        <f t="shared" si="27"/>
        <v>N</v>
      </c>
      <c r="L316" s="13" t="str">
        <f>IFERROR(VLOOKUP(G316,'Important Notes'!I:I,1,FALSE)," ")</f>
        <v xml:space="preserve"> </v>
      </c>
      <c r="M316" s="13" t="str">
        <f t="shared" si="28"/>
        <v>N</v>
      </c>
      <c r="N316" s="13" t="str">
        <f>IFERROR(VLOOKUP(G316,'Important Notes'!D:D,1,FALSE)," ")</f>
        <v xml:space="preserve"> </v>
      </c>
      <c r="O316" s="13" t="str">
        <f>VLOOKUP(D316,'Ref-NIST 800-53 (Rev. 4)'!A:D,4,FALSE)</f>
        <v>P1</v>
      </c>
      <c r="P316" s="13" t="s">
        <v>1152</v>
      </c>
    </row>
    <row r="317" spans="1:16">
      <c r="A317" s="13" t="str">
        <f t="shared" si="25"/>
        <v>IA</v>
      </c>
      <c r="B317" s="13" t="str">
        <f>VLOOKUP(A317,'Ref-Families'!A:B,2,FALSE)</f>
        <v xml:space="preserve"> Identification and Authentication</v>
      </c>
      <c r="C317" s="13" t="str">
        <f>TRIM(VLOOKUP(D317,'Ref-NIST 800-53 (Rev. 4)'!A:C,3,FALSE))</f>
        <v>IDENTIFIER MANAGEMENT</v>
      </c>
      <c r="D317" s="12" t="s">
        <v>121</v>
      </c>
      <c r="E317" s="13" t="str">
        <f>TRIM(VLOOKUP(G317,'Ref-ALL NIST 800-53 Controls'!A:F,6,FALSE))</f>
        <v>SUPERVISOR AUTHORIZATION</v>
      </c>
      <c r="F317" s="55">
        <v>2</v>
      </c>
      <c r="G317" s="2" t="str">
        <f t="shared" si="24"/>
        <v>IA-4-2</v>
      </c>
      <c r="H317" s="17" t="s">
        <v>609</v>
      </c>
      <c r="I317" s="13" t="str">
        <f t="shared" si="26"/>
        <v>N</v>
      </c>
      <c r="J317" s="13"/>
      <c r="K317" s="13" t="str">
        <f t="shared" si="27"/>
        <v>N</v>
      </c>
      <c r="L317" s="13" t="str">
        <f>IFERROR(VLOOKUP(G317,'Important Notes'!I:I,1,FALSE)," ")</f>
        <v xml:space="preserve"> </v>
      </c>
      <c r="M317" s="13" t="str">
        <f t="shared" si="28"/>
        <v>N</v>
      </c>
      <c r="N317" s="13" t="str">
        <f>IFERROR(VLOOKUP(G317,'Important Notes'!D:D,1,FALSE)," ")</f>
        <v xml:space="preserve"> </v>
      </c>
      <c r="O317" s="13" t="str">
        <f>VLOOKUP(D317,'Ref-NIST 800-53 (Rev. 4)'!A:D,4,FALSE)</f>
        <v>P1</v>
      </c>
      <c r="P317" s="13" t="s">
        <v>1152</v>
      </c>
    </row>
    <row r="318" spans="1:16">
      <c r="A318" s="13" t="str">
        <f t="shared" si="25"/>
        <v>IA</v>
      </c>
      <c r="B318" s="13" t="str">
        <f>VLOOKUP(A318,'Ref-Families'!A:B,2,FALSE)</f>
        <v xml:space="preserve"> Identification and Authentication</v>
      </c>
      <c r="C318" s="13" t="str">
        <f>TRIM(VLOOKUP(D318,'Ref-NIST 800-53 (Rev. 4)'!A:C,3,FALSE))</f>
        <v>IDENTIFIER MANAGEMENT</v>
      </c>
      <c r="D318" s="12" t="s">
        <v>121</v>
      </c>
      <c r="E318" s="13" t="str">
        <f>TRIM(VLOOKUP(G318,'Ref-ALL NIST 800-53 Controls'!A:F,6,FALSE))</f>
        <v>MULTIPLE FORMS OF CERTIFICATION</v>
      </c>
      <c r="F318" s="55">
        <v>3</v>
      </c>
      <c r="G318" s="2" t="str">
        <f t="shared" si="24"/>
        <v>IA-4-3</v>
      </c>
      <c r="H318" s="17" t="s">
        <v>609</v>
      </c>
      <c r="I318" s="13" t="str">
        <f t="shared" si="26"/>
        <v>N</v>
      </c>
      <c r="J318" s="13"/>
      <c r="K318" s="13" t="str">
        <f t="shared" si="27"/>
        <v>N</v>
      </c>
      <c r="L318" s="13" t="str">
        <f>IFERROR(VLOOKUP(G318,'Important Notes'!I:I,1,FALSE)," ")</f>
        <v xml:space="preserve"> </v>
      </c>
      <c r="M318" s="13" t="str">
        <f t="shared" si="28"/>
        <v>N</v>
      </c>
      <c r="N318" s="13" t="str">
        <f>IFERROR(VLOOKUP(G318,'Important Notes'!D:D,1,FALSE)," ")</f>
        <v xml:space="preserve"> </v>
      </c>
      <c r="O318" s="13" t="str">
        <f>VLOOKUP(D318,'Ref-NIST 800-53 (Rev. 4)'!A:D,4,FALSE)</f>
        <v>P1</v>
      </c>
      <c r="P318" s="13" t="s">
        <v>1152</v>
      </c>
    </row>
    <row r="319" spans="1:16">
      <c r="A319" s="13" t="str">
        <f t="shared" si="25"/>
        <v>IA</v>
      </c>
      <c r="B319" s="13" t="str">
        <f>VLOOKUP(A319,'Ref-Families'!A:B,2,FALSE)</f>
        <v xml:space="preserve"> Identification and Authentication</v>
      </c>
      <c r="C319" s="13" t="str">
        <f>TRIM(VLOOKUP(D319,'Ref-NIST 800-53 (Rev. 4)'!A:C,3,FALSE))</f>
        <v>IDENTIFIER MANAGEMENT</v>
      </c>
      <c r="D319" s="12" t="s">
        <v>121</v>
      </c>
      <c r="E319" s="13" t="str">
        <f>TRIM(VLOOKUP(G319,'Ref-ALL NIST 800-53 Controls'!A:F,6,FALSE))</f>
        <v>IDENTIFY USER STATUS</v>
      </c>
      <c r="F319" s="55">
        <v>4</v>
      </c>
      <c r="G319" s="2" t="str">
        <f t="shared" si="24"/>
        <v>IA-4-4</v>
      </c>
      <c r="H319" s="17" t="s">
        <v>43</v>
      </c>
      <c r="I319" s="13" t="str">
        <f t="shared" si="26"/>
        <v>N</v>
      </c>
      <c r="J319" s="13"/>
      <c r="K319" s="13" t="str">
        <f t="shared" si="27"/>
        <v>Y</v>
      </c>
      <c r="L319" s="13" t="str">
        <f>IFERROR(VLOOKUP(G319,'Important Notes'!I:I,1,FALSE)," ")</f>
        <v>IA-4-4</v>
      </c>
      <c r="M319" s="13" t="str">
        <f t="shared" si="28"/>
        <v>Y</v>
      </c>
      <c r="N319" s="13" t="str">
        <f>IFERROR(VLOOKUP(G319,'Important Notes'!D:D,1,FALSE)," ")</f>
        <v>IA-4-4</v>
      </c>
      <c r="O319" s="13" t="str">
        <f>VLOOKUP(D319,'Ref-NIST 800-53 (Rev. 4)'!A:D,4,FALSE)</f>
        <v>P1</v>
      </c>
      <c r="P319" s="13" t="s">
        <v>1152</v>
      </c>
    </row>
    <row r="320" spans="1:16">
      <c r="A320" s="13" t="str">
        <f t="shared" si="25"/>
        <v>IA</v>
      </c>
      <c r="B320" s="13" t="str">
        <f>VLOOKUP(A320,'Ref-Families'!A:B,2,FALSE)</f>
        <v xml:space="preserve"> Identification and Authentication</v>
      </c>
      <c r="C320" s="13" t="str">
        <f>TRIM(VLOOKUP(D320,'Ref-NIST 800-53 (Rev. 4)'!A:C,3,FALSE))</f>
        <v>IDENTIFIER MANAGEMENT</v>
      </c>
      <c r="D320" s="12" t="s">
        <v>121</v>
      </c>
      <c r="E320" s="13" t="str">
        <f>TRIM(VLOOKUP(G320,'Ref-ALL NIST 800-53 Controls'!A:F,6,FALSE))</f>
        <v>DYNAMIC MANAGEMENT</v>
      </c>
      <c r="F320" s="55">
        <v>5</v>
      </c>
      <c r="G320" s="2" t="str">
        <f t="shared" si="24"/>
        <v>IA-4-5</v>
      </c>
      <c r="H320" s="17" t="s">
        <v>6</v>
      </c>
      <c r="I320" s="13" t="str">
        <f t="shared" si="26"/>
        <v>N</v>
      </c>
      <c r="J320" s="13"/>
      <c r="K320" s="13" t="str">
        <f t="shared" si="27"/>
        <v>N</v>
      </c>
      <c r="L320" s="13" t="str">
        <f>IFERROR(VLOOKUP(G320,'Important Notes'!I:I,1,FALSE)," ")</f>
        <v xml:space="preserve"> </v>
      </c>
      <c r="M320" s="13" t="str">
        <f t="shared" si="28"/>
        <v>N</v>
      </c>
      <c r="N320" s="13" t="str">
        <f>IFERROR(VLOOKUP(G320,'Important Notes'!D:D,1,FALSE)," ")</f>
        <v xml:space="preserve"> </v>
      </c>
      <c r="O320" s="13" t="str">
        <f>VLOOKUP(D320,'Ref-NIST 800-53 (Rev. 4)'!A:D,4,FALSE)</f>
        <v>P1</v>
      </c>
      <c r="P320" s="13" t="s">
        <v>1152</v>
      </c>
    </row>
    <row r="321" spans="1:16">
      <c r="A321" s="13" t="str">
        <f t="shared" si="25"/>
        <v>IA</v>
      </c>
      <c r="B321" s="13" t="str">
        <f>VLOOKUP(A321,'Ref-Families'!A:B,2,FALSE)</f>
        <v xml:space="preserve"> Identification and Authentication</v>
      </c>
      <c r="C321" s="13" t="str">
        <f>TRIM(VLOOKUP(D321,'Ref-NIST 800-53 (Rev. 4)'!A:C,3,FALSE))</f>
        <v>IDENTIFIER MANAGEMENT</v>
      </c>
      <c r="D321" s="12" t="s">
        <v>121</v>
      </c>
      <c r="E321" s="13" t="str">
        <f>TRIM(VLOOKUP(G321,'Ref-ALL NIST 800-53 Controls'!A:F,6,FALSE))</f>
        <v>CROSS-ORGANIZATION MANAGEMENT</v>
      </c>
      <c r="F321" s="55">
        <v>6</v>
      </c>
      <c r="G321" s="2" t="str">
        <f t="shared" si="24"/>
        <v>IA-4-6</v>
      </c>
      <c r="H321" s="17" t="s">
        <v>609</v>
      </c>
      <c r="I321" s="13" t="str">
        <f t="shared" si="26"/>
        <v>N</v>
      </c>
      <c r="J321" s="13"/>
      <c r="K321" s="13" t="str">
        <f t="shared" si="27"/>
        <v>N</v>
      </c>
      <c r="L321" s="13" t="str">
        <f>IFERROR(VLOOKUP(G321,'Important Notes'!I:I,1,FALSE)," ")</f>
        <v xml:space="preserve"> </v>
      </c>
      <c r="M321" s="13" t="str">
        <f t="shared" si="28"/>
        <v>N</v>
      </c>
      <c r="N321" s="13" t="str">
        <f>IFERROR(VLOOKUP(G321,'Important Notes'!D:D,1,FALSE)," ")</f>
        <v xml:space="preserve"> </v>
      </c>
      <c r="O321" s="13" t="str">
        <f>VLOOKUP(D321,'Ref-NIST 800-53 (Rev. 4)'!A:D,4,FALSE)</f>
        <v>P1</v>
      </c>
      <c r="P321" s="13" t="s">
        <v>1152</v>
      </c>
    </row>
    <row r="322" spans="1:16">
      <c r="A322" s="13" t="str">
        <f t="shared" si="25"/>
        <v>IA</v>
      </c>
      <c r="B322" s="13" t="str">
        <f>VLOOKUP(A322,'Ref-Families'!A:B,2,FALSE)</f>
        <v xml:space="preserve"> Identification and Authentication</v>
      </c>
      <c r="C322" s="13" t="str">
        <f>TRIM(VLOOKUP(D322,'Ref-NIST 800-53 (Rev. 4)'!A:C,3,FALSE))</f>
        <v>IDENTIFIER MANAGEMENT</v>
      </c>
      <c r="D322" s="12" t="s">
        <v>121</v>
      </c>
      <c r="E322" s="13" t="str">
        <f>TRIM(VLOOKUP(G322,'Ref-ALL NIST 800-53 Controls'!A:F,6,FALSE))</f>
        <v>IN-PERSON REGISTRATION</v>
      </c>
      <c r="F322" s="55">
        <v>7</v>
      </c>
      <c r="G322" s="2" t="str">
        <f t="shared" ref="G322:G385" si="30">CONCATENATE(D322,"-",F322)</f>
        <v>IA-4-7</v>
      </c>
      <c r="H322" s="17" t="s">
        <v>609</v>
      </c>
      <c r="I322" s="13" t="str">
        <f t="shared" si="26"/>
        <v>N</v>
      </c>
      <c r="J322" s="13"/>
      <c r="K322" s="13" t="str">
        <f t="shared" si="27"/>
        <v>N</v>
      </c>
      <c r="L322" s="13" t="str">
        <f>IFERROR(VLOOKUP(G322,'Important Notes'!I:I,1,FALSE)," ")</f>
        <v xml:space="preserve"> </v>
      </c>
      <c r="M322" s="13" t="str">
        <f t="shared" si="28"/>
        <v>N</v>
      </c>
      <c r="N322" s="13" t="str">
        <f>IFERROR(VLOOKUP(G322,'Important Notes'!D:D,1,FALSE)," ")</f>
        <v xml:space="preserve"> </v>
      </c>
      <c r="O322" s="13" t="str">
        <f>VLOOKUP(D322,'Ref-NIST 800-53 (Rev. 4)'!A:D,4,FALSE)</f>
        <v>P1</v>
      </c>
      <c r="P322" s="13" t="s">
        <v>1152</v>
      </c>
    </row>
    <row r="323" spans="1:16" ht="30">
      <c r="A323" s="13" t="str">
        <f t="shared" ref="A323:A386" si="31">LEFT(D323,2)</f>
        <v>IA</v>
      </c>
      <c r="B323" s="13" t="str">
        <f>VLOOKUP(A323,'Ref-Families'!A:B,2,FALSE)</f>
        <v xml:space="preserve"> Identification and Authentication</v>
      </c>
      <c r="C323" s="13" t="str">
        <f>TRIM(VLOOKUP(D323,'Ref-NIST 800-53 (Rev. 4)'!A:C,3,FALSE))</f>
        <v>AUTHENTICATOR MANAGEMENT</v>
      </c>
      <c r="D323" s="12" t="s">
        <v>122</v>
      </c>
      <c r="E323" s="13" t="str">
        <f>TRIM(VLOOKUP(G323,'Ref-ALL NIST 800-53 Controls'!A:F,6,FALSE))</f>
        <v/>
      </c>
      <c r="F323" s="55">
        <v>0</v>
      </c>
      <c r="G323" s="2" t="str">
        <f t="shared" si="30"/>
        <v>IA-5-0</v>
      </c>
      <c r="H323" s="17" t="s">
        <v>667</v>
      </c>
      <c r="I323" s="13" t="str">
        <f t="shared" ref="I323:I386" si="32">IF(J323 = "", "N", "Y")</f>
        <v>Y</v>
      </c>
      <c r="J323" s="13" t="str">
        <f t="shared" ref="J323:J384" si="33">G323</f>
        <v>IA-5-0</v>
      </c>
      <c r="K323" s="13" t="str">
        <f t="shared" ref="K323:K386" si="34">IF(L323=" ","N","Y")</f>
        <v>Y</v>
      </c>
      <c r="L323" s="13" t="str">
        <f>IFERROR(VLOOKUP(G323,'Important Notes'!I:I,1,FALSE)," ")</f>
        <v>IA-5-0</v>
      </c>
      <c r="M323" s="13" t="str">
        <f t="shared" ref="M323:M386" si="35">IF(N323= " ", "N", "Y")</f>
        <v>Y</v>
      </c>
      <c r="N323" s="13" t="str">
        <f>IFERROR(VLOOKUP(G323,'Important Notes'!D:D,1,FALSE)," ")</f>
        <v>IA-5-0</v>
      </c>
      <c r="O323" s="13" t="str">
        <f>VLOOKUP(D323,'Ref-NIST 800-53 (Rev. 4)'!A:D,4,FALSE)</f>
        <v>P1</v>
      </c>
      <c r="P323" s="13" t="s">
        <v>1152</v>
      </c>
    </row>
    <row r="324" spans="1:16">
      <c r="A324" s="13" t="str">
        <f t="shared" si="31"/>
        <v>IA</v>
      </c>
      <c r="B324" s="13" t="str">
        <f>VLOOKUP(A324,'Ref-Families'!A:B,2,FALSE)</f>
        <v xml:space="preserve"> Identification and Authentication</v>
      </c>
      <c r="C324" s="13" t="str">
        <f>TRIM(VLOOKUP(D324,'Ref-NIST 800-53 (Rev. 4)'!A:C,3,FALSE))</f>
        <v>AUTHENTICATOR MANAGEMENT</v>
      </c>
      <c r="D324" s="12" t="s">
        <v>122</v>
      </c>
      <c r="E324" s="13" t="str">
        <f>TRIM(VLOOKUP(G324,'Ref-ALL NIST 800-53 Controls'!A:F,6,FALSE))</f>
        <v>PASSWORD-BASED AUTHENTICATION</v>
      </c>
      <c r="F324" s="55">
        <v>1</v>
      </c>
      <c r="G324" s="2" t="str">
        <f t="shared" si="30"/>
        <v>IA-5-1</v>
      </c>
      <c r="H324" s="17" t="s">
        <v>123</v>
      </c>
      <c r="I324" s="13" t="str">
        <f t="shared" si="32"/>
        <v>Y</v>
      </c>
      <c r="J324" s="13" t="str">
        <f t="shared" si="33"/>
        <v>IA-5-1</v>
      </c>
      <c r="K324" s="13" t="str">
        <f t="shared" si="34"/>
        <v>Y</v>
      </c>
      <c r="L324" s="13" t="str">
        <f>IFERROR(VLOOKUP(G324,'Important Notes'!I:I,1,FALSE)," ")</f>
        <v>IA-5-1</v>
      </c>
      <c r="M324" s="13" t="str">
        <f t="shared" si="35"/>
        <v>Y</v>
      </c>
      <c r="N324" s="13" t="str">
        <f>IFERROR(VLOOKUP(G324,'Important Notes'!D:D,1,FALSE)," ")</f>
        <v>IA-5-1</v>
      </c>
      <c r="O324" s="13" t="str">
        <f>VLOOKUP(D324,'Ref-NIST 800-53 (Rev. 4)'!A:D,4,FALSE)</f>
        <v>P1</v>
      </c>
      <c r="P324" s="13" t="s">
        <v>1152</v>
      </c>
    </row>
    <row r="325" spans="1:16">
      <c r="A325" s="13" t="str">
        <f t="shared" si="31"/>
        <v>IA</v>
      </c>
      <c r="B325" s="13" t="str">
        <f>VLOOKUP(A325,'Ref-Families'!A:B,2,FALSE)</f>
        <v xml:space="preserve"> Identification and Authentication</v>
      </c>
      <c r="C325" s="13" t="str">
        <f>TRIM(VLOOKUP(D325,'Ref-NIST 800-53 (Rev. 4)'!A:C,3,FALSE))</f>
        <v>AUTHENTICATOR MANAGEMENT</v>
      </c>
      <c r="D325" s="12" t="s">
        <v>122</v>
      </c>
      <c r="E325" s="13" t="str">
        <f>TRIM(VLOOKUP(G325,'Ref-ALL NIST 800-53 Controls'!A:F,6,FALSE))</f>
        <v>PKI-BASED AUTHENTICATION</v>
      </c>
      <c r="F325" s="55">
        <v>2</v>
      </c>
      <c r="G325" s="2" t="str">
        <f t="shared" si="30"/>
        <v>IA-5-2</v>
      </c>
      <c r="H325" s="17" t="s">
        <v>123</v>
      </c>
      <c r="I325" s="13" t="str">
        <f t="shared" si="32"/>
        <v>N</v>
      </c>
      <c r="J325" s="13"/>
      <c r="K325" s="13" t="str">
        <f t="shared" si="34"/>
        <v>Y</v>
      </c>
      <c r="L325" s="13" t="str">
        <f>IFERROR(VLOOKUP(G325,'Important Notes'!I:I,1,FALSE)," ")</f>
        <v>IA-5-2</v>
      </c>
      <c r="M325" s="13" t="str">
        <f t="shared" si="35"/>
        <v>Y</v>
      </c>
      <c r="N325" s="13" t="str">
        <f>IFERROR(VLOOKUP(G325,'Important Notes'!D:D,1,FALSE)," ")</f>
        <v>IA-5-2</v>
      </c>
      <c r="O325" s="13" t="str">
        <f>VLOOKUP(D325,'Ref-NIST 800-53 (Rev. 4)'!A:D,4,FALSE)</f>
        <v>P1</v>
      </c>
      <c r="P325" s="13" t="s">
        <v>1152</v>
      </c>
    </row>
    <row r="326" spans="1:16">
      <c r="A326" s="13" t="str">
        <f t="shared" si="31"/>
        <v>IA</v>
      </c>
      <c r="B326" s="13" t="str">
        <f>VLOOKUP(A326,'Ref-Families'!A:B,2,FALSE)</f>
        <v xml:space="preserve"> Identification and Authentication</v>
      </c>
      <c r="C326" s="13" t="str">
        <f>TRIM(VLOOKUP(D326,'Ref-NIST 800-53 (Rev. 4)'!A:C,3,FALSE))</f>
        <v>AUTHENTICATOR MANAGEMENT</v>
      </c>
      <c r="D326" s="12" t="s">
        <v>122</v>
      </c>
      <c r="E326" s="13" t="str">
        <f>TRIM(VLOOKUP(G326,'Ref-ALL NIST 800-53 Controls'!A:F,6,FALSE))</f>
        <v>IN-PERSON OR TRUSTED THIRD- PARTY REGISTRATION</v>
      </c>
      <c r="F326" s="55">
        <v>3</v>
      </c>
      <c r="G326" s="2" t="str">
        <f t="shared" si="30"/>
        <v>IA-5-3</v>
      </c>
      <c r="H326" s="17" t="s">
        <v>609</v>
      </c>
      <c r="I326" s="13" t="str">
        <f t="shared" si="32"/>
        <v>N</v>
      </c>
      <c r="J326" s="13"/>
      <c r="K326" s="13" t="str">
        <f t="shared" si="34"/>
        <v>Y</v>
      </c>
      <c r="L326" s="13" t="str">
        <f>IFERROR(VLOOKUP(G326,'Important Notes'!I:I,1,FALSE)," ")</f>
        <v>IA-5-3</v>
      </c>
      <c r="M326" s="13" t="str">
        <f t="shared" si="35"/>
        <v>Y</v>
      </c>
      <c r="N326" s="13" t="str">
        <f>IFERROR(VLOOKUP(G326,'Important Notes'!D:D,1,FALSE)," ")</f>
        <v>IA-5-3</v>
      </c>
      <c r="O326" s="13" t="str">
        <f>VLOOKUP(D326,'Ref-NIST 800-53 (Rev. 4)'!A:D,4,FALSE)</f>
        <v>P1</v>
      </c>
      <c r="P326" s="13" t="s">
        <v>1152</v>
      </c>
    </row>
    <row r="327" spans="1:16">
      <c r="A327" s="13" t="str">
        <f t="shared" si="31"/>
        <v>IA</v>
      </c>
      <c r="B327" s="13" t="str">
        <f>VLOOKUP(A327,'Ref-Families'!A:B,2,FALSE)</f>
        <v xml:space="preserve"> Identification and Authentication</v>
      </c>
      <c r="C327" s="13" t="str">
        <f>TRIM(VLOOKUP(D327,'Ref-NIST 800-53 (Rev. 4)'!A:C,3,FALSE))</f>
        <v>AUTHENTICATOR MANAGEMENT</v>
      </c>
      <c r="D327" s="12" t="s">
        <v>122</v>
      </c>
      <c r="E327" s="13" t="str">
        <f>TRIM(VLOOKUP(G327,'Ref-ALL NIST 800-53 Controls'!A:F,6,FALSE))</f>
        <v>AUTOMATED SUPPORT FOR PASSWORD STRENGTH DETERMINATION</v>
      </c>
      <c r="F327" s="55">
        <v>4</v>
      </c>
      <c r="G327" s="2" t="str">
        <f t="shared" si="30"/>
        <v>IA-5-4</v>
      </c>
      <c r="H327" s="17" t="s">
        <v>124</v>
      </c>
      <c r="I327" s="13" t="str">
        <f t="shared" si="32"/>
        <v>N</v>
      </c>
      <c r="J327" s="13"/>
      <c r="K327" s="13" t="str">
        <f t="shared" si="34"/>
        <v>Y</v>
      </c>
      <c r="L327" s="13" t="str">
        <f>IFERROR(VLOOKUP(G327,'Important Notes'!I:I,1,FALSE)," ")</f>
        <v>IA-5-4</v>
      </c>
      <c r="M327" s="13" t="str">
        <f t="shared" si="35"/>
        <v>Y</v>
      </c>
      <c r="N327" s="13" t="str">
        <f>IFERROR(VLOOKUP(G327,'Important Notes'!D:D,1,FALSE)," ")</f>
        <v>IA-5-4</v>
      </c>
      <c r="O327" s="13" t="str">
        <f>VLOOKUP(D327,'Ref-NIST 800-53 (Rev. 4)'!A:D,4,FALSE)</f>
        <v>P1</v>
      </c>
      <c r="P327" s="13" t="s">
        <v>1152</v>
      </c>
    </row>
    <row r="328" spans="1:16">
      <c r="A328" s="13" t="str">
        <f t="shared" si="31"/>
        <v>IA</v>
      </c>
      <c r="B328" s="13" t="str">
        <f>VLOOKUP(A328,'Ref-Families'!A:B,2,FALSE)</f>
        <v xml:space="preserve"> Identification and Authentication</v>
      </c>
      <c r="C328" s="13" t="str">
        <f>TRIM(VLOOKUP(D328,'Ref-NIST 800-53 (Rev. 4)'!A:C,3,FALSE))</f>
        <v>AUTHENTICATOR MANAGEMENT</v>
      </c>
      <c r="D328" s="12" t="s">
        <v>122</v>
      </c>
      <c r="E328" s="13" t="str">
        <f>TRIM(VLOOKUP(G328,'Ref-ALL NIST 800-53 Controls'!A:F,6,FALSE))</f>
        <v>CHANGE AUTHENTICATORS PRIOR TO DELIVERY</v>
      </c>
      <c r="F328" s="55">
        <v>5</v>
      </c>
      <c r="G328" s="2" t="str">
        <f t="shared" si="30"/>
        <v>IA-5-5</v>
      </c>
      <c r="H328" s="17" t="s">
        <v>609</v>
      </c>
      <c r="I328" s="13" t="str">
        <f t="shared" si="32"/>
        <v>N</v>
      </c>
      <c r="J328" s="13"/>
      <c r="K328" s="13" t="str">
        <f t="shared" si="34"/>
        <v>N</v>
      </c>
      <c r="L328" s="13" t="str">
        <f>IFERROR(VLOOKUP(G328,'Important Notes'!I:I,1,FALSE)," ")</f>
        <v xml:space="preserve"> </v>
      </c>
      <c r="M328" s="13" t="str">
        <f t="shared" si="35"/>
        <v>N</v>
      </c>
      <c r="N328" s="13" t="str">
        <f>IFERROR(VLOOKUP(G328,'Important Notes'!D:D,1,FALSE)," ")</f>
        <v xml:space="preserve"> </v>
      </c>
      <c r="O328" s="13" t="str">
        <f>VLOOKUP(D328,'Ref-NIST 800-53 (Rev. 4)'!A:D,4,FALSE)</f>
        <v>P1</v>
      </c>
      <c r="P328" s="13" t="s">
        <v>1152</v>
      </c>
    </row>
    <row r="329" spans="1:16">
      <c r="A329" s="13" t="str">
        <f t="shared" si="31"/>
        <v>IA</v>
      </c>
      <c r="B329" s="13" t="str">
        <f>VLOOKUP(A329,'Ref-Families'!A:B,2,FALSE)</f>
        <v xml:space="preserve"> Identification and Authentication</v>
      </c>
      <c r="C329" s="13" t="str">
        <f>TRIM(VLOOKUP(D329,'Ref-NIST 800-53 (Rev. 4)'!A:C,3,FALSE))</f>
        <v>AUTHENTICATOR MANAGEMENT</v>
      </c>
      <c r="D329" s="12" t="s">
        <v>122</v>
      </c>
      <c r="E329" s="13" t="str">
        <f>TRIM(VLOOKUP(G329,'Ref-ALL NIST 800-53 Controls'!A:F,6,FALSE))</f>
        <v>PROTECTION OF AUTHENTICATORS</v>
      </c>
      <c r="F329" s="55">
        <v>6</v>
      </c>
      <c r="G329" s="2" t="str">
        <f t="shared" si="30"/>
        <v>IA-5-6</v>
      </c>
      <c r="H329" s="17" t="s">
        <v>609</v>
      </c>
      <c r="I329" s="13" t="str">
        <f t="shared" si="32"/>
        <v>N</v>
      </c>
      <c r="J329" s="13"/>
      <c r="K329" s="13" t="str">
        <f t="shared" si="34"/>
        <v>Y</v>
      </c>
      <c r="L329" s="13" t="str">
        <f>IFERROR(VLOOKUP(G329,'Important Notes'!I:I,1,FALSE)," ")</f>
        <v>IA-5-6</v>
      </c>
      <c r="M329" s="13" t="str">
        <f t="shared" si="35"/>
        <v>Y</v>
      </c>
      <c r="N329" s="13" t="str">
        <f>IFERROR(VLOOKUP(G329,'Important Notes'!D:D,1,FALSE)," ")</f>
        <v>IA-5-6</v>
      </c>
      <c r="O329" s="13" t="str">
        <f>VLOOKUP(D329,'Ref-NIST 800-53 (Rev. 4)'!A:D,4,FALSE)</f>
        <v>P1</v>
      </c>
      <c r="P329" s="13" t="s">
        <v>1152</v>
      </c>
    </row>
    <row r="330" spans="1:16">
      <c r="A330" s="13" t="str">
        <f t="shared" si="31"/>
        <v>IA</v>
      </c>
      <c r="B330" s="13" t="str">
        <f>VLOOKUP(A330,'Ref-Families'!A:B,2,FALSE)</f>
        <v xml:space="preserve"> Identification and Authentication</v>
      </c>
      <c r="C330" s="13" t="str">
        <f>TRIM(VLOOKUP(D330,'Ref-NIST 800-53 (Rev. 4)'!A:C,3,FALSE))</f>
        <v>AUTHENTICATOR MANAGEMENT</v>
      </c>
      <c r="D330" s="12" t="s">
        <v>122</v>
      </c>
      <c r="E330" s="13" t="str">
        <f>TRIM(VLOOKUP(G330,'Ref-ALL NIST 800-53 Controls'!A:F,6,FALSE))</f>
        <v>NO EMBEDDED UNENCRYPTED STATIC AUTHENTICATORS</v>
      </c>
      <c r="F330" s="55">
        <v>7</v>
      </c>
      <c r="G330" s="2" t="str">
        <f t="shared" si="30"/>
        <v>IA-5-7</v>
      </c>
      <c r="H330" s="17" t="s">
        <v>609</v>
      </c>
      <c r="I330" s="13" t="str">
        <f t="shared" si="32"/>
        <v>N</v>
      </c>
      <c r="J330" s="13"/>
      <c r="K330" s="13" t="str">
        <f t="shared" si="34"/>
        <v>Y</v>
      </c>
      <c r="L330" s="13" t="str">
        <f>IFERROR(VLOOKUP(G330,'Important Notes'!I:I,1,FALSE)," ")</f>
        <v>IA-5-7</v>
      </c>
      <c r="M330" s="13" t="str">
        <f t="shared" si="35"/>
        <v>Y</v>
      </c>
      <c r="N330" s="13" t="str">
        <f>IFERROR(VLOOKUP(G330,'Important Notes'!D:D,1,FALSE)," ")</f>
        <v>IA-5-7</v>
      </c>
      <c r="O330" s="13" t="str">
        <f>VLOOKUP(D330,'Ref-NIST 800-53 (Rev. 4)'!A:D,4,FALSE)</f>
        <v>P1</v>
      </c>
      <c r="P330" s="13" t="s">
        <v>1152</v>
      </c>
    </row>
    <row r="331" spans="1:16">
      <c r="A331" s="13" t="str">
        <f t="shared" si="31"/>
        <v>IA</v>
      </c>
      <c r="B331" s="13" t="str">
        <f>VLOOKUP(A331,'Ref-Families'!A:B,2,FALSE)</f>
        <v xml:space="preserve"> Identification and Authentication</v>
      </c>
      <c r="C331" s="13" t="str">
        <f>TRIM(VLOOKUP(D331,'Ref-NIST 800-53 (Rev. 4)'!A:C,3,FALSE))</f>
        <v>AUTHENTICATOR MANAGEMENT</v>
      </c>
      <c r="D331" s="12" t="s">
        <v>122</v>
      </c>
      <c r="E331" s="13" t="str">
        <f>TRIM(VLOOKUP(G331,'Ref-ALL NIST 800-53 Controls'!A:F,6,FALSE))</f>
        <v>MULTIPLE INFORMATION SYSTEM ACCOUNTS</v>
      </c>
      <c r="F331" s="55">
        <v>8</v>
      </c>
      <c r="G331" s="2" t="str">
        <f t="shared" si="30"/>
        <v>IA-5-8</v>
      </c>
      <c r="H331" s="17" t="s">
        <v>609</v>
      </c>
      <c r="I331" s="13" t="str">
        <f t="shared" si="32"/>
        <v>N</v>
      </c>
      <c r="J331" s="13"/>
      <c r="K331" s="13" t="str">
        <f t="shared" si="34"/>
        <v>N</v>
      </c>
      <c r="L331" s="13" t="str">
        <f>IFERROR(VLOOKUP(G331,'Important Notes'!I:I,1,FALSE)," ")</f>
        <v xml:space="preserve"> </v>
      </c>
      <c r="M331" s="13" t="str">
        <f t="shared" si="35"/>
        <v>Y</v>
      </c>
      <c r="N331" s="13" t="str">
        <f>IFERROR(VLOOKUP(G331,'Important Notes'!D:D,1,FALSE)," ")</f>
        <v>IA-5-8</v>
      </c>
      <c r="O331" s="13" t="str">
        <f>VLOOKUP(D331,'Ref-NIST 800-53 (Rev. 4)'!A:D,4,FALSE)</f>
        <v>P1</v>
      </c>
      <c r="P331" s="13" t="s">
        <v>1152</v>
      </c>
    </row>
    <row r="332" spans="1:16">
      <c r="A332" s="13" t="str">
        <f t="shared" si="31"/>
        <v>IA</v>
      </c>
      <c r="B332" s="13" t="str">
        <f>VLOOKUP(A332,'Ref-Families'!A:B,2,FALSE)</f>
        <v xml:space="preserve"> Identification and Authentication</v>
      </c>
      <c r="C332" s="13" t="str">
        <f>TRIM(VLOOKUP(D332,'Ref-NIST 800-53 (Rev. 4)'!A:C,3,FALSE))</f>
        <v>AUTHENTICATOR MANAGEMENT</v>
      </c>
      <c r="D332" s="12" t="s">
        <v>122</v>
      </c>
      <c r="E332" s="13" t="str">
        <f>TRIM(VLOOKUP(G332,'Ref-ALL NIST 800-53 Controls'!A:F,6,FALSE))</f>
        <v>CROSS-ORGANIZATION CREDENTIAL MANAGEMENT</v>
      </c>
      <c r="F332" s="55">
        <v>9</v>
      </c>
      <c r="G332" s="2" t="str">
        <f t="shared" si="30"/>
        <v>IA-5-9</v>
      </c>
      <c r="H332" s="17" t="s">
        <v>609</v>
      </c>
      <c r="I332" s="13" t="str">
        <f t="shared" si="32"/>
        <v>N</v>
      </c>
      <c r="J332" s="13"/>
      <c r="K332" s="13" t="str">
        <f t="shared" si="34"/>
        <v>N</v>
      </c>
      <c r="L332" s="13" t="str">
        <f>IFERROR(VLOOKUP(G332,'Important Notes'!I:I,1,FALSE)," ")</f>
        <v xml:space="preserve"> </v>
      </c>
      <c r="M332" s="13" t="str">
        <f t="shared" si="35"/>
        <v>N</v>
      </c>
      <c r="N332" s="13" t="str">
        <f>IFERROR(VLOOKUP(G332,'Important Notes'!D:D,1,FALSE)," ")</f>
        <v xml:space="preserve"> </v>
      </c>
      <c r="O332" s="13" t="str">
        <f>VLOOKUP(D332,'Ref-NIST 800-53 (Rev. 4)'!A:D,4,FALSE)</f>
        <v>P1</v>
      </c>
      <c r="P332" s="13" t="s">
        <v>1152</v>
      </c>
    </row>
    <row r="333" spans="1:16">
      <c r="A333" s="13" t="str">
        <f t="shared" si="31"/>
        <v>IA</v>
      </c>
      <c r="B333" s="13" t="str">
        <f>VLOOKUP(A333,'Ref-Families'!A:B,2,FALSE)</f>
        <v xml:space="preserve"> Identification and Authentication</v>
      </c>
      <c r="C333" s="13" t="str">
        <f>TRIM(VLOOKUP(D333,'Ref-NIST 800-53 (Rev. 4)'!A:C,3,FALSE))</f>
        <v>AUTHENTICATOR MANAGEMENT</v>
      </c>
      <c r="D333" s="12" t="s">
        <v>122</v>
      </c>
      <c r="E333" s="13" t="str">
        <f>TRIM(VLOOKUP(G333,'Ref-ALL NIST 800-53 Controls'!A:F,6,FALSE))</f>
        <v>DYNAMIC CREDENTIAL ASSOCIATION</v>
      </c>
      <c r="F333" s="55">
        <v>10</v>
      </c>
      <c r="G333" s="2" t="str">
        <f t="shared" si="30"/>
        <v>IA-5-10</v>
      </c>
      <c r="H333" s="17" t="s">
        <v>609</v>
      </c>
      <c r="I333" s="13" t="str">
        <f t="shared" si="32"/>
        <v>N</v>
      </c>
      <c r="J333" s="13"/>
      <c r="K333" s="13" t="str">
        <f t="shared" si="34"/>
        <v>N</v>
      </c>
      <c r="L333" s="13" t="str">
        <f>IFERROR(VLOOKUP(G333,'Important Notes'!I:I,1,FALSE)," ")</f>
        <v xml:space="preserve"> </v>
      </c>
      <c r="M333" s="13" t="str">
        <f t="shared" si="35"/>
        <v>N</v>
      </c>
      <c r="N333" s="13" t="str">
        <f>IFERROR(VLOOKUP(G333,'Important Notes'!D:D,1,FALSE)," ")</f>
        <v xml:space="preserve"> </v>
      </c>
      <c r="O333" s="13" t="str">
        <f>VLOOKUP(D333,'Ref-NIST 800-53 (Rev. 4)'!A:D,4,FALSE)</f>
        <v>P1</v>
      </c>
      <c r="P333" s="13" t="s">
        <v>1152</v>
      </c>
    </row>
    <row r="334" spans="1:16">
      <c r="A334" s="13" t="str">
        <f t="shared" si="31"/>
        <v>IA</v>
      </c>
      <c r="B334" s="13" t="str">
        <f>VLOOKUP(A334,'Ref-Families'!A:B,2,FALSE)</f>
        <v xml:space="preserve"> Identification and Authentication</v>
      </c>
      <c r="C334" s="13" t="str">
        <f>TRIM(VLOOKUP(D334,'Ref-NIST 800-53 (Rev. 4)'!A:C,3,FALSE))</f>
        <v>AUTHENTICATOR MANAGEMENT</v>
      </c>
      <c r="D334" s="12" t="s">
        <v>122</v>
      </c>
      <c r="E334" s="13" t="str">
        <f>TRIM(VLOOKUP(G334,'Ref-ALL NIST 800-53 Controls'!A:F,6,FALSE))</f>
        <v>HARDWARE TOKEN-BASED AUTHENTICATION</v>
      </c>
      <c r="F334" s="55">
        <v>11</v>
      </c>
      <c r="G334" s="2" t="str">
        <f t="shared" si="30"/>
        <v>IA-5-11</v>
      </c>
      <c r="H334" s="17" t="s">
        <v>609</v>
      </c>
      <c r="I334" s="13" t="str">
        <f t="shared" si="32"/>
        <v>Y</v>
      </c>
      <c r="J334" s="13" t="str">
        <f t="shared" si="33"/>
        <v>IA-5-11</v>
      </c>
      <c r="K334" s="13" t="str">
        <f t="shared" si="34"/>
        <v>Y</v>
      </c>
      <c r="L334" s="13" t="str">
        <f>IFERROR(VLOOKUP(G334,'Important Notes'!I:I,1,FALSE)," ")</f>
        <v>IA-5-11</v>
      </c>
      <c r="M334" s="13" t="str">
        <f t="shared" si="35"/>
        <v>Y</v>
      </c>
      <c r="N334" s="13" t="str">
        <f>IFERROR(VLOOKUP(G334,'Important Notes'!D:D,1,FALSE)," ")</f>
        <v>IA-5-11</v>
      </c>
      <c r="O334" s="13" t="str">
        <f>VLOOKUP(D334,'Ref-NIST 800-53 (Rev. 4)'!A:D,4,FALSE)</f>
        <v>P1</v>
      </c>
      <c r="P334" s="13" t="s">
        <v>1152</v>
      </c>
    </row>
    <row r="335" spans="1:16">
      <c r="A335" s="13" t="str">
        <f t="shared" si="31"/>
        <v>IA</v>
      </c>
      <c r="B335" s="13" t="str">
        <f>VLOOKUP(A335,'Ref-Families'!A:B,2,FALSE)</f>
        <v xml:space="preserve"> Identification and Authentication</v>
      </c>
      <c r="C335" s="13" t="str">
        <f>TRIM(VLOOKUP(D335,'Ref-NIST 800-53 (Rev. 4)'!A:C,3,FALSE))</f>
        <v>AUTHENTICATOR MANAGEMENT</v>
      </c>
      <c r="D335" s="12" t="s">
        <v>122</v>
      </c>
      <c r="E335" s="13" t="str">
        <f>TRIM(VLOOKUP(G335,'Ref-ALL NIST 800-53 Controls'!A:F,6,FALSE))</f>
        <v>BIOMETRIC-BASED AUTHENTICATION</v>
      </c>
      <c r="F335" s="55">
        <v>12</v>
      </c>
      <c r="G335" s="2" t="str">
        <f t="shared" si="30"/>
        <v>IA-5-12</v>
      </c>
      <c r="H335" s="17" t="s">
        <v>609</v>
      </c>
      <c r="I335" s="13" t="str">
        <f t="shared" si="32"/>
        <v>N</v>
      </c>
      <c r="J335" s="13"/>
      <c r="K335" s="13" t="str">
        <f t="shared" si="34"/>
        <v>N</v>
      </c>
      <c r="L335" s="13" t="str">
        <f>IFERROR(VLOOKUP(G335,'Important Notes'!I:I,1,FALSE)," ")</f>
        <v xml:space="preserve"> </v>
      </c>
      <c r="M335" s="13" t="str">
        <f t="shared" si="35"/>
        <v>N</v>
      </c>
      <c r="N335" s="13" t="str">
        <f>IFERROR(VLOOKUP(G335,'Important Notes'!D:D,1,FALSE)," ")</f>
        <v xml:space="preserve"> </v>
      </c>
      <c r="O335" s="13" t="str">
        <f>VLOOKUP(D335,'Ref-NIST 800-53 (Rev. 4)'!A:D,4,FALSE)</f>
        <v>P1</v>
      </c>
      <c r="P335" s="13" t="s">
        <v>1152</v>
      </c>
    </row>
    <row r="336" spans="1:16">
      <c r="A336" s="13" t="str">
        <f t="shared" si="31"/>
        <v>IA</v>
      </c>
      <c r="B336" s="13" t="str">
        <f>VLOOKUP(A336,'Ref-Families'!A:B,2,FALSE)</f>
        <v xml:space="preserve"> Identification and Authentication</v>
      </c>
      <c r="C336" s="13" t="str">
        <f>TRIM(VLOOKUP(D336,'Ref-NIST 800-53 (Rev. 4)'!A:C,3,FALSE))</f>
        <v>AUTHENTICATOR MANAGEMENT</v>
      </c>
      <c r="D336" s="12" t="s">
        <v>122</v>
      </c>
      <c r="E336" s="13" t="str">
        <f>TRIM(VLOOKUP(G336,'Ref-ALL NIST 800-53 Controls'!A:F,6,FALSE))</f>
        <v>EXPIRATION OF CACHED AUTHENTICATORS</v>
      </c>
      <c r="F336" s="55">
        <v>13</v>
      </c>
      <c r="G336" s="2" t="str">
        <f t="shared" si="30"/>
        <v>IA-5-13</v>
      </c>
      <c r="H336" s="17" t="s">
        <v>609</v>
      </c>
      <c r="I336" s="13" t="str">
        <f t="shared" si="32"/>
        <v>N</v>
      </c>
      <c r="J336" s="13"/>
      <c r="K336" s="13" t="str">
        <f t="shared" si="34"/>
        <v>N</v>
      </c>
      <c r="L336" s="13" t="str">
        <f>IFERROR(VLOOKUP(G336,'Important Notes'!I:I,1,FALSE)," ")</f>
        <v xml:space="preserve"> </v>
      </c>
      <c r="M336" s="13" t="str">
        <f t="shared" si="35"/>
        <v>Y</v>
      </c>
      <c r="N336" s="13" t="str">
        <f>IFERROR(VLOOKUP(G336,'Important Notes'!D:D,1,FALSE)," ")</f>
        <v>IA-5-13</v>
      </c>
      <c r="O336" s="13" t="str">
        <f>VLOOKUP(D336,'Ref-NIST 800-53 (Rev. 4)'!A:D,4,FALSE)</f>
        <v>P1</v>
      </c>
      <c r="P336" s="13" t="s">
        <v>1152</v>
      </c>
    </row>
    <row r="337" spans="1:16">
      <c r="A337" s="13" t="str">
        <f t="shared" si="31"/>
        <v>IA</v>
      </c>
      <c r="B337" s="13" t="str">
        <f>VLOOKUP(A337,'Ref-Families'!A:B,2,FALSE)</f>
        <v xml:space="preserve"> Identification and Authentication</v>
      </c>
      <c r="C337" s="13" t="str">
        <f>TRIM(VLOOKUP(D337,'Ref-NIST 800-53 (Rev. 4)'!A:C,3,FALSE))</f>
        <v>AUTHENTICATOR MANAGEMENT</v>
      </c>
      <c r="D337" s="12" t="s">
        <v>122</v>
      </c>
      <c r="E337" s="13" t="str">
        <f>TRIM(VLOOKUP(G337,'Ref-ALL NIST 800-53 Controls'!A:F,6,FALSE))</f>
        <v>MANAGING CONTENT OF PKI TRUST STORES</v>
      </c>
      <c r="F337" s="55">
        <v>14</v>
      </c>
      <c r="G337" s="2" t="str">
        <f t="shared" si="30"/>
        <v>IA-5-14</v>
      </c>
      <c r="H337" s="17" t="s">
        <v>609</v>
      </c>
      <c r="I337" s="13" t="str">
        <f t="shared" si="32"/>
        <v>N</v>
      </c>
      <c r="J337" s="13"/>
      <c r="K337" s="13" t="str">
        <f t="shared" si="34"/>
        <v>N</v>
      </c>
      <c r="L337" s="13" t="str">
        <f>IFERROR(VLOOKUP(G337,'Important Notes'!I:I,1,FALSE)," ")</f>
        <v xml:space="preserve"> </v>
      </c>
      <c r="M337" s="13" t="str">
        <f t="shared" si="35"/>
        <v>N</v>
      </c>
      <c r="N337" s="13" t="str">
        <f>IFERROR(VLOOKUP(G337,'Important Notes'!D:D,1,FALSE)," ")</f>
        <v xml:space="preserve"> </v>
      </c>
      <c r="O337" s="13" t="str">
        <f>VLOOKUP(D337,'Ref-NIST 800-53 (Rev. 4)'!A:D,4,FALSE)</f>
        <v>P1</v>
      </c>
      <c r="P337" s="13" t="s">
        <v>1152</v>
      </c>
    </row>
    <row r="338" spans="1:16">
      <c r="A338" s="13" t="str">
        <f t="shared" si="31"/>
        <v>IA</v>
      </c>
      <c r="B338" s="13" t="str">
        <f>VLOOKUP(A338,'Ref-Families'!A:B,2,FALSE)</f>
        <v xml:space="preserve"> Identification and Authentication</v>
      </c>
      <c r="C338" s="13" t="str">
        <f>TRIM(VLOOKUP(D338,'Ref-NIST 800-53 (Rev. 4)'!A:C,3,FALSE))</f>
        <v>AUTHENTICATOR MANAGEMENT</v>
      </c>
      <c r="D338" s="12" t="s">
        <v>122</v>
      </c>
      <c r="E338" s="13" t="str">
        <f>TRIM(VLOOKUP(G338,'Ref-ALL NIST 800-53 Controls'!A:F,6,FALSE))</f>
        <v>FICAM-APPROVED PRODUCTS AND SERVICES</v>
      </c>
      <c r="F338" s="55">
        <v>15</v>
      </c>
      <c r="G338" s="2" t="str">
        <f t="shared" si="30"/>
        <v>IA-5-15</v>
      </c>
      <c r="H338" s="17" t="s">
        <v>609</v>
      </c>
      <c r="I338" s="13" t="str">
        <f t="shared" si="32"/>
        <v>N</v>
      </c>
      <c r="J338" s="13"/>
      <c r="K338" s="13" t="str">
        <f t="shared" si="34"/>
        <v>N</v>
      </c>
      <c r="L338" s="13" t="str">
        <f>IFERROR(VLOOKUP(G338,'Important Notes'!I:I,1,FALSE)," ")</f>
        <v xml:space="preserve"> </v>
      </c>
      <c r="M338" s="13" t="str">
        <f t="shared" si="35"/>
        <v>N</v>
      </c>
      <c r="N338" s="13" t="str">
        <f>IFERROR(VLOOKUP(G338,'Important Notes'!D:D,1,FALSE)," ")</f>
        <v xml:space="preserve"> </v>
      </c>
      <c r="O338" s="13" t="str">
        <f>VLOOKUP(D338,'Ref-NIST 800-53 (Rev. 4)'!A:D,4,FALSE)</f>
        <v>P1</v>
      </c>
      <c r="P338" s="13" t="s">
        <v>1152</v>
      </c>
    </row>
    <row r="339" spans="1:16">
      <c r="A339" s="13" t="str">
        <f t="shared" si="31"/>
        <v>IA</v>
      </c>
      <c r="B339" s="13" t="str">
        <f>VLOOKUP(A339,'Ref-Families'!A:B,2,FALSE)</f>
        <v xml:space="preserve"> Identification and Authentication</v>
      </c>
      <c r="C339" s="13" t="str">
        <f>TRIM(VLOOKUP(D339,'Ref-NIST 800-53 (Rev. 4)'!A:C,3,FALSE))</f>
        <v>AUTHENTICATOR FEEDBACK</v>
      </c>
      <c r="D339" s="12" t="s">
        <v>123</v>
      </c>
      <c r="E339" s="13" t="str">
        <f>TRIM(VLOOKUP(G339,'Ref-ALL NIST 800-53 Controls'!A:F,6,FALSE))</f>
        <v/>
      </c>
      <c r="F339" s="56">
        <v>0</v>
      </c>
      <c r="G339" s="2" t="str">
        <f t="shared" si="30"/>
        <v>IA-6-0</v>
      </c>
      <c r="H339" s="17" t="s">
        <v>161</v>
      </c>
      <c r="I339" s="13" t="str">
        <f t="shared" si="32"/>
        <v>Y</v>
      </c>
      <c r="J339" s="13" t="str">
        <f t="shared" si="33"/>
        <v>IA-6-0</v>
      </c>
      <c r="K339" s="13" t="str">
        <f t="shared" si="34"/>
        <v>Y</v>
      </c>
      <c r="L339" s="13" t="str">
        <f>IFERROR(VLOOKUP(G339,'Important Notes'!I:I,1,FALSE)," ")</f>
        <v>IA-6-0</v>
      </c>
      <c r="M339" s="13" t="str">
        <f t="shared" si="35"/>
        <v>Y</v>
      </c>
      <c r="N339" s="13" t="str">
        <f>IFERROR(VLOOKUP(G339,'Important Notes'!D:D,1,FALSE)," ")</f>
        <v>IA-6-0</v>
      </c>
      <c r="O339" s="13" t="str">
        <f>VLOOKUP(D339,'Ref-NIST 800-53 (Rev. 4)'!A:D,4,FALSE)</f>
        <v>P2</v>
      </c>
      <c r="P339" s="13" t="s">
        <v>1152</v>
      </c>
    </row>
    <row r="340" spans="1:16">
      <c r="A340" s="13" t="str">
        <f t="shared" si="31"/>
        <v>IA</v>
      </c>
      <c r="B340" s="13" t="str">
        <f>VLOOKUP(A340,'Ref-Families'!A:B,2,FALSE)</f>
        <v xml:space="preserve"> Identification and Authentication</v>
      </c>
      <c r="C340" s="13" t="str">
        <f>TRIM(VLOOKUP(D340,'Ref-NIST 800-53 (Rev. 4)'!A:C,3,FALSE))</f>
        <v>CRYPTOGRAPHIC MODULE AUTHENTICATION</v>
      </c>
      <c r="D340" s="12" t="s">
        <v>378</v>
      </c>
      <c r="E340" s="13" t="str">
        <f>TRIM(VLOOKUP(G340,'Ref-ALL NIST 800-53 Controls'!A:F,6,FALSE))</f>
        <v/>
      </c>
      <c r="F340" s="56">
        <v>0</v>
      </c>
      <c r="G340" s="2" t="str">
        <f t="shared" si="30"/>
        <v>IA-7-0</v>
      </c>
      <c r="H340" s="17" t="s">
        <v>668</v>
      </c>
      <c r="I340" s="13" t="str">
        <f t="shared" si="32"/>
        <v>Y</v>
      </c>
      <c r="J340" s="13" t="str">
        <f t="shared" si="33"/>
        <v>IA-7-0</v>
      </c>
      <c r="K340" s="13" t="str">
        <f t="shared" si="34"/>
        <v>Y</v>
      </c>
      <c r="L340" s="13" t="str">
        <f>IFERROR(VLOOKUP(G340,'Important Notes'!I:I,1,FALSE)," ")</f>
        <v>IA-7-0</v>
      </c>
      <c r="M340" s="13" t="str">
        <f t="shared" si="35"/>
        <v>Y</v>
      </c>
      <c r="N340" s="13" t="str">
        <f>IFERROR(VLOOKUP(G340,'Important Notes'!D:D,1,FALSE)," ")</f>
        <v>IA-7-0</v>
      </c>
      <c r="O340" s="13" t="str">
        <f>VLOOKUP(D340,'Ref-NIST 800-53 (Rev. 4)'!A:D,4,FALSE)</f>
        <v>P1</v>
      </c>
      <c r="P340" s="13" t="s">
        <v>1152</v>
      </c>
    </row>
    <row r="341" spans="1:16">
      <c r="A341" s="13" t="str">
        <f t="shared" si="31"/>
        <v>IA</v>
      </c>
      <c r="B341" s="13" t="str">
        <f>VLOOKUP(A341,'Ref-Families'!A:B,2,FALSE)</f>
        <v xml:space="preserve"> Identification and Authentication</v>
      </c>
      <c r="C341" s="13" t="str">
        <f>TRIM(VLOOKUP(D341,'Ref-NIST 800-53 (Rev. 4)'!A:C,3,FALSE))</f>
        <v>IDENTIFICATION AND AUTHENTICATION (NON-ORGANIZATIONAL USERS)</v>
      </c>
      <c r="D341" s="12" t="s">
        <v>26</v>
      </c>
      <c r="E341" s="13" t="str">
        <f>TRIM(VLOOKUP(G341,'Ref-ALL NIST 800-53 Controls'!A:F,6,FALSE))</f>
        <v/>
      </c>
      <c r="F341" s="55">
        <v>0</v>
      </c>
      <c r="G341" s="2" t="str">
        <f t="shared" si="30"/>
        <v>IA-8-0</v>
      </c>
      <c r="H341" s="17" t="s">
        <v>669</v>
      </c>
      <c r="I341" s="13" t="str">
        <f t="shared" si="32"/>
        <v>Y</v>
      </c>
      <c r="J341" s="13" t="str">
        <f t="shared" si="33"/>
        <v>IA-8-0</v>
      </c>
      <c r="K341" s="13" t="str">
        <f t="shared" si="34"/>
        <v>Y</v>
      </c>
      <c r="L341" s="13" t="str">
        <f>IFERROR(VLOOKUP(G341,'Important Notes'!I:I,1,FALSE)," ")</f>
        <v>IA-8-0</v>
      </c>
      <c r="M341" s="13" t="str">
        <f t="shared" si="35"/>
        <v>Y</v>
      </c>
      <c r="N341" s="13" t="str">
        <f>IFERROR(VLOOKUP(G341,'Important Notes'!D:D,1,FALSE)," ")</f>
        <v>IA-8-0</v>
      </c>
      <c r="O341" s="13" t="str">
        <f>VLOOKUP(D341,'Ref-NIST 800-53 (Rev. 4)'!A:D,4,FALSE)</f>
        <v>P1</v>
      </c>
      <c r="P341" s="13" t="s">
        <v>1152</v>
      </c>
    </row>
    <row r="342" spans="1:16">
      <c r="A342" s="13" t="str">
        <f t="shared" si="31"/>
        <v>IA</v>
      </c>
      <c r="B342" s="13" t="str">
        <f>VLOOKUP(A342,'Ref-Families'!A:B,2,FALSE)</f>
        <v xml:space="preserve"> Identification and Authentication</v>
      </c>
      <c r="C342" s="13" t="str">
        <f>TRIM(VLOOKUP(D342,'Ref-NIST 800-53 (Rev. 4)'!A:C,3,FALSE))</f>
        <v>IDENTIFICATION AND AUTHENTICATION (NON-ORGANIZATIONAL USERS)</v>
      </c>
      <c r="D342" s="12" t="s">
        <v>26</v>
      </c>
      <c r="E342" s="13" t="str">
        <f>TRIM(VLOOKUP(G342,'Ref-ALL NIST 800-53 Controls'!A:F,6,FALSE))</f>
        <v>USERS) | ACCEPTANCE OF PIV CREDENTIALS FROM OTHER AGENCIES</v>
      </c>
      <c r="F342" s="55">
        <v>1</v>
      </c>
      <c r="G342" s="2" t="str">
        <f t="shared" si="30"/>
        <v>IA-8-1</v>
      </c>
      <c r="H342" s="17" t="s">
        <v>117</v>
      </c>
      <c r="I342" s="13" t="str">
        <f t="shared" si="32"/>
        <v>Y</v>
      </c>
      <c r="J342" s="13" t="str">
        <f t="shared" si="33"/>
        <v>IA-8-1</v>
      </c>
      <c r="K342" s="13" t="str">
        <f t="shared" si="34"/>
        <v>Y</v>
      </c>
      <c r="L342" s="13" t="str">
        <f>IFERROR(VLOOKUP(G342,'Important Notes'!I:I,1,FALSE)," ")</f>
        <v>IA-8-1</v>
      </c>
      <c r="M342" s="13" t="str">
        <f t="shared" si="35"/>
        <v>Y</v>
      </c>
      <c r="N342" s="13" t="str">
        <f>IFERROR(VLOOKUP(G342,'Important Notes'!D:D,1,FALSE)," ")</f>
        <v>IA-8-1</v>
      </c>
      <c r="O342" s="13" t="str">
        <f>VLOOKUP(D342,'Ref-NIST 800-53 (Rev. 4)'!A:D,4,FALSE)</f>
        <v>P1</v>
      </c>
      <c r="P342" s="13" t="s">
        <v>1152</v>
      </c>
    </row>
    <row r="343" spans="1:16">
      <c r="A343" s="13" t="str">
        <f t="shared" si="31"/>
        <v>IA</v>
      </c>
      <c r="B343" s="13" t="str">
        <f>VLOOKUP(A343,'Ref-Families'!A:B,2,FALSE)</f>
        <v xml:space="preserve"> Identification and Authentication</v>
      </c>
      <c r="C343" s="13" t="str">
        <f>TRIM(VLOOKUP(D343,'Ref-NIST 800-53 (Rev. 4)'!A:C,3,FALSE))</f>
        <v>IDENTIFICATION AND AUTHENTICATION (NON-ORGANIZATIONAL USERS)</v>
      </c>
      <c r="D343" s="12" t="s">
        <v>26</v>
      </c>
      <c r="E343" s="13" t="str">
        <f>TRIM(VLOOKUP(G343,'Ref-ALL NIST 800-53 Controls'!A:F,6,FALSE))</f>
        <v>USERS) | ACCEPTANCE OF THIRD-PARTY CREDENTIALS</v>
      </c>
      <c r="F343" s="55">
        <v>2</v>
      </c>
      <c r="G343" s="2" t="str">
        <f t="shared" si="30"/>
        <v>IA-8-2</v>
      </c>
      <c r="H343" s="17" t="s">
        <v>27</v>
      </c>
      <c r="I343" s="13" t="str">
        <f t="shared" si="32"/>
        <v>Y</v>
      </c>
      <c r="J343" s="13" t="str">
        <f t="shared" si="33"/>
        <v>IA-8-2</v>
      </c>
      <c r="K343" s="13" t="str">
        <f t="shared" si="34"/>
        <v>Y</v>
      </c>
      <c r="L343" s="13" t="str">
        <f>IFERROR(VLOOKUP(G343,'Important Notes'!I:I,1,FALSE)," ")</f>
        <v>IA-8-2</v>
      </c>
      <c r="M343" s="13" t="str">
        <f t="shared" si="35"/>
        <v>Y</v>
      </c>
      <c r="N343" s="13" t="str">
        <f>IFERROR(VLOOKUP(G343,'Important Notes'!D:D,1,FALSE)," ")</f>
        <v>IA-8-2</v>
      </c>
      <c r="O343" s="13" t="str">
        <f>VLOOKUP(D343,'Ref-NIST 800-53 (Rev. 4)'!A:D,4,FALSE)</f>
        <v>P1</v>
      </c>
      <c r="P343" s="13" t="s">
        <v>1152</v>
      </c>
    </row>
    <row r="344" spans="1:16">
      <c r="A344" s="13" t="str">
        <f t="shared" si="31"/>
        <v>IA</v>
      </c>
      <c r="B344" s="13" t="str">
        <f>VLOOKUP(A344,'Ref-Families'!A:B,2,FALSE)</f>
        <v xml:space="preserve"> Identification and Authentication</v>
      </c>
      <c r="C344" s="13" t="str">
        <f>TRIM(VLOOKUP(D344,'Ref-NIST 800-53 (Rev. 4)'!A:C,3,FALSE))</f>
        <v>IDENTIFICATION AND AUTHENTICATION (NON-ORGANIZATIONAL USERS)</v>
      </c>
      <c r="D344" s="12" t="s">
        <v>26</v>
      </c>
      <c r="E344" s="13" t="str">
        <f>TRIM(VLOOKUP(G344,'Ref-ALL NIST 800-53 Controls'!A:F,6,FALSE))</f>
        <v>USERS) | USE OF FICAM-APPROVED PRODUCTS</v>
      </c>
      <c r="F344" s="55">
        <v>3</v>
      </c>
      <c r="G344" s="2" t="str">
        <f t="shared" si="30"/>
        <v>IA-8-3</v>
      </c>
      <c r="H344" s="17" t="s">
        <v>97</v>
      </c>
      <c r="I344" s="13" t="str">
        <f t="shared" si="32"/>
        <v>Y</v>
      </c>
      <c r="J344" s="13" t="str">
        <f t="shared" si="33"/>
        <v>IA-8-3</v>
      </c>
      <c r="K344" s="13" t="str">
        <f t="shared" si="34"/>
        <v>Y</v>
      </c>
      <c r="L344" s="13" t="str">
        <f>IFERROR(VLOOKUP(G344,'Important Notes'!I:I,1,FALSE)," ")</f>
        <v>IA-8-3</v>
      </c>
      <c r="M344" s="13" t="str">
        <f t="shared" si="35"/>
        <v>Y</v>
      </c>
      <c r="N344" s="13" t="str">
        <f>IFERROR(VLOOKUP(G344,'Important Notes'!D:D,1,FALSE)," ")</f>
        <v>IA-8-3</v>
      </c>
      <c r="O344" s="13" t="str">
        <f>VLOOKUP(D344,'Ref-NIST 800-53 (Rev. 4)'!A:D,4,FALSE)</f>
        <v>P1</v>
      </c>
      <c r="P344" s="13" t="s">
        <v>1152</v>
      </c>
    </row>
    <row r="345" spans="1:16">
      <c r="A345" s="13" t="str">
        <f t="shared" si="31"/>
        <v>IA</v>
      </c>
      <c r="B345" s="13" t="str">
        <f>VLOOKUP(A345,'Ref-Families'!A:B,2,FALSE)</f>
        <v xml:space="preserve"> Identification and Authentication</v>
      </c>
      <c r="C345" s="13" t="str">
        <f>TRIM(VLOOKUP(D345,'Ref-NIST 800-53 (Rev. 4)'!A:C,3,FALSE))</f>
        <v>IDENTIFICATION AND AUTHENTICATION (NON-ORGANIZATIONAL USERS)</v>
      </c>
      <c r="D345" s="12" t="s">
        <v>26</v>
      </c>
      <c r="E345" s="13" t="str">
        <f>TRIM(VLOOKUP(G345,'Ref-ALL NIST 800-53 Controls'!A:F,6,FALSE))</f>
        <v>USERS) | USE OF FICAM-ISSUED PROFILES</v>
      </c>
      <c r="F345" s="55">
        <v>4</v>
      </c>
      <c r="G345" s="2" t="str">
        <f t="shared" si="30"/>
        <v>IA-8-4</v>
      </c>
      <c r="H345" s="17" t="s">
        <v>97</v>
      </c>
      <c r="I345" s="13" t="str">
        <f t="shared" si="32"/>
        <v>Y</v>
      </c>
      <c r="J345" s="13" t="str">
        <f t="shared" si="33"/>
        <v>IA-8-4</v>
      </c>
      <c r="K345" s="13" t="str">
        <f t="shared" si="34"/>
        <v>Y</v>
      </c>
      <c r="L345" s="13" t="str">
        <f>IFERROR(VLOOKUP(G345,'Important Notes'!I:I,1,FALSE)," ")</f>
        <v>IA-8-4</v>
      </c>
      <c r="M345" s="13" t="str">
        <f t="shared" si="35"/>
        <v>Y</v>
      </c>
      <c r="N345" s="13" t="str">
        <f>IFERROR(VLOOKUP(G345,'Important Notes'!D:D,1,FALSE)," ")</f>
        <v>IA-8-4</v>
      </c>
      <c r="O345" s="13" t="str">
        <f>VLOOKUP(D345,'Ref-NIST 800-53 (Rev. 4)'!A:D,4,FALSE)</f>
        <v>P1</v>
      </c>
      <c r="P345" s="13" t="s">
        <v>1152</v>
      </c>
    </row>
    <row r="346" spans="1:16">
      <c r="A346" s="13" t="str">
        <f t="shared" si="31"/>
        <v>IA</v>
      </c>
      <c r="B346" s="13" t="str">
        <f>VLOOKUP(A346,'Ref-Families'!A:B,2,FALSE)</f>
        <v xml:space="preserve"> Identification and Authentication</v>
      </c>
      <c r="C346" s="13" t="str">
        <f>TRIM(VLOOKUP(D346,'Ref-NIST 800-53 (Rev. 4)'!A:C,3,FALSE))</f>
        <v>IDENTIFICATION AND AUTHENTICATION (NON-ORGANIZATIONAL USERS)</v>
      </c>
      <c r="D346" s="12" t="s">
        <v>26</v>
      </c>
      <c r="E346" s="13" t="str">
        <f>TRIM(VLOOKUP(G346,'Ref-ALL NIST 800-53 Controls'!A:F,6,FALSE))</f>
        <v>USERS) | ACCEPTANCE OF PIV-I CREDENTIALS</v>
      </c>
      <c r="F346" s="55">
        <v>5</v>
      </c>
      <c r="G346" s="2" t="str">
        <f t="shared" si="30"/>
        <v>IA-8-5</v>
      </c>
      <c r="H346" s="17" t="s">
        <v>27</v>
      </c>
      <c r="I346" s="13" t="str">
        <f t="shared" si="32"/>
        <v>N</v>
      </c>
      <c r="J346" s="13"/>
      <c r="K346" s="13" t="str">
        <f t="shared" si="34"/>
        <v>N</v>
      </c>
      <c r="L346" s="13" t="str">
        <f>IFERROR(VLOOKUP(G346,'Important Notes'!I:I,1,FALSE)," ")</f>
        <v xml:space="preserve"> </v>
      </c>
      <c r="M346" s="13" t="str">
        <f t="shared" si="35"/>
        <v>N</v>
      </c>
      <c r="N346" s="13" t="str">
        <f>IFERROR(VLOOKUP(G346,'Important Notes'!D:D,1,FALSE)," ")</f>
        <v xml:space="preserve"> </v>
      </c>
      <c r="O346" s="13" t="str">
        <f>VLOOKUP(D346,'Ref-NIST 800-53 (Rev. 4)'!A:D,4,FALSE)</f>
        <v>P1</v>
      </c>
      <c r="P346" s="13" t="s">
        <v>1152</v>
      </c>
    </row>
    <row r="347" spans="1:16">
      <c r="A347" s="13" t="str">
        <f t="shared" si="31"/>
        <v>IR</v>
      </c>
      <c r="B347" s="13" t="str">
        <f>VLOOKUP(A347,'Ref-Families'!A:B,2,FALSE)</f>
        <v xml:space="preserve"> Incident Response</v>
      </c>
      <c r="C347" s="13" t="str">
        <f>TRIM(VLOOKUP(D347,'Ref-NIST 800-53 (Rev. 4)'!A:C,3,FALSE))</f>
        <v>INCIDENT RESPONSE POLICY AND PROCEDURES</v>
      </c>
      <c r="D347" s="12" t="s">
        <v>383</v>
      </c>
      <c r="E347" s="13" t="str">
        <f>TRIM(VLOOKUP(G347,'Ref-ALL NIST 800-53 Controls'!A:F,6,FALSE))</f>
        <v/>
      </c>
      <c r="F347" s="56">
        <v>0</v>
      </c>
      <c r="G347" s="2" t="str">
        <f t="shared" si="30"/>
        <v>IR-1-0</v>
      </c>
      <c r="H347" s="17" t="s">
        <v>219</v>
      </c>
      <c r="I347" s="13" t="str">
        <f t="shared" si="32"/>
        <v>Y</v>
      </c>
      <c r="J347" s="13" t="str">
        <f t="shared" si="33"/>
        <v>IR-1-0</v>
      </c>
      <c r="K347" s="13" t="str">
        <f t="shared" si="34"/>
        <v>Y</v>
      </c>
      <c r="L347" s="13" t="str">
        <f>IFERROR(VLOOKUP(G347,'Important Notes'!I:I,1,FALSE)," ")</f>
        <v>IR-1-0</v>
      </c>
      <c r="M347" s="13" t="str">
        <f t="shared" si="35"/>
        <v>Y</v>
      </c>
      <c r="N347" s="13" t="str">
        <f>IFERROR(VLOOKUP(G347,'Important Notes'!D:D,1,FALSE)," ")</f>
        <v>IR-1-0</v>
      </c>
      <c r="O347" s="13" t="str">
        <f>VLOOKUP(D347,'Ref-NIST 800-53 (Rev. 4)'!A:D,4,FALSE)</f>
        <v>P1</v>
      </c>
      <c r="P347" s="13" t="s">
        <v>1152</v>
      </c>
    </row>
    <row r="348" spans="1:16">
      <c r="A348" s="13" t="str">
        <f t="shared" si="31"/>
        <v>IR</v>
      </c>
      <c r="B348" s="13" t="str">
        <f>VLOOKUP(A348,'Ref-Families'!A:B,2,FALSE)</f>
        <v xml:space="preserve"> Incident Response</v>
      </c>
      <c r="C348" s="13" t="str">
        <f>TRIM(VLOOKUP(D348,'Ref-NIST 800-53 (Rev. 4)'!A:C,3,FALSE))</f>
        <v>INCIDENT RESPONSE TRAINING</v>
      </c>
      <c r="D348" s="12" t="s">
        <v>385</v>
      </c>
      <c r="E348" s="13" t="str">
        <f>TRIM(VLOOKUP(G348,'Ref-ALL NIST 800-53 Controls'!A:F,6,FALSE))</f>
        <v/>
      </c>
      <c r="F348" s="55">
        <v>0</v>
      </c>
      <c r="G348" s="2" t="str">
        <f t="shared" si="30"/>
        <v>IR-2-0</v>
      </c>
      <c r="H348" s="17" t="s">
        <v>670</v>
      </c>
      <c r="I348" s="13" t="str">
        <f t="shared" si="32"/>
        <v>Y</v>
      </c>
      <c r="J348" s="13" t="str">
        <f t="shared" si="33"/>
        <v>IR-2-0</v>
      </c>
      <c r="K348" s="13" t="str">
        <f t="shared" si="34"/>
        <v>Y</v>
      </c>
      <c r="L348" s="13" t="str">
        <f>IFERROR(VLOOKUP(G348,'Important Notes'!I:I,1,FALSE)," ")</f>
        <v>IR-2-0</v>
      </c>
      <c r="M348" s="13" t="str">
        <f t="shared" si="35"/>
        <v>Y</v>
      </c>
      <c r="N348" s="13" t="str">
        <f>IFERROR(VLOOKUP(G348,'Important Notes'!D:D,1,FALSE)," ")</f>
        <v>IR-2-0</v>
      </c>
      <c r="O348" s="13" t="str">
        <f>VLOOKUP(D348,'Ref-NIST 800-53 (Rev. 4)'!A:D,4,FALSE)</f>
        <v>P2</v>
      </c>
      <c r="P348" s="13" t="s">
        <v>1152</v>
      </c>
    </row>
    <row r="349" spans="1:16">
      <c r="A349" s="13" t="str">
        <f t="shared" si="31"/>
        <v>IR</v>
      </c>
      <c r="B349" s="13" t="str">
        <f>VLOOKUP(A349,'Ref-Families'!A:B,2,FALSE)</f>
        <v xml:space="preserve"> Incident Response</v>
      </c>
      <c r="C349" s="13" t="str">
        <f>TRIM(VLOOKUP(D349,'Ref-NIST 800-53 (Rev. 4)'!A:C,3,FALSE))</f>
        <v>INCIDENT RESPONSE TRAINING</v>
      </c>
      <c r="D349" s="12" t="s">
        <v>385</v>
      </c>
      <c r="E349" s="13" t="str">
        <f>TRIM(VLOOKUP(G349,'Ref-ALL NIST 800-53 Controls'!A:F,6,FALSE))</f>
        <v>SIMULATED EVENTS</v>
      </c>
      <c r="F349" s="55">
        <v>1</v>
      </c>
      <c r="G349" s="2" t="str">
        <f t="shared" si="30"/>
        <v>IR-2-1</v>
      </c>
      <c r="H349" s="17" t="s">
        <v>609</v>
      </c>
      <c r="I349" s="13" t="str">
        <f t="shared" si="32"/>
        <v>N</v>
      </c>
      <c r="J349" s="13"/>
      <c r="K349" s="13" t="str">
        <f t="shared" si="34"/>
        <v>N</v>
      </c>
      <c r="L349" s="13" t="str">
        <f>IFERROR(VLOOKUP(G349,'Important Notes'!I:I,1,FALSE)," ")</f>
        <v xml:space="preserve"> </v>
      </c>
      <c r="M349" s="13" t="str">
        <f t="shared" si="35"/>
        <v>Y</v>
      </c>
      <c r="N349" s="13" t="str">
        <f>IFERROR(VLOOKUP(G349,'Important Notes'!D:D,1,FALSE)," ")</f>
        <v>IR-2-1</v>
      </c>
      <c r="O349" s="13" t="str">
        <f>VLOOKUP(D349,'Ref-NIST 800-53 (Rev. 4)'!A:D,4,FALSE)</f>
        <v>P2</v>
      </c>
      <c r="P349" s="13" t="s">
        <v>1152</v>
      </c>
    </row>
    <row r="350" spans="1:16">
      <c r="A350" s="13" t="str">
        <f t="shared" si="31"/>
        <v>IR</v>
      </c>
      <c r="B350" s="13" t="str">
        <f>VLOOKUP(A350,'Ref-Families'!A:B,2,FALSE)</f>
        <v xml:space="preserve"> Incident Response</v>
      </c>
      <c r="C350" s="13" t="str">
        <f>TRIM(VLOOKUP(D350,'Ref-NIST 800-53 (Rev. 4)'!A:C,3,FALSE))</f>
        <v>INCIDENT RESPONSE TRAINING</v>
      </c>
      <c r="D350" s="12" t="s">
        <v>385</v>
      </c>
      <c r="E350" s="13" t="str">
        <f>TRIM(VLOOKUP(G350,'Ref-ALL NIST 800-53 Controls'!A:F,6,FALSE))</f>
        <v>AUTOMATED TRAINING ENVIRONMENTS</v>
      </c>
      <c r="F350" s="55">
        <v>2</v>
      </c>
      <c r="G350" s="2" t="str">
        <f t="shared" si="30"/>
        <v>IR-2-2</v>
      </c>
      <c r="H350" s="17" t="s">
        <v>609</v>
      </c>
      <c r="I350" s="13" t="str">
        <f t="shared" si="32"/>
        <v>N</v>
      </c>
      <c r="J350" s="13"/>
      <c r="K350" s="13" t="str">
        <f t="shared" si="34"/>
        <v>N</v>
      </c>
      <c r="L350" s="13" t="str">
        <f>IFERROR(VLOOKUP(G350,'Important Notes'!I:I,1,FALSE)," ")</f>
        <v xml:space="preserve"> </v>
      </c>
      <c r="M350" s="13" t="str">
        <f t="shared" si="35"/>
        <v>Y</v>
      </c>
      <c r="N350" s="13" t="str">
        <f>IFERROR(VLOOKUP(G350,'Important Notes'!D:D,1,FALSE)," ")</f>
        <v>IR-2-2</v>
      </c>
      <c r="O350" s="13" t="str">
        <f>VLOOKUP(D350,'Ref-NIST 800-53 (Rev. 4)'!A:D,4,FALSE)</f>
        <v>P2</v>
      </c>
      <c r="P350" s="13" t="s">
        <v>1152</v>
      </c>
    </row>
    <row r="351" spans="1:16">
      <c r="A351" s="13" t="str">
        <f t="shared" si="31"/>
        <v>IR</v>
      </c>
      <c r="B351" s="13" t="str">
        <f>VLOOKUP(A351,'Ref-Families'!A:B,2,FALSE)</f>
        <v xml:space="preserve"> Incident Response</v>
      </c>
      <c r="C351" s="13" t="str">
        <f>TRIM(VLOOKUP(D351,'Ref-NIST 800-53 (Rev. 4)'!A:C,3,FALSE))</f>
        <v>INCIDENT RESPONSE TESTING</v>
      </c>
      <c r="D351" s="12" t="s">
        <v>125</v>
      </c>
      <c r="E351" s="13" t="str">
        <f>TRIM(VLOOKUP(G351,'Ref-ALL NIST 800-53 Controls'!A:F,6,FALSE))</f>
        <v/>
      </c>
      <c r="F351" s="55">
        <v>0</v>
      </c>
      <c r="G351" s="2" t="str">
        <f t="shared" si="30"/>
        <v>IR-3-0</v>
      </c>
      <c r="H351" s="17" t="s">
        <v>671</v>
      </c>
      <c r="I351" s="13" t="str">
        <f t="shared" si="32"/>
        <v>N</v>
      </c>
      <c r="J351" s="13"/>
      <c r="K351" s="13" t="str">
        <f t="shared" si="34"/>
        <v>Y</v>
      </c>
      <c r="L351" s="13" t="str">
        <f>IFERROR(VLOOKUP(G351,'Important Notes'!I:I,1,FALSE)," ")</f>
        <v>IR-3-0</v>
      </c>
      <c r="M351" s="13" t="str">
        <f t="shared" si="35"/>
        <v>Y</v>
      </c>
      <c r="N351" s="13" t="str">
        <f>IFERROR(VLOOKUP(G351,'Important Notes'!D:D,1,FALSE)," ")</f>
        <v>IR-3-0</v>
      </c>
      <c r="O351" s="13" t="str">
        <f>VLOOKUP(D351,'Ref-NIST 800-53 (Rev. 4)'!A:D,4,FALSE)</f>
        <v>P2</v>
      </c>
      <c r="P351" s="13" t="s">
        <v>1152</v>
      </c>
    </row>
    <row r="352" spans="1:16">
      <c r="A352" s="13" t="str">
        <f t="shared" si="31"/>
        <v>IR</v>
      </c>
      <c r="B352" s="13" t="str">
        <f>VLOOKUP(A352,'Ref-Families'!A:B,2,FALSE)</f>
        <v xml:space="preserve"> Incident Response</v>
      </c>
      <c r="C352" s="13" t="str">
        <f>TRIM(VLOOKUP(D352,'Ref-NIST 800-53 (Rev. 4)'!A:C,3,FALSE))</f>
        <v>INCIDENT RESPONSE TESTING</v>
      </c>
      <c r="D352" s="12" t="s">
        <v>125</v>
      </c>
      <c r="E352" s="13" t="str">
        <f>TRIM(VLOOKUP(G352,'Ref-ALL NIST 800-53 Controls'!A:F,6,FALSE))</f>
        <v>AUTOMATED TESTING</v>
      </c>
      <c r="F352" s="55">
        <v>1</v>
      </c>
      <c r="G352" s="2" t="str">
        <f t="shared" si="30"/>
        <v>IR-3-1</v>
      </c>
      <c r="H352" s="17" t="s">
        <v>43</v>
      </c>
      <c r="I352" s="13" t="str">
        <f t="shared" si="32"/>
        <v>N</v>
      </c>
      <c r="J352" s="13"/>
      <c r="K352" s="13" t="str">
        <f t="shared" si="34"/>
        <v>N</v>
      </c>
      <c r="L352" s="13" t="str">
        <f>IFERROR(VLOOKUP(G352,'Important Notes'!I:I,1,FALSE)," ")</f>
        <v xml:space="preserve"> </v>
      </c>
      <c r="M352" s="13" t="str">
        <f t="shared" si="35"/>
        <v>N</v>
      </c>
      <c r="N352" s="13" t="str">
        <f>IFERROR(VLOOKUP(G352,'Important Notes'!D:D,1,FALSE)," ")</f>
        <v xml:space="preserve"> </v>
      </c>
      <c r="O352" s="13" t="str">
        <f>VLOOKUP(D352,'Ref-NIST 800-53 (Rev. 4)'!A:D,4,FALSE)</f>
        <v>P2</v>
      </c>
      <c r="P352" s="13" t="s">
        <v>1152</v>
      </c>
    </row>
    <row r="353" spans="1:16">
      <c r="A353" s="13" t="str">
        <f t="shared" si="31"/>
        <v>IR</v>
      </c>
      <c r="B353" s="13" t="str">
        <f>VLOOKUP(A353,'Ref-Families'!A:B,2,FALSE)</f>
        <v xml:space="preserve"> Incident Response</v>
      </c>
      <c r="C353" s="13" t="str">
        <f>TRIM(VLOOKUP(D353,'Ref-NIST 800-53 (Rev. 4)'!A:C,3,FALSE))</f>
        <v>INCIDENT RESPONSE TESTING</v>
      </c>
      <c r="D353" s="12" t="s">
        <v>125</v>
      </c>
      <c r="E353" s="13" t="str">
        <f>TRIM(VLOOKUP(G353,'Ref-ALL NIST 800-53 Controls'!A:F,6,FALSE))</f>
        <v>COORDINATION WITH RELATED PLANS</v>
      </c>
      <c r="F353" s="55">
        <v>2</v>
      </c>
      <c r="G353" s="2" t="str">
        <f t="shared" si="30"/>
        <v>IR-3-2</v>
      </c>
      <c r="H353" s="17" t="s">
        <v>609</v>
      </c>
      <c r="I353" s="13" t="str">
        <f t="shared" si="32"/>
        <v>N</v>
      </c>
      <c r="J353" s="13"/>
      <c r="K353" s="13" t="str">
        <f t="shared" si="34"/>
        <v>Y</v>
      </c>
      <c r="L353" s="13" t="str">
        <f>IFERROR(VLOOKUP(G353,'Important Notes'!I:I,1,FALSE)," ")</f>
        <v>IR-3-2</v>
      </c>
      <c r="M353" s="13" t="str">
        <f t="shared" si="35"/>
        <v>Y</v>
      </c>
      <c r="N353" s="13" t="str">
        <f>IFERROR(VLOOKUP(G353,'Important Notes'!D:D,1,FALSE)," ")</f>
        <v>IR-3-2</v>
      </c>
      <c r="O353" s="13" t="str">
        <f>VLOOKUP(D353,'Ref-NIST 800-53 (Rev. 4)'!A:D,4,FALSE)</f>
        <v>P2</v>
      </c>
      <c r="P353" s="13" t="s">
        <v>1152</v>
      </c>
    </row>
    <row r="354" spans="1:16">
      <c r="A354" s="13" t="str">
        <f t="shared" si="31"/>
        <v>IR</v>
      </c>
      <c r="B354" s="13" t="str">
        <f>VLOOKUP(A354,'Ref-Families'!A:B,2,FALSE)</f>
        <v xml:space="preserve"> Incident Response</v>
      </c>
      <c r="C354" s="13" t="str">
        <f>TRIM(VLOOKUP(D354,'Ref-NIST 800-53 (Rev. 4)'!A:C,3,FALSE))</f>
        <v>INCIDENT HANDLING</v>
      </c>
      <c r="D354" s="12" t="s">
        <v>126</v>
      </c>
      <c r="E354" s="13" t="str">
        <f>TRIM(VLOOKUP(G354,'Ref-ALL NIST 800-53 Controls'!A:F,6,FALSE))</f>
        <v/>
      </c>
      <c r="F354" s="55">
        <v>0</v>
      </c>
      <c r="G354" s="2" t="str">
        <f t="shared" si="30"/>
        <v>IR-4-0</v>
      </c>
      <c r="H354" s="17" t="s">
        <v>672</v>
      </c>
      <c r="I354" s="13" t="str">
        <f t="shared" si="32"/>
        <v>Y</v>
      </c>
      <c r="J354" s="13" t="str">
        <f t="shared" si="33"/>
        <v>IR-4-0</v>
      </c>
      <c r="K354" s="13" t="str">
        <f t="shared" si="34"/>
        <v>Y</v>
      </c>
      <c r="L354" s="13" t="str">
        <f>IFERROR(VLOOKUP(G354,'Important Notes'!I:I,1,FALSE)," ")</f>
        <v>IR-4-0</v>
      </c>
      <c r="M354" s="13" t="str">
        <f t="shared" si="35"/>
        <v>Y</v>
      </c>
      <c r="N354" s="13" t="str">
        <f>IFERROR(VLOOKUP(G354,'Important Notes'!D:D,1,FALSE)," ")</f>
        <v>IR-4-0</v>
      </c>
      <c r="O354" s="13" t="str">
        <f>VLOOKUP(D354,'Ref-NIST 800-53 (Rev. 4)'!A:D,4,FALSE)</f>
        <v>P1</v>
      </c>
      <c r="P354" s="13" t="s">
        <v>1152</v>
      </c>
    </row>
    <row r="355" spans="1:16">
      <c r="A355" s="13" t="str">
        <f t="shared" si="31"/>
        <v>IR</v>
      </c>
      <c r="B355" s="13" t="str">
        <f>VLOOKUP(A355,'Ref-Families'!A:B,2,FALSE)</f>
        <v xml:space="preserve"> Incident Response</v>
      </c>
      <c r="C355" s="13" t="str">
        <f>TRIM(VLOOKUP(D355,'Ref-NIST 800-53 (Rev. 4)'!A:C,3,FALSE))</f>
        <v>INCIDENT HANDLING</v>
      </c>
      <c r="D355" s="12" t="s">
        <v>126</v>
      </c>
      <c r="E355" s="13" t="str">
        <f>TRIM(VLOOKUP(G355,'Ref-ALL NIST 800-53 Controls'!A:F,6,FALSE))</f>
        <v>AUTOMATED INCIDENT HANDLING PROCESSES</v>
      </c>
      <c r="F355" s="55">
        <v>1</v>
      </c>
      <c r="G355" s="2" t="str">
        <f t="shared" si="30"/>
        <v>IR-4-1</v>
      </c>
      <c r="H355" s="17" t="s">
        <v>609</v>
      </c>
      <c r="I355" s="13" t="str">
        <f t="shared" si="32"/>
        <v>N</v>
      </c>
      <c r="J355" s="13"/>
      <c r="K355" s="13" t="str">
        <f t="shared" si="34"/>
        <v>Y</v>
      </c>
      <c r="L355" s="13" t="str">
        <f>IFERROR(VLOOKUP(G355,'Important Notes'!I:I,1,FALSE)," ")</f>
        <v>IR-4-1</v>
      </c>
      <c r="M355" s="13" t="str">
        <f t="shared" si="35"/>
        <v>Y</v>
      </c>
      <c r="N355" s="13" t="str">
        <f>IFERROR(VLOOKUP(G355,'Important Notes'!D:D,1,FALSE)," ")</f>
        <v>IR-4-1</v>
      </c>
      <c r="O355" s="13" t="str">
        <f>VLOOKUP(D355,'Ref-NIST 800-53 (Rev. 4)'!A:D,4,FALSE)</f>
        <v>P1</v>
      </c>
      <c r="P355" s="13" t="s">
        <v>1152</v>
      </c>
    </row>
    <row r="356" spans="1:16">
      <c r="A356" s="13" t="str">
        <f t="shared" si="31"/>
        <v>IR</v>
      </c>
      <c r="B356" s="13" t="str">
        <f>VLOOKUP(A356,'Ref-Families'!A:B,2,FALSE)</f>
        <v xml:space="preserve"> Incident Response</v>
      </c>
      <c r="C356" s="13" t="str">
        <f>TRIM(VLOOKUP(D356,'Ref-NIST 800-53 (Rev. 4)'!A:C,3,FALSE))</f>
        <v>INCIDENT HANDLING</v>
      </c>
      <c r="D356" s="12" t="s">
        <v>126</v>
      </c>
      <c r="E356" s="13" t="str">
        <f>TRIM(VLOOKUP(G356,'Ref-ALL NIST 800-53 Controls'!A:F,6,FALSE))</f>
        <v>DYNAMIC RECONFIGURATION</v>
      </c>
      <c r="F356" s="55">
        <v>2</v>
      </c>
      <c r="G356" s="2" t="str">
        <f t="shared" si="30"/>
        <v>IR-4-2</v>
      </c>
      <c r="H356" s="17" t="s">
        <v>127</v>
      </c>
      <c r="I356" s="13" t="str">
        <f t="shared" si="32"/>
        <v>N</v>
      </c>
      <c r="J356" s="13"/>
      <c r="K356" s="13" t="str">
        <f t="shared" si="34"/>
        <v>N</v>
      </c>
      <c r="L356" s="13" t="str">
        <f>IFERROR(VLOOKUP(G356,'Important Notes'!I:I,1,FALSE)," ")</f>
        <v xml:space="preserve"> </v>
      </c>
      <c r="M356" s="13" t="str">
        <f t="shared" si="35"/>
        <v>Y</v>
      </c>
      <c r="N356" s="13" t="str">
        <f>IFERROR(VLOOKUP(G356,'Important Notes'!D:D,1,FALSE)," ")</f>
        <v>IR-4-2</v>
      </c>
      <c r="O356" s="13" t="str">
        <f>VLOOKUP(D356,'Ref-NIST 800-53 (Rev. 4)'!A:D,4,FALSE)</f>
        <v>P1</v>
      </c>
      <c r="P356" s="13" t="s">
        <v>1152</v>
      </c>
    </row>
    <row r="357" spans="1:16">
      <c r="A357" s="13" t="str">
        <f t="shared" si="31"/>
        <v>IR</v>
      </c>
      <c r="B357" s="13" t="str">
        <f>VLOOKUP(A357,'Ref-Families'!A:B,2,FALSE)</f>
        <v xml:space="preserve"> Incident Response</v>
      </c>
      <c r="C357" s="13" t="str">
        <f>TRIM(VLOOKUP(D357,'Ref-NIST 800-53 (Rev. 4)'!A:C,3,FALSE))</f>
        <v>INCIDENT HANDLING</v>
      </c>
      <c r="D357" s="12" t="s">
        <v>126</v>
      </c>
      <c r="E357" s="13" t="str">
        <f>TRIM(VLOOKUP(G357,'Ref-ALL NIST 800-53 Controls'!A:F,6,FALSE))</f>
        <v>CONTINUITY OF OPERATIONS</v>
      </c>
      <c r="F357" s="55">
        <v>3</v>
      </c>
      <c r="G357" s="2" t="str">
        <f t="shared" si="30"/>
        <v>IR-4-3</v>
      </c>
      <c r="H357" s="17" t="s">
        <v>609</v>
      </c>
      <c r="I357" s="13" t="str">
        <f t="shared" si="32"/>
        <v>N</v>
      </c>
      <c r="J357" s="13"/>
      <c r="K357" s="13" t="str">
        <f t="shared" si="34"/>
        <v>N</v>
      </c>
      <c r="L357" s="13" t="str">
        <f>IFERROR(VLOOKUP(G357,'Important Notes'!I:I,1,FALSE)," ")</f>
        <v xml:space="preserve"> </v>
      </c>
      <c r="M357" s="13" t="str">
        <f t="shared" si="35"/>
        <v>Y</v>
      </c>
      <c r="N357" s="13" t="str">
        <f>IFERROR(VLOOKUP(G357,'Important Notes'!D:D,1,FALSE)," ")</f>
        <v>IR-4-3</v>
      </c>
      <c r="O357" s="13" t="str">
        <f>VLOOKUP(D357,'Ref-NIST 800-53 (Rev. 4)'!A:D,4,FALSE)</f>
        <v>P1</v>
      </c>
      <c r="P357" s="13" t="s">
        <v>1152</v>
      </c>
    </row>
    <row r="358" spans="1:16">
      <c r="A358" s="13" t="str">
        <f t="shared" si="31"/>
        <v>IR</v>
      </c>
      <c r="B358" s="13" t="str">
        <f>VLOOKUP(A358,'Ref-Families'!A:B,2,FALSE)</f>
        <v xml:space="preserve"> Incident Response</v>
      </c>
      <c r="C358" s="13" t="str">
        <f>TRIM(VLOOKUP(D358,'Ref-NIST 800-53 (Rev. 4)'!A:C,3,FALSE))</f>
        <v>INCIDENT HANDLING</v>
      </c>
      <c r="D358" s="12" t="s">
        <v>126</v>
      </c>
      <c r="E358" s="13" t="str">
        <f>TRIM(VLOOKUP(G358,'Ref-ALL NIST 800-53 Controls'!A:F,6,FALSE))</f>
        <v>INFORMATION CORRELATION</v>
      </c>
      <c r="F358" s="55">
        <v>4</v>
      </c>
      <c r="G358" s="2" t="str">
        <f t="shared" si="30"/>
        <v>IR-4-4</v>
      </c>
      <c r="H358" s="17" t="s">
        <v>609</v>
      </c>
      <c r="I358" s="13" t="str">
        <f t="shared" si="32"/>
        <v>N</v>
      </c>
      <c r="J358" s="13"/>
      <c r="K358" s="13" t="str">
        <f t="shared" si="34"/>
        <v>N</v>
      </c>
      <c r="L358" s="13" t="str">
        <f>IFERROR(VLOOKUP(G358,'Important Notes'!I:I,1,FALSE)," ")</f>
        <v xml:space="preserve"> </v>
      </c>
      <c r="M358" s="13" t="str">
        <f t="shared" si="35"/>
        <v>Y</v>
      </c>
      <c r="N358" s="13" t="str">
        <f>IFERROR(VLOOKUP(G358,'Important Notes'!D:D,1,FALSE)," ")</f>
        <v>IR-4-4</v>
      </c>
      <c r="O358" s="13" t="str">
        <f>VLOOKUP(D358,'Ref-NIST 800-53 (Rev. 4)'!A:D,4,FALSE)</f>
        <v>P1</v>
      </c>
      <c r="P358" s="13" t="s">
        <v>1152</v>
      </c>
    </row>
    <row r="359" spans="1:16">
      <c r="A359" s="13" t="str">
        <f t="shared" si="31"/>
        <v>IR</v>
      </c>
      <c r="B359" s="13" t="str">
        <f>VLOOKUP(A359,'Ref-Families'!A:B,2,FALSE)</f>
        <v xml:space="preserve"> Incident Response</v>
      </c>
      <c r="C359" s="13" t="str">
        <f>TRIM(VLOOKUP(D359,'Ref-NIST 800-53 (Rev. 4)'!A:C,3,FALSE))</f>
        <v>INCIDENT HANDLING</v>
      </c>
      <c r="D359" s="12" t="s">
        <v>126</v>
      </c>
      <c r="E359" s="13" t="str">
        <f>TRIM(VLOOKUP(G359,'Ref-ALL NIST 800-53 Controls'!A:F,6,FALSE))</f>
        <v>AUTOMATIC DISABLING OF INFORMATION SYSTEM</v>
      </c>
      <c r="F359" s="55">
        <v>5</v>
      </c>
      <c r="G359" s="2" t="str">
        <f t="shared" si="30"/>
        <v>IR-4-5</v>
      </c>
      <c r="H359" s="17" t="s">
        <v>609</v>
      </c>
      <c r="I359" s="13" t="str">
        <f t="shared" si="32"/>
        <v>N</v>
      </c>
      <c r="J359" s="13"/>
      <c r="K359" s="13" t="str">
        <f t="shared" si="34"/>
        <v>N</v>
      </c>
      <c r="L359" s="13" t="str">
        <f>IFERROR(VLOOKUP(G359,'Important Notes'!I:I,1,FALSE)," ")</f>
        <v xml:space="preserve"> </v>
      </c>
      <c r="M359" s="13" t="str">
        <f t="shared" si="35"/>
        <v>N</v>
      </c>
      <c r="N359" s="13" t="str">
        <f>IFERROR(VLOOKUP(G359,'Important Notes'!D:D,1,FALSE)," ")</f>
        <v xml:space="preserve"> </v>
      </c>
      <c r="O359" s="13" t="str">
        <f>VLOOKUP(D359,'Ref-NIST 800-53 (Rev. 4)'!A:D,4,FALSE)</f>
        <v>P1</v>
      </c>
      <c r="P359" s="13" t="s">
        <v>1152</v>
      </c>
    </row>
    <row r="360" spans="1:16">
      <c r="A360" s="13" t="str">
        <f t="shared" si="31"/>
        <v>IR</v>
      </c>
      <c r="B360" s="13" t="str">
        <f>VLOOKUP(A360,'Ref-Families'!A:B,2,FALSE)</f>
        <v xml:space="preserve"> Incident Response</v>
      </c>
      <c r="C360" s="13" t="str">
        <f>TRIM(VLOOKUP(D360,'Ref-NIST 800-53 (Rev. 4)'!A:C,3,FALSE))</f>
        <v>INCIDENT HANDLING</v>
      </c>
      <c r="D360" s="12" t="s">
        <v>126</v>
      </c>
      <c r="E360" s="13" t="str">
        <f>TRIM(VLOOKUP(G360,'Ref-ALL NIST 800-53 Controls'!A:F,6,FALSE))</f>
        <v>INSIDER THREATS - SPECIFIC CAPABILITIES</v>
      </c>
      <c r="F360" s="55">
        <v>6</v>
      </c>
      <c r="G360" s="2" t="str">
        <f t="shared" si="30"/>
        <v>IR-4-6</v>
      </c>
      <c r="H360" s="17" t="s">
        <v>609</v>
      </c>
      <c r="I360" s="13" t="str">
        <f t="shared" si="32"/>
        <v>N</v>
      </c>
      <c r="J360" s="13"/>
      <c r="K360" s="13" t="str">
        <f t="shared" si="34"/>
        <v>N</v>
      </c>
      <c r="L360" s="13" t="str">
        <f>IFERROR(VLOOKUP(G360,'Important Notes'!I:I,1,FALSE)," ")</f>
        <v xml:space="preserve"> </v>
      </c>
      <c r="M360" s="13" t="str">
        <f t="shared" si="35"/>
        <v>Y</v>
      </c>
      <c r="N360" s="13" t="str">
        <f>IFERROR(VLOOKUP(G360,'Important Notes'!D:D,1,FALSE)," ")</f>
        <v>IR-4-6</v>
      </c>
      <c r="O360" s="13" t="str">
        <f>VLOOKUP(D360,'Ref-NIST 800-53 (Rev. 4)'!A:D,4,FALSE)</f>
        <v>P1</v>
      </c>
      <c r="P360" s="13" t="s">
        <v>1152</v>
      </c>
    </row>
    <row r="361" spans="1:16">
      <c r="A361" s="13" t="str">
        <f t="shared" si="31"/>
        <v>IR</v>
      </c>
      <c r="B361" s="13" t="str">
        <f>VLOOKUP(A361,'Ref-Families'!A:B,2,FALSE)</f>
        <v xml:space="preserve"> Incident Response</v>
      </c>
      <c r="C361" s="13" t="str">
        <f>TRIM(VLOOKUP(D361,'Ref-NIST 800-53 (Rev. 4)'!A:C,3,FALSE))</f>
        <v>INCIDENT HANDLING</v>
      </c>
      <c r="D361" s="12" t="s">
        <v>126</v>
      </c>
      <c r="E361" s="13" t="str">
        <f>TRIM(VLOOKUP(G361,'Ref-ALL NIST 800-53 Controls'!A:F,6,FALSE))</f>
        <v>INSIDER THREATS - INTRA-ORGANIZATION COORDINATION</v>
      </c>
      <c r="F361" s="55">
        <v>7</v>
      </c>
      <c r="G361" s="2" t="str">
        <f t="shared" si="30"/>
        <v>IR-4-7</v>
      </c>
      <c r="H361" s="17" t="s">
        <v>609</v>
      </c>
      <c r="I361" s="13" t="str">
        <f t="shared" si="32"/>
        <v>N</v>
      </c>
      <c r="J361" s="13"/>
      <c r="K361" s="13" t="str">
        <f t="shared" si="34"/>
        <v>N</v>
      </c>
      <c r="L361" s="13" t="str">
        <f>IFERROR(VLOOKUP(G361,'Important Notes'!I:I,1,FALSE)," ")</f>
        <v xml:space="preserve"> </v>
      </c>
      <c r="M361" s="13" t="str">
        <f t="shared" si="35"/>
        <v>N</v>
      </c>
      <c r="N361" s="13" t="str">
        <f>IFERROR(VLOOKUP(G361,'Important Notes'!D:D,1,FALSE)," ")</f>
        <v xml:space="preserve"> </v>
      </c>
      <c r="O361" s="13" t="str">
        <f>VLOOKUP(D361,'Ref-NIST 800-53 (Rev. 4)'!A:D,4,FALSE)</f>
        <v>P1</v>
      </c>
      <c r="P361" s="13" t="s">
        <v>1152</v>
      </c>
    </row>
    <row r="362" spans="1:16">
      <c r="A362" s="13" t="str">
        <f t="shared" si="31"/>
        <v>IR</v>
      </c>
      <c r="B362" s="13" t="str">
        <f>VLOOKUP(A362,'Ref-Families'!A:B,2,FALSE)</f>
        <v xml:space="preserve"> Incident Response</v>
      </c>
      <c r="C362" s="13" t="str">
        <f>TRIM(VLOOKUP(D362,'Ref-NIST 800-53 (Rev. 4)'!A:C,3,FALSE))</f>
        <v>INCIDENT HANDLING</v>
      </c>
      <c r="D362" s="12" t="s">
        <v>126</v>
      </c>
      <c r="E362" s="13" t="str">
        <f>TRIM(VLOOKUP(G362,'Ref-ALL NIST 800-53 Controls'!A:F,6,FALSE))</f>
        <v>CORRELATION WITH EXTERNAL ORGANIZATIONS</v>
      </c>
      <c r="F362" s="55">
        <v>8</v>
      </c>
      <c r="G362" s="2" t="str">
        <f t="shared" si="30"/>
        <v>IR-4-8</v>
      </c>
      <c r="H362" s="17" t="s">
        <v>609</v>
      </c>
      <c r="I362" s="13" t="str">
        <f t="shared" si="32"/>
        <v>N</v>
      </c>
      <c r="J362" s="13"/>
      <c r="K362" s="13" t="str">
        <f t="shared" si="34"/>
        <v>N</v>
      </c>
      <c r="L362" s="13" t="str">
        <f>IFERROR(VLOOKUP(G362,'Important Notes'!I:I,1,FALSE)," ")</f>
        <v xml:space="preserve"> </v>
      </c>
      <c r="M362" s="13" t="str">
        <f t="shared" si="35"/>
        <v>Y</v>
      </c>
      <c r="N362" s="13" t="str">
        <f>IFERROR(VLOOKUP(G362,'Important Notes'!D:D,1,FALSE)," ")</f>
        <v>IR-4-8</v>
      </c>
      <c r="O362" s="13" t="str">
        <f>VLOOKUP(D362,'Ref-NIST 800-53 (Rev. 4)'!A:D,4,FALSE)</f>
        <v>P1</v>
      </c>
      <c r="P362" s="13" t="s">
        <v>1152</v>
      </c>
    </row>
    <row r="363" spans="1:16">
      <c r="A363" s="13" t="str">
        <f t="shared" si="31"/>
        <v>IR</v>
      </c>
      <c r="B363" s="13" t="str">
        <f>VLOOKUP(A363,'Ref-Families'!A:B,2,FALSE)</f>
        <v xml:space="preserve"> Incident Response</v>
      </c>
      <c r="C363" s="13" t="str">
        <f>TRIM(VLOOKUP(D363,'Ref-NIST 800-53 (Rev. 4)'!A:C,3,FALSE))</f>
        <v>INCIDENT HANDLING</v>
      </c>
      <c r="D363" s="12" t="s">
        <v>126</v>
      </c>
      <c r="E363" s="13" t="str">
        <f>TRIM(VLOOKUP(G363,'Ref-ALL NIST 800-53 Controls'!A:F,6,FALSE))</f>
        <v>DYNAMIC RESPONSE CAPABILITY</v>
      </c>
      <c r="F363" s="55">
        <v>9</v>
      </c>
      <c r="G363" s="2" t="str">
        <f t="shared" si="30"/>
        <v>IR-4-9</v>
      </c>
      <c r="H363" s="17" t="s">
        <v>114</v>
      </c>
      <c r="I363" s="13" t="str">
        <f t="shared" si="32"/>
        <v>N</v>
      </c>
      <c r="J363" s="13"/>
      <c r="K363" s="13" t="str">
        <f t="shared" si="34"/>
        <v>N</v>
      </c>
      <c r="L363" s="13" t="str">
        <f>IFERROR(VLOOKUP(G363,'Important Notes'!I:I,1,FALSE)," ")</f>
        <v xml:space="preserve"> </v>
      </c>
      <c r="M363" s="13" t="str">
        <f t="shared" si="35"/>
        <v>N</v>
      </c>
      <c r="N363" s="13" t="str">
        <f>IFERROR(VLOOKUP(G363,'Important Notes'!D:D,1,FALSE)," ")</f>
        <v xml:space="preserve"> </v>
      </c>
      <c r="O363" s="13" t="str">
        <f>VLOOKUP(D363,'Ref-NIST 800-53 (Rev. 4)'!A:D,4,FALSE)</f>
        <v>P1</v>
      </c>
      <c r="P363" s="13" t="s">
        <v>1152</v>
      </c>
    </row>
    <row r="364" spans="1:16">
      <c r="A364" s="13" t="str">
        <f t="shared" si="31"/>
        <v>IR</v>
      </c>
      <c r="B364" s="13" t="str">
        <f>VLOOKUP(A364,'Ref-Families'!A:B,2,FALSE)</f>
        <v xml:space="preserve"> Incident Response</v>
      </c>
      <c r="C364" s="13" t="str">
        <f>TRIM(VLOOKUP(D364,'Ref-NIST 800-53 (Rev. 4)'!A:C,3,FALSE))</f>
        <v>INCIDENT HANDLING</v>
      </c>
      <c r="D364" s="12" t="s">
        <v>126</v>
      </c>
      <c r="E364" s="13" t="str">
        <f>TRIM(VLOOKUP(G364,'Ref-ALL NIST 800-53 Controls'!A:F,6,FALSE))</f>
        <v>SUPPLY CHAIN COORDINATION</v>
      </c>
      <c r="F364" s="57">
        <v>10</v>
      </c>
      <c r="G364" s="2" t="str">
        <f t="shared" si="30"/>
        <v>IR-4-10</v>
      </c>
      <c r="H364" s="17" t="s">
        <v>609</v>
      </c>
      <c r="I364" s="13" t="str">
        <f t="shared" si="32"/>
        <v>N</v>
      </c>
      <c r="J364" s="13"/>
      <c r="K364" s="13" t="str">
        <f t="shared" si="34"/>
        <v>N</v>
      </c>
      <c r="L364" s="13" t="str">
        <f>IFERROR(VLOOKUP(G364,'Important Notes'!I:I,1,FALSE)," ")</f>
        <v xml:space="preserve"> </v>
      </c>
      <c r="M364" s="13" t="str">
        <f t="shared" si="35"/>
        <v>N</v>
      </c>
      <c r="N364" s="13" t="str">
        <f>IFERROR(VLOOKUP(G364,'Important Notes'!D:D,1,FALSE)," ")</f>
        <v xml:space="preserve"> </v>
      </c>
      <c r="O364" s="13" t="str">
        <f>VLOOKUP(D364,'Ref-NIST 800-53 (Rev. 4)'!A:D,4,FALSE)</f>
        <v>P1</v>
      </c>
      <c r="P364" s="13" t="s">
        <v>1152</v>
      </c>
    </row>
    <row r="365" spans="1:16">
      <c r="A365" s="13" t="str">
        <f t="shared" si="31"/>
        <v>IR</v>
      </c>
      <c r="B365" s="13" t="str">
        <f>VLOOKUP(A365,'Ref-Families'!A:B,2,FALSE)</f>
        <v xml:space="preserve"> Incident Response</v>
      </c>
      <c r="C365" s="13" t="str">
        <f>TRIM(VLOOKUP(D365,'Ref-NIST 800-53 (Rev. 4)'!A:C,3,FALSE))</f>
        <v>INCIDENT MONITORING</v>
      </c>
      <c r="D365" s="12" t="s">
        <v>128</v>
      </c>
      <c r="E365" s="13" t="str">
        <f>TRIM(VLOOKUP(G365,'Ref-ALL NIST 800-53 Controls'!A:F,6,FALSE))</f>
        <v/>
      </c>
      <c r="F365" s="56">
        <v>0</v>
      </c>
      <c r="G365" s="2" t="str">
        <f t="shared" si="30"/>
        <v>IR-5-0</v>
      </c>
      <c r="H365" s="17" t="s">
        <v>673</v>
      </c>
      <c r="I365" s="13" t="str">
        <f t="shared" si="32"/>
        <v>Y</v>
      </c>
      <c r="J365" s="13" t="str">
        <f t="shared" si="33"/>
        <v>IR-5-0</v>
      </c>
      <c r="K365" s="13" t="str">
        <f t="shared" si="34"/>
        <v>Y</v>
      </c>
      <c r="L365" s="13" t="str">
        <f>IFERROR(VLOOKUP(G365,'Important Notes'!I:I,1,FALSE)," ")</f>
        <v>IR-5-0</v>
      </c>
      <c r="M365" s="13" t="str">
        <f t="shared" si="35"/>
        <v>Y</v>
      </c>
      <c r="N365" s="13" t="str">
        <f>IFERROR(VLOOKUP(G365,'Important Notes'!D:D,1,FALSE)," ")</f>
        <v>IR-5-0</v>
      </c>
      <c r="O365" s="13" t="str">
        <f>VLOOKUP(D365,'Ref-NIST 800-53 (Rev. 4)'!A:D,4,FALSE)</f>
        <v>P1</v>
      </c>
      <c r="P365" s="13" t="s">
        <v>1152</v>
      </c>
    </row>
    <row r="366" spans="1:16">
      <c r="A366" s="13" t="str">
        <f t="shared" si="31"/>
        <v>IR</v>
      </c>
      <c r="B366" s="13" t="str">
        <f>VLOOKUP(A366,'Ref-Families'!A:B,2,FALSE)</f>
        <v xml:space="preserve"> Incident Response</v>
      </c>
      <c r="C366" s="13" t="str">
        <f>TRIM(VLOOKUP(D366,'Ref-NIST 800-53 (Rev. 4)'!A:C,3,FALSE))</f>
        <v>INCIDENT MONITORING</v>
      </c>
      <c r="D366" s="12" t="s">
        <v>128</v>
      </c>
      <c r="E366" s="13" t="str">
        <f>TRIM(VLOOKUP(G366,'Ref-ALL NIST 800-53 Controls'!A:F,6,FALSE))</f>
        <v>AUTOMATED TRACKING / DATA COLLECTION / ANALYSIS</v>
      </c>
      <c r="F366" s="57">
        <v>1</v>
      </c>
      <c r="G366" s="2" t="str">
        <f t="shared" si="30"/>
        <v>IR-5-1</v>
      </c>
      <c r="H366" s="17" t="s">
        <v>129</v>
      </c>
      <c r="I366" s="13" t="str">
        <f t="shared" si="32"/>
        <v>N</v>
      </c>
      <c r="J366" s="13"/>
      <c r="K366" s="13" t="str">
        <f t="shared" si="34"/>
        <v>N</v>
      </c>
      <c r="L366" s="13" t="str">
        <f>IFERROR(VLOOKUP(G366,'Important Notes'!I:I,1,FALSE)," ")</f>
        <v xml:space="preserve"> </v>
      </c>
      <c r="M366" s="13" t="str">
        <f t="shared" si="35"/>
        <v>Y</v>
      </c>
      <c r="N366" s="13" t="str">
        <f>IFERROR(VLOOKUP(G366,'Important Notes'!D:D,1,FALSE)," ")</f>
        <v>IR-5-1</v>
      </c>
      <c r="O366" s="13" t="str">
        <f>VLOOKUP(D366,'Ref-NIST 800-53 (Rev. 4)'!A:D,4,FALSE)</f>
        <v>P1</v>
      </c>
      <c r="P366" s="13" t="s">
        <v>1152</v>
      </c>
    </row>
    <row r="367" spans="1:16">
      <c r="A367" s="13" t="str">
        <f t="shared" si="31"/>
        <v>IR</v>
      </c>
      <c r="B367" s="13" t="str">
        <f>VLOOKUP(A367,'Ref-Families'!A:B,2,FALSE)</f>
        <v xml:space="preserve"> Incident Response</v>
      </c>
      <c r="C367" s="13" t="str">
        <f>TRIM(VLOOKUP(D367,'Ref-NIST 800-53 (Rev. 4)'!A:C,3,FALSE))</f>
        <v>INCIDENT REPORTING</v>
      </c>
      <c r="D367" s="12" t="s">
        <v>130</v>
      </c>
      <c r="E367" s="13" t="str">
        <f>TRIM(VLOOKUP(G367,'Ref-ALL NIST 800-53 Controls'!A:F,6,FALSE))</f>
        <v/>
      </c>
      <c r="F367" s="56">
        <v>0</v>
      </c>
      <c r="G367" s="2" t="str">
        <f t="shared" si="30"/>
        <v>IR-6-0</v>
      </c>
      <c r="H367" s="17" t="s">
        <v>674</v>
      </c>
      <c r="I367" s="13" t="str">
        <f t="shared" si="32"/>
        <v>Y</v>
      </c>
      <c r="J367" s="13" t="str">
        <f t="shared" si="33"/>
        <v>IR-6-0</v>
      </c>
      <c r="K367" s="13" t="str">
        <f t="shared" si="34"/>
        <v>Y</v>
      </c>
      <c r="L367" s="13" t="str">
        <f>IFERROR(VLOOKUP(G367,'Important Notes'!I:I,1,FALSE)," ")</f>
        <v>IR-6-0</v>
      </c>
      <c r="M367" s="13" t="str">
        <f t="shared" si="35"/>
        <v>Y</v>
      </c>
      <c r="N367" s="13" t="str">
        <f>IFERROR(VLOOKUP(G367,'Important Notes'!D:D,1,FALSE)," ")</f>
        <v>IR-6-0</v>
      </c>
      <c r="O367" s="13" t="str">
        <f>VLOOKUP(D367,'Ref-NIST 800-53 (Rev. 4)'!A:D,4,FALSE)</f>
        <v>P1</v>
      </c>
      <c r="P367" s="13" t="s">
        <v>1152</v>
      </c>
    </row>
    <row r="368" spans="1:16">
      <c r="A368" s="13" t="str">
        <f t="shared" si="31"/>
        <v>IR</v>
      </c>
      <c r="B368" s="13" t="str">
        <f>VLOOKUP(A368,'Ref-Families'!A:B,2,FALSE)</f>
        <v xml:space="preserve"> Incident Response</v>
      </c>
      <c r="C368" s="13" t="str">
        <f>TRIM(VLOOKUP(D368,'Ref-NIST 800-53 (Rev. 4)'!A:C,3,FALSE))</f>
        <v>INCIDENT REPORTING</v>
      </c>
      <c r="D368" s="12" t="s">
        <v>130</v>
      </c>
      <c r="E368" s="13" t="str">
        <f>TRIM(VLOOKUP(G368,'Ref-ALL NIST 800-53 Controls'!A:F,6,FALSE))</f>
        <v>AUTOMATED REPORTING</v>
      </c>
      <c r="F368" s="57">
        <v>1</v>
      </c>
      <c r="G368" s="2" t="str">
        <f t="shared" si="30"/>
        <v>IR-6-1</v>
      </c>
      <c r="H368" s="17" t="s">
        <v>131</v>
      </c>
      <c r="I368" s="13" t="str">
        <f t="shared" si="32"/>
        <v>N</v>
      </c>
      <c r="J368" s="13"/>
      <c r="K368" s="13" t="str">
        <f t="shared" si="34"/>
        <v>Y</v>
      </c>
      <c r="L368" s="13" t="str">
        <f>IFERROR(VLOOKUP(G368,'Important Notes'!I:I,1,FALSE)," ")</f>
        <v>IR-6-1</v>
      </c>
      <c r="M368" s="13" t="str">
        <f t="shared" si="35"/>
        <v>Y</v>
      </c>
      <c r="N368" s="13" t="str">
        <f>IFERROR(VLOOKUP(G368,'Important Notes'!D:D,1,FALSE)," ")</f>
        <v>IR-6-1</v>
      </c>
      <c r="O368" s="13" t="str">
        <f>VLOOKUP(D368,'Ref-NIST 800-53 (Rev. 4)'!A:D,4,FALSE)</f>
        <v>P1</v>
      </c>
      <c r="P368" s="13" t="s">
        <v>1152</v>
      </c>
    </row>
    <row r="369" spans="1:16">
      <c r="A369" s="13" t="str">
        <f t="shared" si="31"/>
        <v>IR</v>
      </c>
      <c r="B369" s="13" t="str">
        <f>VLOOKUP(A369,'Ref-Families'!A:B,2,FALSE)</f>
        <v xml:space="preserve"> Incident Response</v>
      </c>
      <c r="C369" s="13" t="str">
        <f>TRIM(VLOOKUP(D369,'Ref-NIST 800-53 (Rev. 4)'!A:C,3,FALSE))</f>
        <v>INCIDENT REPORTING</v>
      </c>
      <c r="D369" s="12" t="s">
        <v>130</v>
      </c>
      <c r="E369" s="13" t="str">
        <f>TRIM(VLOOKUP(G369,'Ref-ALL NIST 800-53 Controls'!A:F,6,FALSE))</f>
        <v>VULNERABILITIES RELATED TO INCIDENTS</v>
      </c>
      <c r="F369" s="56">
        <v>2</v>
      </c>
      <c r="G369" s="2" t="str">
        <f t="shared" si="30"/>
        <v>IR-6-2</v>
      </c>
      <c r="H369" s="17" t="s">
        <v>609</v>
      </c>
      <c r="I369" s="13" t="str">
        <f t="shared" si="32"/>
        <v>N</v>
      </c>
      <c r="J369" s="13"/>
      <c r="K369" s="13" t="str">
        <f t="shared" si="34"/>
        <v>N</v>
      </c>
      <c r="L369" s="13" t="str">
        <f>IFERROR(VLOOKUP(G369,'Important Notes'!I:I,1,FALSE)," ")</f>
        <v xml:space="preserve"> </v>
      </c>
      <c r="M369" s="13" t="str">
        <f t="shared" si="35"/>
        <v>N</v>
      </c>
      <c r="N369" s="13" t="str">
        <f>IFERROR(VLOOKUP(G369,'Important Notes'!D:D,1,FALSE)," ")</f>
        <v xml:space="preserve"> </v>
      </c>
      <c r="O369" s="13" t="str">
        <f>VLOOKUP(D369,'Ref-NIST 800-53 (Rev. 4)'!A:D,4,FALSE)</f>
        <v>P1</v>
      </c>
      <c r="P369" s="13" t="s">
        <v>1152</v>
      </c>
    </row>
    <row r="370" spans="1:16">
      <c r="A370" s="13" t="str">
        <f t="shared" si="31"/>
        <v>IR</v>
      </c>
      <c r="B370" s="13" t="str">
        <f>VLOOKUP(A370,'Ref-Families'!A:B,2,FALSE)</f>
        <v xml:space="preserve"> Incident Response</v>
      </c>
      <c r="C370" s="13" t="str">
        <f>TRIM(VLOOKUP(D370,'Ref-NIST 800-53 (Rev. 4)'!A:C,3,FALSE))</f>
        <v>INCIDENT REPORTING</v>
      </c>
      <c r="D370" s="12" t="s">
        <v>130</v>
      </c>
      <c r="E370" s="13" t="str">
        <f>TRIM(VLOOKUP(G370,'Ref-ALL NIST 800-53 Controls'!A:F,6,FALSE))</f>
        <v>COORDINATION WITH SUPPLY CHAIN</v>
      </c>
      <c r="F370" s="57">
        <v>3</v>
      </c>
      <c r="G370" s="2" t="str">
        <f t="shared" si="30"/>
        <v>IR-6-3</v>
      </c>
      <c r="H370" s="17" t="s">
        <v>609</v>
      </c>
      <c r="I370" s="13" t="str">
        <f t="shared" si="32"/>
        <v>N</v>
      </c>
      <c r="J370" s="13"/>
      <c r="K370" s="13" t="str">
        <f t="shared" si="34"/>
        <v>N</v>
      </c>
      <c r="L370" s="13" t="str">
        <f>IFERROR(VLOOKUP(G370,'Important Notes'!I:I,1,FALSE)," ")</f>
        <v xml:space="preserve"> </v>
      </c>
      <c r="M370" s="13" t="str">
        <f t="shared" si="35"/>
        <v>N</v>
      </c>
      <c r="N370" s="13" t="str">
        <f>IFERROR(VLOOKUP(G370,'Important Notes'!D:D,1,FALSE)," ")</f>
        <v xml:space="preserve"> </v>
      </c>
      <c r="O370" s="13" t="str">
        <f>VLOOKUP(D370,'Ref-NIST 800-53 (Rev. 4)'!A:D,4,FALSE)</f>
        <v>P1</v>
      </c>
      <c r="P370" s="13" t="s">
        <v>1152</v>
      </c>
    </row>
    <row r="371" spans="1:16">
      <c r="A371" s="13" t="str">
        <f t="shared" si="31"/>
        <v>IR</v>
      </c>
      <c r="B371" s="13" t="str">
        <f>VLOOKUP(A371,'Ref-Families'!A:B,2,FALSE)</f>
        <v xml:space="preserve"> Incident Response</v>
      </c>
      <c r="C371" s="13" t="str">
        <f>TRIM(VLOOKUP(D371,'Ref-NIST 800-53 (Rev. 4)'!A:C,3,FALSE))</f>
        <v>INCIDENT RESPONSE ASSISTANCE</v>
      </c>
      <c r="D371" s="12" t="s">
        <v>131</v>
      </c>
      <c r="E371" s="13" t="str">
        <f>TRIM(VLOOKUP(G371,'Ref-ALL NIST 800-53 Controls'!A:F,6,FALSE))</f>
        <v/>
      </c>
      <c r="F371" s="55">
        <v>0</v>
      </c>
      <c r="G371" s="2" t="str">
        <f t="shared" si="30"/>
        <v>IR-7-0</v>
      </c>
      <c r="H371" s="17" t="s">
        <v>675</v>
      </c>
      <c r="I371" s="13" t="str">
        <f t="shared" si="32"/>
        <v>Y</v>
      </c>
      <c r="J371" s="13" t="str">
        <f t="shared" si="33"/>
        <v>IR-7-0</v>
      </c>
      <c r="K371" s="13" t="str">
        <f t="shared" si="34"/>
        <v>Y</v>
      </c>
      <c r="L371" s="13" t="str">
        <f>IFERROR(VLOOKUP(G371,'Important Notes'!I:I,1,FALSE)," ")</f>
        <v>IR-7-0</v>
      </c>
      <c r="M371" s="13" t="str">
        <f t="shared" si="35"/>
        <v>Y</v>
      </c>
      <c r="N371" s="13" t="str">
        <f>IFERROR(VLOOKUP(G371,'Important Notes'!D:D,1,FALSE)," ")</f>
        <v>IR-7-0</v>
      </c>
      <c r="O371" s="13" t="str">
        <f>VLOOKUP(D371,'Ref-NIST 800-53 (Rev. 4)'!A:D,4,FALSE)</f>
        <v>P2</v>
      </c>
      <c r="P371" s="13" t="s">
        <v>1152</v>
      </c>
    </row>
    <row r="372" spans="1:16">
      <c r="A372" s="13" t="str">
        <f t="shared" si="31"/>
        <v>IR</v>
      </c>
      <c r="B372" s="13" t="str">
        <f>VLOOKUP(A372,'Ref-Families'!A:B,2,FALSE)</f>
        <v xml:space="preserve"> Incident Response</v>
      </c>
      <c r="C372" s="13" t="str">
        <f>TRIM(VLOOKUP(D372,'Ref-NIST 800-53 (Rev. 4)'!A:C,3,FALSE))</f>
        <v>INCIDENT RESPONSE ASSISTANCE</v>
      </c>
      <c r="D372" s="12" t="s">
        <v>131</v>
      </c>
      <c r="E372" s="13" t="str">
        <f>TRIM(VLOOKUP(G372,'Ref-ALL NIST 800-53 Controls'!A:F,6,FALSE))</f>
        <v>AUTOMATION SUPPORT FOR AVAILABILITY OF INFORMATION / SUPPORT</v>
      </c>
      <c r="F372" s="55">
        <v>1</v>
      </c>
      <c r="G372" s="2" t="str">
        <f t="shared" si="30"/>
        <v>IR-7-1</v>
      </c>
      <c r="H372" s="17" t="s">
        <v>609</v>
      </c>
      <c r="I372" s="13" t="str">
        <f t="shared" si="32"/>
        <v>N</v>
      </c>
      <c r="J372" s="13"/>
      <c r="K372" s="13" t="str">
        <f t="shared" si="34"/>
        <v>Y</v>
      </c>
      <c r="L372" s="13" t="str">
        <f>IFERROR(VLOOKUP(G372,'Important Notes'!I:I,1,FALSE)," ")</f>
        <v>IR-7-1</v>
      </c>
      <c r="M372" s="13" t="str">
        <f t="shared" si="35"/>
        <v>Y</v>
      </c>
      <c r="N372" s="13" t="str">
        <f>IFERROR(VLOOKUP(G372,'Important Notes'!D:D,1,FALSE)," ")</f>
        <v>IR-7-1</v>
      </c>
      <c r="O372" s="13" t="str">
        <f>VLOOKUP(D372,'Ref-NIST 800-53 (Rev. 4)'!A:D,4,FALSE)</f>
        <v>P2</v>
      </c>
      <c r="P372" s="13" t="s">
        <v>1152</v>
      </c>
    </row>
    <row r="373" spans="1:16">
      <c r="A373" s="13" t="str">
        <f t="shared" si="31"/>
        <v>IR</v>
      </c>
      <c r="B373" s="13" t="str">
        <f>VLOOKUP(A373,'Ref-Families'!A:B,2,FALSE)</f>
        <v xml:space="preserve"> Incident Response</v>
      </c>
      <c r="C373" s="13" t="str">
        <f>TRIM(VLOOKUP(D373,'Ref-NIST 800-53 (Rev. 4)'!A:C,3,FALSE))</f>
        <v>INCIDENT RESPONSE ASSISTANCE</v>
      </c>
      <c r="D373" s="12" t="s">
        <v>131</v>
      </c>
      <c r="E373" s="13" t="str">
        <f>TRIM(VLOOKUP(G373,'Ref-ALL NIST 800-53 Controls'!A:F,6,FALSE))</f>
        <v>COORDINATION WITH EXTERNAL PROVIDERS</v>
      </c>
      <c r="F373" s="55">
        <v>2</v>
      </c>
      <c r="G373" s="2" t="str">
        <f t="shared" si="30"/>
        <v>IR-7-2</v>
      </c>
      <c r="H373" s="17" t="s">
        <v>609</v>
      </c>
      <c r="I373" s="13" t="str">
        <f t="shared" si="32"/>
        <v>N</v>
      </c>
      <c r="J373" s="13"/>
      <c r="K373" s="13" t="str">
        <f t="shared" si="34"/>
        <v>Y</v>
      </c>
      <c r="L373" s="13" t="str">
        <f>IFERROR(VLOOKUP(G373,'Important Notes'!I:I,1,FALSE)," ")</f>
        <v>IR-7-2</v>
      </c>
      <c r="M373" s="13" t="str">
        <f t="shared" si="35"/>
        <v>Y</v>
      </c>
      <c r="N373" s="13" t="str">
        <f>IFERROR(VLOOKUP(G373,'Important Notes'!D:D,1,FALSE)," ")</f>
        <v>IR-7-2</v>
      </c>
      <c r="O373" s="13" t="str">
        <f>VLOOKUP(D373,'Ref-NIST 800-53 (Rev. 4)'!A:D,4,FALSE)</f>
        <v>P2</v>
      </c>
      <c r="P373" s="13" t="s">
        <v>1152</v>
      </c>
    </row>
    <row r="374" spans="1:16">
      <c r="A374" s="13" t="str">
        <f t="shared" si="31"/>
        <v>IR</v>
      </c>
      <c r="B374" s="13" t="str">
        <f>VLOOKUP(A374,'Ref-Families'!A:B,2,FALSE)</f>
        <v xml:space="preserve"> Incident Response</v>
      </c>
      <c r="C374" s="13" t="str">
        <f>TRIM(VLOOKUP(D374,'Ref-NIST 800-53 (Rev. 4)'!A:C,3,FALSE))</f>
        <v>INCIDENT RESPONSE PLAN</v>
      </c>
      <c r="D374" s="12" t="s">
        <v>185</v>
      </c>
      <c r="E374" s="13" t="str">
        <f>TRIM(VLOOKUP(G374,'Ref-ALL NIST 800-53 Controls'!A:F,6,FALSE))</f>
        <v/>
      </c>
      <c r="F374" s="56">
        <v>0</v>
      </c>
      <c r="G374" s="2" t="str">
        <f t="shared" si="30"/>
        <v>IR-8-0</v>
      </c>
      <c r="H374" s="17" t="s">
        <v>676</v>
      </c>
      <c r="I374" s="13" t="str">
        <f t="shared" si="32"/>
        <v>Y</v>
      </c>
      <c r="J374" s="13" t="str">
        <f t="shared" si="33"/>
        <v>IR-8-0</v>
      </c>
      <c r="K374" s="13" t="str">
        <f t="shared" si="34"/>
        <v>Y</v>
      </c>
      <c r="L374" s="13" t="str">
        <f>IFERROR(VLOOKUP(G374,'Important Notes'!I:I,1,FALSE)," ")</f>
        <v>IR-8-0</v>
      </c>
      <c r="M374" s="13" t="str">
        <f t="shared" si="35"/>
        <v>Y</v>
      </c>
      <c r="N374" s="13" t="str">
        <f>IFERROR(VLOOKUP(G374,'Important Notes'!D:D,1,FALSE)," ")</f>
        <v>IR-8-0</v>
      </c>
      <c r="O374" s="13" t="str">
        <f>VLOOKUP(D374,'Ref-NIST 800-53 (Rev. 4)'!A:D,4,FALSE)</f>
        <v>P1</v>
      </c>
      <c r="P374" s="13" t="s">
        <v>1152</v>
      </c>
    </row>
    <row r="375" spans="1:16">
      <c r="A375" s="13" t="str">
        <f t="shared" si="31"/>
        <v>MA</v>
      </c>
      <c r="B375" s="13" t="str">
        <f>VLOOKUP(A375,'Ref-Families'!A:B,2,FALSE)</f>
        <v xml:space="preserve"> Maintenance</v>
      </c>
      <c r="C375" s="13" t="str">
        <f>TRIM(VLOOKUP(D375,'Ref-NIST 800-53 (Rev. 4)'!A:C,3,FALSE))</f>
        <v>SYSTEM MAINTENANCE POLICY AND PROCEDURES</v>
      </c>
      <c r="D375" s="12" t="s">
        <v>400</v>
      </c>
      <c r="E375" s="13" t="str">
        <f>TRIM(VLOOKUP(G375,'Ref-ALL NIST 800-53 Controls'!A:F,6,FALSE))</f>
        <v/>
      </c>
      <c r="F375" s="56">
        <v>0</v>
      </c>
      <c r="G375" s="2" t="str">
        <f t="shared" si="30"/>
        <v>MA-1-0</v>
      </c>
      <c r="H375" s="17" t="s">
        <v>219</v>
      </c>
      <c r="I375" s="13" t="str">
        <f t="shared" si="32"/>
        <v>Y</v>
      </c>
      <c r="J375" s="13" t="str">
        <f t="shared" si="33"/>
        <v>MA-1-0</v>
      </c>
      <c r="K375" s="13" t="str">
        <f t="shared" si="34"/>
        <v>Y</v>
      </c>
      <c r="L375" s="13" t="str">
        <f>IFERROR(VLOOKUP(G375,'Important Notes'!I:I,1,FALSE)," ")</f>
        <v>MA-1-0</v>
      </c>
      <c r="M375" s="13" t="str">
        <f t="shared" si="35"/>
        <v>Y</v>
      </c>
      <c r="N375" s="13" t="str">
        <f>IFERROR(VLOOKUP(G375,'Important Notes'!D:D,1,FALSE)," ")</f>
        <v>MA-1-0</v>
      </c>
      <c r="O375" s="13" t="str">
        <f>VLOOKUP(D375,'Ref-NIST 800-53 (Rev. 4)'!A:D,4,FALSE)</f>
        <v>P1</v>
      </c>
      <c r="P375" s="13" t="s">
        <v>1152</v>
      </c>
    </row>
    <row r="376" spans="1:16">
      <c r="A376" s="13" t="str">
        <f t="shared" si="31"/>
        <v>MA</v>
      </c>
      <c r="B376" s="13" t="str">
        <f>VLOOKUP(A376,'Ref-Families'!A:B,2,FALSE)</f>
        <v xml:space="preserve"> Maintenance</v>
      </c>
      <c r="C376" s="13" t="str">
        <f>TRIM(VLOOKUP(D376,'Ref-NIST 800-53 (Rev. 4)'!A:C,3,FALSE))</f>
        <v>CONTROLLED MAINTENANCE</v>
      </c>
      <c r="D376" s="12" t="s">
        <v>132</v>
      </c>
      <c r="E376" s="13" t="str">
        <f>TRIM(VLOOKUP(G376,'Ref-ALL NIST 800-53 Controls'!A:F,6,FALSE))</f>
        <v/>
      </c>
      <c r="F376" s="55">
        <v>0</v>
      </c>
      <c r="G376" s="2" t="str">
        <f t="shared" si="30"/>
        <v>MA-2-0</v>
      </c>
      <c r="H376" s="17" t="s">
        <v>624</v>
      </c>
      <c r="I376" s="13" t="str">
        <f t="shared" si="32"/>
        <v>Y</v>
      </c>
      <c r="J376" s="13" t="str">
        <f t="shared" si="33"/>
        <v>MA-2-0</v>
      </c>
      <c r="K376" s="13" t="str">
        <f t="shared" si="34"/>
        <v>Y</v>
      </c>
      <c r="L376" s="13" t="str">
        <f>IFERROR(VLOOKUP(G376,'Important Notes'!I:I,1,FALSE)," ")</f>
        <v>MA-2-0</v>
      </c>
      <c r="M376" s="13" t="str">
        <f t="shared" si="35"/>
        <v>Y</v>
      </c>
      <c r="N376" s="13" t="str">
        <f>IFERROR(VLOOKUP(G376,'Important Notes'!D:D,1,FALSE)," ")</f>
        <v>MA-2-0</v>
      </c>
      <c r="O376" s="13" t="str">
        <f>VLOOKUP(D376,'Ref-NIST 800-53 (Rev. 4)'!A:D,4,FALSE)</f>
        <v>P2</v>
      </c>
      <c r="P376" s="13" t="s">
        <v>1152</v>
      </c>
    </row>
    <row r="377" spans="1:16">
      <c r="A377" s="13" t="str">
        <f t="shared" si="31"/>
        <v>MA</v>
      </c>
      <c r="B377" s="13" t="str">
        <f>VLOOKUP(A377,'Ref-Families'!A:B,2,FALSE)</f>
        <v xml:space="preserve"> Maintenance</v>
      </c>
      <c r="C377" s="13" t="str">
        <f>TRIM(VLOOKUP(D377,'Ref-NIST 800-53 (Rev. 4)'!A:C,3,FALSE))</f>
        <v>CONTROLLED MAINTENANCE</v>
      </c>
      <c r="D377" s="12" t="s">
        <v>132</v>
      </c>
      <c r="E377" s="13" t="str">
        <f>TRIM(VLOOKUP(G377,'Ref-ALL NIST 800-53 Controls'!A:F,6,FALSE))</f>
        <v>RECORD CONTENT</v>
      </c>
      <c r="F377" s="55">
        <v>1</v>
      </c>
      <c r="G377" s="2" t="str">
        <f t="shared" si="30"/>
        <v>MA-2-1</v>
      </c>
      <c r="H377" s="17" t="s">
        <v>611</v>
      </c>
      <c r="I377" s="13" t="str">
        <f t="shared" si="32"/>
        <v>N</v>
      </c>
      <c r="J377" s="13"/>
      <c r="K377" s="13" t="str">
        <f t="shared" si="34"/>
        <v>N</v>
      </c>
      <c r="L377" s="13" t="str">
        <f>IFERROR(VLOOKUP(G377,'Important Notes'!I:I,1,FALSE)," ")</f>
        <v xml:space="preserve"> </v>
      </c>
      <c r="M377" s="13" t="str">
        <f t="shared" si="35"/>
        <v>N</v>
      </c>
      <c r="N377" s="13" t="str">
        <f>IFERROR(VLOOKUP(G377,'Important Notes'!D:D,1,FALSE)," ")</f>
        <v xml:space="preserve"> </v>
      </c>
      <c r="O377" s="13" t="str">
        <f>VLOOKUP(D377,'Ref-NIST 800-53 (Rev. 4)'!A:D,4,FALSE)</f>
        <v>P2</v>
      </c>
      <c r="P377" s="13" t="s">
        <v>1152</v>
      </c>
    </row>
    <row r="378" spans="1:16">
      <c r="A378" s="13" t="str">
        <f t="shared" si="31"/>
        <v>MA</v>
      </c>
      <c r="B378" s="13" t="str">
        <f>VLOOKUP(A378,'Ref-Families'!A:B,2,FALSE)</f>
        <v xml:space="preserve"> Maintenance</v>
      </c>
      <c r="C378" s="13" t="str">
        <f>TRIM(VLOOKUP(D378,'Ref-NIST 800-53 (Rev. 4)'!A:C,3,FALSE))</f>
        <v>CONTROLLED MAINTENANCE</v>
      </c>
      <c r="D378" s="12" t="s">
        <v>132</v>
      </c>
      <c r="E378" s="13" t="str">
        <f>TRIM(VLOOKUP(G378,'Ref-ALL NIST 800-53 Controls'!A:F,6,FALSE))</f>
        <v>AUTOMATED MAINTENANCE ACTIVITIES</v>
      </c>
      <c r="F378" s="55">
        <v>2</v>
      </c>
      <c r="G378" s="2" t="str">
        <f t="shared" si="30"/>
        <v>MA-2-2</v>
      </c>
      <c r="H378" s="17" t="s">
        <v>133</v>
      </c>
      <c r="I378" s="13" t="str">
        <f t="shared" si="32"/>
        <v>N</v>
      </c>
      <c r="J378" s="13"/>
      <c r="K378" s="13" t="str">
        <f t="shared" si="34"/>
        <v>N</v>
      </c>
      <c r="L378" s="13" t="str">
        <f>IFERROR(VLOOKUP(G378,'Important Notes'!I:I,1,FALSE)," ")</f>
        <v xml:space="preserve"> </v>
      </c>
      <c r="M378" s="13" t="str">
        <f t="shared" si="35"/>
        <v>Y</v>
      </c>
      <c r="N378" s="13" t="str">
        <f>IFERROR(VLOOKUP(G378,'Important Notes'!D:D,1,FALSE)," ")</f>
        <v>MA-2-2</v>
      </c>
      <c r="O378" s="13" t="str">
        <f>VLOOKUP(D378,'Ref-NIST 800-53 (Rev. 4)'!A:D,4,FALSE)</f>
        <v>P2</v>
      </c>
      <c r="P378" s="13" t="s">
        <v>1152</v>
      </c>
    </row>
    <row r="379" spans="1:16">
      <c r="A379" s="13" t="str">
        <f t="shared" si="31"/>
        <v>MA</v>
      </c>
      <c r="B379" s="13" t="str">
        <f>VLOOKUP(A379,'Ref-Families'!A:B,2,FALSE)</f>
        <v xml:space="preserve"> Maintenance</v>
      </c>
      <c r="C379" s="13" t="str">
        <f>TRIM(VLOOKUP(D379,'Ref-NIST 800-53 (Rev. 4)'!A:C,3,FALSE))</f>
        <v>MAINTENANCE TOOLS</v>
      </c>
      <c r="D379" s="12" t="s">
        <v>134</v>
      </c>
      <c r="E379" s="13" t="str">
        <f>TRIM(VLOOKUP(G379,'Ref-ALL NIST 800-53 Controls'!A:F,6,FALSE))</f>
        <v/>
      </c>
      <c r="F379" s="55">
        <v>0</v>
      </c>
      <c r="G379" s="2" t="str">
        <f t="shared" si="30"/>
        <v>MA-3-0</v>
      </c>
      <c r="H379" s="17" t="s">
        <v>677</v>
      </c>
      <c r="I379" s="13" t="str">
        <f t="shared" si="32"/>
        <v>N</v>
      </c>
      <c r="J379" s="13"/>
      <c r="K379" s="13" t="str">
        <f t="shared" si="34"/>
        <v>Y</v>
      </c>
      <c r="L379" s="13" t="str">
        <f>IFERROR(VLOOKUP(G379,'Important Notes'!I:I,1,FALSE)," ")</f>
        <v>MA-3-0</v>
      </c>
      <c r="M379" s="13" t="str">
        <f t="shared" si="35"/>
        <v>Y</v>
      </c>
      <c r="N379" s="13" t="str">
        <f>IFERROR(VLOOKUP(G379,'Important Notes'!D:D,1,FALSE)," ")</f>
        <v>MA-3-0</v>
      </c>
      <c r="O379" s="13" t="str">
        <f>VLOOKUP(D379,'Ref-NIST 800-53 (Rev. 4)'!A:D,4,FALSE)</f>
        <v>P3</v>
      </c>
      <c r="P379" s="13" t="s">
        <v>1152</v>
      </c>
    </row>
    <row r="380" spans="1:16">
      <c r="A380" s="13" t="str">
        <f t="shared" si="31"/>
        <v>MA</v>
      </c>
      <c r="B380" s="13" t="str">
        <f>VLOOKUP(A380,'Ref-Families'!A:B,2,FALSE)</f>
        <v xml:space="preserve"> Maintenance</v>
      </c>
      <c r="C380" s="13" t="str">
        <f>TRIM(VLOOKUP(D380,'Ref-NIST 800-53 (Rev. 4)'!A:C,3,FALSE))</f>
        <v>MAINTENANCE TOOLS</v>
      </c>
      <c r="D380" s="12" t="s">
        <v>134</v>
      </c>
      <c r="E380" s="13" t="str">
        <f>TRIM(VLOOKUP(G380,'Ref-ALL NIST 800-53 Controls'!A:F,6,FALSE))</f>
        <v>INSPECT TOOLS</v>
      </c>
      <c r="F380" s="55">
        <v>1</v>
      </c>
      <c r="G380" s="2" t="str">
        <f t="shared" si="30"/>
        <v>MA-3-1</v>
      </c>
      <c r="H380" s="17" t="s">
        <v>94</v>
      </c>
      <c r="I380" s="13" t="str">
        <f t="shared" si="32"/>
        <v>N</v>
      </c>
      <c r="J380" s="13"/>
      <c r="K380" s="13" t="str">
        <f t="shared" si="34"/>
        <v>Y</v>
      </c>
      <c r="L380" s="13" t="str">
        <f>IFERROR(VLOOKUP(G380,'Important Notes'!I:I,1,FALSE)," ")</f>
        <v>MA-3-1</v>
      </c>
      <c r="M380" s="13" t="str">
        <f t="shared" si="35"/>
        <v>Y</v>
      </c>
      <c r="N380" s="13" t="str">
        <f>IFERROR(VLOOKUP(G380,'Important Notes'!D:D,1,FALSE)," ")</f>
        <v>MA-3-1</v>
      </c>
      <c r="O380" s="13" t="str">
        <f>VLOOKUP(D380,'Ref-NIST 800-53 (Rev. 4)'!A:D,4,FALSE)</f>
        <v>P3</v>
      </c>
      <c r="P380" s="13" t="s">
        <v>1152</v>
      </c>
    </row>
    <row r="381" spans="1:16">
      <c r="A381" s="13" t="str">
        <f t="shared" si="31"/>
        <v>MA</v>
      </c>
      <c r="B381" s="13" t="str">
        <f>VLOOKUP(A381,'Ref-Families'!A:B,2,FALSE)</f>
        <v xml:space="preserve"> Maintenance</v>
      </c>
      <c r="C381" s="13" t="str">
        <f>TRIM(VLOOKUP(D381,'Ref-NIST 800-53 (Rev. 4)'!A:C,3,FALSE))</f>
        <v>MAINTENANCE TOOLS</v>
      </c>
      <c r="D381" s="12" t="s">
        <v>134</v>
      </c>
      <c r="E381" s="13" t="str">
        <f>TRIM(VLOOKUP(G381,'Ref-ALL NIST 800-53 Controls'!A:F,6,FALSE))</f>
        <v>INSPECT MEDIA</v>
      </c>
      <c r="F381" s="55">
        <v>2</v>
      </c>
      <c r="G381" s="2" t="str">
        <f t="shared" si="30"/>
        <v>MA-3-2</v>
      </c>
      <c r="H381" s="17" t="s">
        <v>17</v>
      </c>
      <c r="I381" s="13" t="str">
        <f t="shared" si="32"/>
        <v>N</v>
      </c>
      <c r="J381" s="13"/>
      <c r="K381" s="13" t="str">
        <f t="shared" si="34"/>
        <v>Y</v>
      </c>
      <c r="L381" s="13" t="str">
        <f>IFERROR(VLOOKUP(G381,'Important Notes'!I:I,1,FALSE)," ")</f>
        <v>MA-3-2</v>
      </c>
      <c r="M381" s="13" t="str">
        <f t="shared" si="35"/>
        <v>Y</v>
      </c>
      <c r="N381" s="13" t="str">
        <f>IFERROR(VLOOKUP(G381,'Important Notes'!D:D,1,FALSE)," ")</f>
        <v>MA-3-2</v>
      </c>
      <c r="O381" s="13" t="str">
        <f>VLOOKUP(D381,'Ref-NIST 800-53 (Rev. 4)'!A:D,4,FALSE)</f>
        <v>P3</v>
      </c>
      <c r="P381" s="13" t="s">
        <v>1152</v>
      </c>
    </row>
    <row r="382" spans="1:16">
      <c r="A382" s="13" t="str">
        <f t="shared" si="31"/>
        <v>MA</v>
      </c>
      <c r="B382" s="13" t="str">
        <f>VLOOKUP(A382,'Ref-Families'!A:B,2,FALSE)</f>
        <v xml:space="preserve"> Maintenance</v>
      </c>
      <c r="C382" s="13" t="str">
        <f>TRIM(VLOOKUP(D382,'Ref-NIST 800-53 (Rev. 4)'!A:C,3,FALSE))</f>
        <v>MAINTENANCE TOOLS</v>
      </c>
      <c r="D382" s="12" t="s">
        <v>134</v>
      </c>
      <c r="E382" s="13" t="str">
        <f>TRIM(VLOOKUP(G382,'Ref-ALL NIST 800-53 Controls'!A:F,6,FALSE))</f>
        <v>PREVENT UNAUTHORIZED REMOVAL</v>
      </c>
      <c r="F382" s="55">
        <v>3</v>
      </c>
      <c r="G382" s="2" t="str">
        <f t="shared" si="30"/>
        <v>MA-3-3</v>
      </c>
      <c r="H382" s="17" t="s">
        <v>609</v>
      </c>
      <c r="I382" s="13" t="str">
        <f t="shared" si="32"/>
        <v>N</v>
      </c>
      <c r="J382" s="13"/>
      <c r="K382" s="13" t="str">
        <f t="shared" si="34"/>
        <v>Y</v>
      </c>
      <c r="L382" s="13" t="str">
        <f>IFERROR(VLOOKUP(G382,'Important Notes'!I:I,1,FALSE)," ")</f>
        <v>MA-3-3</v>
      </c>
      <c r="M382" s="13" t="str">
        <f t="shared" si="35"/>
        <v>Y</v>
      </c>
      <c r="N382" s="13" t="str">
        <f>IFERROR(VLOOKUP(G382,'Important Notes'!D:D,1,FALSE)," ")</f>
        <v>MA-3-3</v>
      </c>
      <c r="O382" s="13" t="str">
        <f>VLOOKUP(D382,'Ref-NIST 800-53 (Rev. 4)'!A:D,4,FALSE)</f>
        <v>P3</v>
      </c>
      <c r="P382" s="13" t="s">
        <v>1152</v>
      </c>
    </row>
    <row r="383" spans="1:16">
      <c r="A383" s="13" t="str">
        <f t="shared" si="31"/>
        <v>MA</v>
      </c>
      <c r="B383" s="13" t="str">
        <f>VLOOKUP(A383,'Ref-Families'!A:B,2,FALSE)</f>
        <v xml:space="preserve"> Maintenance</v>
      </c>
      <c r="C383" s="13" t="str">
        <f>TRIM(VLOOKUP(D383,'Ref-NIST 800-53 (Rev. 4)'!A:C,3,FALSE))</f>
        <v>MAINTENANCE TOOLS</v>
      </c>
      <c r="D383" s="12" t="s">
        <v>134</v>
      </c>
      <c r="E383" s="13" t="str">
        <f>TRIM(VLOOKUP(G383,'Ref-ALL NIST 800-53 Controls'!A:F,6,FALSE))</f>
        <v>RESTRICTED TOOL USE</v>
      </c>
      <c r="F383" s="55">
        <v>4</v>
      </c>
      <c r="G383" s="2" t="str">
        <f t="shared" si="30"/>
        <v>MA-3-4</v>
      </c>
      <c r="H383" s="17" t="s">
        <v>135</v>
      </c>
      <c r="I383" s="13" t="str">
        <f t="shared" si="32"/>
        <v>N</v>
      </c>
      <c r="J383" s="13"/>
      <c r="K383" s="13" t="str">
        <f t="shared" si="34"/>
        <v>N</v>
      </c>
      <c r="L383" s="13" t="str">
        <f>IFERROR(VLOOKUP(G383,'Important Notes'!I:I,1,FALSE)," ")</f>
        <v xml:space="preserve"> </v>
      </c>
      <c r="M383" s="13" t="str">
        <f t="shared" si="35"/>
        <v>N</v>
      </c>
      <c r="N383" s="13" t="str">
        <f>IFERROR(VLOOKUP(G383,'Important Notes'!D:D,1,FALSE)," ")</f>
        <v xml:space="preserve"> </v>
      </c>
      <c r="O383" s="13" t="str">
        <f>VLOOKUP(D383,'Ref-NIST 800-53 (Rev. 4)'!A:D,4,FALSE)</f>
        <v>P3</v>
      </c>
      <c r="P383" s="13" t="s">
        <v>1152</v>
      </c>
    </row>
    <row r="384" spans="1:16" ht="30">
      <c r="A384" s="13" t="str">
        <f t="shared" si="31"/>
        <v>MA</v>
      </c>
      <c r="B384" s="13" t="str">
        <f>VLOOKUP(A384,'Ref-Families'!A:B,2,FALSE)</f>
        <v xml:space="preserve"> Maintenance</v>
      </c>
      <c r="C384" s="13" t="str">
        <f>TRIM(VLOOKUP(D384,'Ref-NIST 800-53 (Rev. 4)'!A:C,3,FALSE))</f>
        <v>NONLOCAL MAINTENANCE</v>
      </c>
      <c r="D384" s="12" t="s">
        <v>136</v>
      </c>
      <c r="E384" s="13" t="str">
        <f>TRIM(VLOOKUP(G384,'Ref-ALL NIST 800-53 Controls'!A:F,6,FALSE))</f>
        <v/>
      </c>
      <c r="F384" s="55">
        <v>0</v>
      </c>
      <c r="G384" s="2" t="str">
        <f t="shared" si="30"/>
        <v>MA-4-0</v>
      </c>
      <c r="H384" s="17" t="s">
        <v>678</v>
      </c>
      <c r="I384" s="13" t="str">
        <f t="shared" si="32"/>
        <v>Y</v>
      </c>
      <c r="J384" s="13" t="str">
        <f t="shared" si="33"/>
        <v>MA-4-0</v>
      </c>
      <c r="K384" s="13" t="str">
        <f t="shared" si="34"/>
        <v>Y</v>
      </c>
      <c r="L384" s="13" t="str">
        <f>IFERROR(VLOOKUP(G384,'Important Notes'!I:I,1,FALSE)," ")</f>
        <v>MA-4-0</v>
      </c>
      <c r="M384" s="13" t="str">
        <f t="shared" si="35"/>
        <v>Y</v>
      </c>
      <c r="N384" s="13" t="str">
        <f>IFERROR(VLOOKUP(G384,'Important Notes'!D:D,1,FALSE)," ")</f>
        <v>MA-4-0</v>
      </c>
      <c r="O384" s="13" t="str">
        <f>VLOOKUP(D384,'Ref-NIST 800-53 (Rev. 4)'!A:D,4,FALSE)</f>
        <v>P2</v>
      </c>
      <c r="P384" s="13" t="s">
        <v>1152</v>
      </c>
    </row>
    <row r="385" spans="1:16">
      <c r="A385" s="13" t="str">
        <f t="shared" si="31"/>
        <v>MA</v>
      </c>
      <c r="B385" s="13" t="str">
        <f>VLOOKUP(A385,'Ref-Families'!A:B,2,FALSE)</f>
        <v xml:space="preserve"> Maintenance</v>
      </c>
      <c r="C385" s="13" t="str">
        <f>TRIM(VLOOKUP(D385,'Ref-NIST 800-53 (Rev. 4)'!A:C,3,FALSE))</f>
        <v>NONLOCAL MAINTENANCE</v>
      </c>
      <c r="D385" s="12" t="s">
        <v>136</v>
      </c>
      <c r="E385" s="13" t="str">
        <f>TRIM(VLOOKUP(G385,'Ref-ALL NIST 800-53 Controls'!A:F,6,FALSE))</f>
        <v>AUDITING AND REVIEW</v>
      </c>
      <c r="F385" s="55">
        <v>1</v>
      </c>
      <c r="G385" s="2" t="str">
        <f t="shared" si="30"/>
        <v>MA-4-1</v>
      </c>
      <c r="H385" s="17" t="s">
        <v>137</v>
      </c>
      <c r="I385" s="13" t="str">
        <f t="shared" si="32"/>
        <v>N</v>
      </c>
      <c r="J385" s="13"/>
      <c r="K385" s="13" t="str">
        <f t="shared" si="34"/>
        <v>N</v>
      </c>
      <c r="L385" s="13" t="str">
        <f>IFERROR(VLOOKUP(G385,'Important Notes'!I:I,1,FALSE)," ")</f>
        <v xml:space="preserve"> </v>
      </c>
      <c r="M385" s="13" t="str">
        <f t="shared" si="35"/>
        <v>N</v>
      </c>
      <c r="N385" s="13" t="str">
        <f>IFERROR(VLOOKUP(G385,'Important Notes'!D:D,1,FALSE)," ")</f>
        <v xml:space="preserve"> </v>
      </c>
      <c r="O385" s="13" t="str">
        <f>VLOOKUP(D385,'Ref-NIST 800-53 (Rev. 4)'!A:D,4,FALSE)</f>
        <v>P2</v>
      </c>
      <c r="P385" s="13" t="s">
        <v>1152</v>
      </c>
    </row>
    <row r="386" spans="1:16">
      <c r="A386" s="13" t="str">
        <f t="shared" si="31"/>
        <v>MA</v>
      </c>
      <c r="B386" s="13" t="str">
        <f>VLOOKUP(A386,'Ref-Families'!A:B,2,FALSE)</f>
        <v xml:space="preserve"> Maintenance</v>
      </c>
      <c r="C386" s="13" t="str">
        <f>TRIM(VLOOKUP(D386,'Ref-NIST 800-53 (Rev. 4)'!A:C,3,FALSE))</f>
        <v>NONLOCAL MAINTENANCE</v>
      </c>
      <c r="D386" s="12" t="s">
        <v>136</v>
      </c>
      <c r="E386" s="13" t="str">
        <f>TRIM(VLOOKUP(G386,'Ref-ALL NIST 800-53 Controls'!A:F,6,FALSE))</f>
        <v>DOCUMENT NONLOCAL MAINTENANCE</v>
      </c>
      <c r="F386" s="55">
        <v>2</v>
      </c>
      <c r="G386" s="2" t="str">
        <f t="shared" ref="G386:G449" si="36">CONCATENATE(D386,"-",F386)</f>
        <v>MA-4-2</v>
      </c>
      <c r="H386" s="17" t="s">
        <v>609</v>
      </c>
      <c r="I386" s="13" t="str">
        <f t="shared" si="32"/>
        <v>N</v>
      </c>
      <c r="J386" s="13"/>
      <c r="K386" s="13" t="str">
        <f t="shared" si="34"/>
        <v>Y</v>
      </c>
      <c r="L386" s="13" t="str">
        <f>IFERROR(VLOOKUP(G386,'Important Notes'!I:I,1,FALSE)," ")</f>
        <v>MA-4-2</v>
      </c>
      <c r="M386" s="13" t="str">
        <f t="shared" si="35"/>
        <v>Y</v>
      </c>
      <c r="N386" s="13" t="str">
        <f>IFERROR(VLOOKUP(G386,'Important Notes'!D:D,1,FALSE)," ")</f>
        <v>MA-4-2</v>
      </c>
      <c r="O386" s="13" t="str">
        <f>VLOOKUP(D386,'Ref-NIST 800-53 (Rev. 4)'!A:D,4,FALSE)</f>
        <v>P2</v>
      </c>
      <c r="P386" s="13" t="s">
        <v>1152</v>
      </c>
    </row>
    <row r="387" spans="1:16">
      <c r="A387" s="13" t="str">
        <f t="shared" ref="A387:A450" si="37">LEFT(D387,2)</f>
        <v>MA</v>
      </c>
      <c r="B387" s="13" t="str">
        <f>VLOOKUP(A387,'Ref-Families'!A:B,2,FALSE)</f>
        <v xml:space="preserve"> Maintenance</v>
      </c>
      <c r="C387" s="13" t="str">
        <f>TRIM(VLOOKUP(D387,'Ref-NIST 800-53 (Rev. 4)'!A:C,3,FALSE))</f>
        <v>NONLOCAL MAINTENANCE</v>
      </c>
      <c r="D387" s="12" t="s">
        <v>136</v>
      </c>
      <c r="E387" s="13" t="str">
        <f>TRIM(VLOOKUP(G387,'Ref-ALL NIST 800-53 Controls'!A:F,6,FALSE))</f>
        <v>COMPARABLE SECURITY / SANITIZATION</v>
      </c>
      <c r="F387" s="55">
        <v>3</v>
      </c>
      <c r="G387" s="2" t="str">
        <f t="shared" si="36"/>
        <v>MA-4-3</v>
      </c>
      <c r="H387" s="17" t="s">
        <v>138</v>
      </c>
      <c r="I387" s="13" t="str">
        <f t="shared" ref="I387:I450" si="38">IF(J387 = "", "N", "Y")</f>
        <v>N</v>
      </c>
      <c r="J387" s="13"/>
      <c r="K387" s="13" t="str">
        <f t="shared" ref="K387:K450" si="39">IF(L387=" ","N","Y")</f>
        <v>N</v>
      </c>
      <c r="L387" s="13" t="str">
        <f>IFERROR(VLOOKUP(G387,'Important Notes'!I:I,1,FALSE)," ")</f>
        <v xml:space="preserve"> </v>
      </c>
      <c r="M387" s="13" t="str">
        <f t="shared" ref="M387:M450" si="40">IF(N387= " ", "N", "Y")</f>
        <v>Y</v>
      </c>
      <c r="N387" s="13" t="str">
        <f>IFERROR(VLOOKUP(G387,'Important Notes'!D:D,1,FALSE)," ")</f>
        <v>MA-4-3</v>
      </c>
      <c r="O387" s="13" t="str">
        <f>VLOOKUP(D387,'Ref-NIST 800-53 (Rev. 4)'!A:D,4,FALSE)</f>
        <v>P2</v>
      </c>
      <c r="P387" s="13" t="s">
        <v>1152</v>
      </c>
    </row>
    <row r="388" spans="1:16">
      <c r="A388" s="13" t="str">
        <f t="shared" si="37"/>
        <v>MA</v>
      </c>
      <c r="B388" s="13" t="str">
        <f>VLOOKUP(A388,'Ref-Families'!A:B,2,FALSE)</f>
        <v xml:space="preserve"> Maintenance</v>
      </c>
      <c r="C388" s="13" t="str">
        <f>TRIM(VLOOKUP(D388,'Ref-NIST 800-53 (Rev. 4)'!A:C,3,FALSE))</f>
        <v>NONLOCAL MAINTENANCE</v>
      </c>
      <c r="D388" s="12" t="s">
        <v>136</v>
      </c>
      <c r="E388" s="13" t="str">
        <f>TRIM(VLOOKUP(G388,'Ref-ALL NIST 800-53 Controls'!A:F,6,FALSE))</f>
        <v>AUTHENTICATION / SEPARATION OF MAINTENANCE SESSIONS</v>
      </c>
      <c r="F388" s="55">
        <v>4</v>
      </c>
      <c r="G388" s="2" t="str">
        <f t="shared" si="36"/>
        <v>MA-4-4</v>
      </c>
      <c r="H388" s="17" t="s">
        <v>79</v>
      </c>
      <c r="I388" s="13" t="str">
        <f t="shared" si="38"/>
        <v>N</v>
      </c>
      <c r="J388" s="13"/>
      <c r="K388" s="13" t="str">
        <f t="shared" si="39"/>
        <v>N</v>
      </c>
      <c r="L388" s="13" t="str">
        <f>IFERROR(VLOOKUP(G388,'Important Notes'!I:I,1,FALSE)," ")</f>
        <v xml:space="preserve"> </v>
      </c>
      <c r="M388" s="13" t="str">
        <f t="shared" si="40"/>
        <v>N</v>
      </c>
      <c r="N388" s="13" t="str">
        <f>IFERROR(VLOOKUP(G388,'Important Notes'!D:D,1,FALSE)," ")</f>
        <v xml:space="preserve"> </v>
      </c>
      <c r="O388" s="13" t="str">
        <f>VLOOKUP(D388,'Ref-NIST 800-53 (Rev. 4)'!A:D,4,FALSE)</f>
        <v>P2</v>
      </c>
      <c r="P388" s="13" t="s">
        <v>1152</v>
      </c>
    </row>
    <row r="389" spans="1:16">
      <c r="A389" s="13" t="str">
        <f t="shared" si="37"/>
        <v>MA</v>
      </c>
      <c r="B389" s="13" t="str">
        <f>VLOOKUP(A389,'Ref-Families'!A:B,2,FALSE)</f>
        <v xml:space="preserve"> Maintenance</v>
      </c>
      <c r="C389" s="13" t="str">
        <f>TRIM(VLOOKUP(D389,'Ref-NIST 800-53 (Rev. 4)'!A:C,3,FALSE))</f>
        <v>NONLOCAL MAINTENANCE</v>
      </c>
      <c r="D389" s="12" t="s">
        <v>136</v>
      </c>
      <c r="E389" s="13" t="str">
        <f>TRIM(VLOOKUP(G389,'Ref-ALL NIST 800-53 Controls'!A:F,6,FALSE))</f>
        <v>APPROVALS AND NOTIFICATIONS</v>
      </c>
      <c r="F389" s="55">
        <v>5</v>
      </c>
      <c r="G389" s="2" t="str">
        <f t="shared" si="36"/>
        <v>MA-4-5</v>
      </c>
      <c r="H389" s="17" t="s">
        <v>609</v>
      </c>
      <c r="I389" s="13" t="str">
        <f t="shared" si="38"/>
        <v>N</v>
      </c>
      <c r="J389" s="13"/>
      <c r="K389" s="13" t="str">
        <f t="shared" si="39"/>
        <v>N</v>
      </c>
      <c r="L389" s="13" t="str">
        <f>IFERROR(VLOOKUP(G389,'Important Notes'!I:I,1,FALSE)," ")</f>
        <v xml:space="preserve"> </v>
      </c>
      <c r="M389" s="13" t="str">
        <f t="shared" si="40"/>
        <v>N</v>
      </c>
      <c r="N389" s="13" t="str">
        <f>IFERROR(VLOOKUP(G389,'Important Notes'!D:D,1,FALSE)," ")</f>
        <v xml:space="preserve"> </v>
      </c>
      <c r="O389" s="13" t="str">
        <f>VLOOKUP(D389,'Ref-NIST 800-53 (Rev. 4)'!A:D,4,FALSE)</f>
        <v>P2</v>
      </c>
      <c r="P389" s="13" t="s">
        <v>1152</v>
      </c>
    </row>
    <row r="390" spans="1:16">
      <c r="A390" s="13" t="str">
        <f t="shared" si="37"/>
        <v>MA</v>
      </c>
      <c r="B390" s="13" t="str">
        <f>VLOOKUP(A390,'Ref-Families'!A:B,2,FALSE)</f>
        <v xml:space="preserve"> Maintenance</v>
      </c>
      <c r="C390" s="13" t="str">
        <f>TRIM(VLOOKUP(D390,'Ref-NIST 800-53 (Rev. 4)'!A:C,3,FALSE))</f>
        <v>NONLOCAL MAINTENANCE</v>
      </c>
      <c r="D390" s="12" t="s">
        <v>136</v>
      </c>
      <c r="E390" s="13" t="str">
        <f>TRIM(VLOOKUP(G390,'Ref-ALL NIST 800-53 Controls'!A:F,6,FALSE))</f>
        <v>CRYPTOGRAPHIC PROTECTION</v>
      </c>
      <c r="F390" s="55">
        <v>6</v>
      </c>
      <c r="G390" s="2" t="str">
        <f t="shared" si="36"/>
        <v>MA-4-6</v>
      </c>
      <c r="H390" s="17" t="s">
        <v>35</v>
      </c>
      <c r="I390" s="13" t="str">
        <f t="shared" si="38"/>
        <v>N</v>
      </c>
      <c r="J390" s="13"/>
      <c r="K390" s="13" t="str">
        <f t="shared" si="39"/>
        <v>N</v>
      </c>
      <c r="L390" s="13" t="str">
        <f>IFERROR(VLOOKUP(G390,'Important Notes'!I:I,1,FALSE)," ")</f>
        <v xml:space="preserve"> </v>
      </c>
      <c r="M390" s="13" t="str">
        <f t="shared" si="40"/>
        <v>Y</v>
      </c>
      <c r="N390" s="13" t="str">
        <f>IFERROR(VLOOKUP(G390,'Important Notes'!D:D,1,FALSE)," ")</f>
        <v>MA-4-6</v>
      </c>
      <c r="O390" s="13" t="str">
        <f>VLOOKUP(D390,'Ref-NIST 800-53 (Rev. 4)'!A:D,4,FALSE)</f>
        <v>P2</v>
      </c>
      <c r="P390" s="13" t="s">
        <v>1152</v>
      </c>
    </row>
    <row r="391" spans="1:16">
      <c r="A391" s="13" t="str">
        <f t="shared" si="37"/>
        <v>MA</v>
      </c>
      <c r="B391" s="13" t="str">
        <f>VLOOKUP(A391,'Ref-Families'!A:B,2,FALSE)</f>
        <v xml:space="preserve"> Maintenance</v>
      </c>
      <c r="C391" s="13" t="str">
        <f>TRIM(VLOOKUP(D391,'Ref-NIST 800-53 (Rev. 4)'!A:C,3,FALSE))</f>
        <v>NONLOCAL MAINTENANCE</v>
      </c>
      <c r="D391" s="12" t="s">
        <v>136</v>
      </c>
      <c r="E391" s="13" t="str">
        <f>TRIM(VLOOKUP(G391,'Ref-ALL NIST 800-53 Controls'!A:F,6,FALSE))</f>
        <v>REMOTE DISCONNECT VERIFICATION</v>
      </c>
      <c r="F391" s="55">
        <v>7</v>
      </c>
      <c r="G391" s="2" t="str">
        <f t="shared" si="36"/>
        <v>MA-4-7</v>
      </c>
      <c r="H391" s="17" t="s">
        <v>79</v>
      </c>
      <c r="I391" s="13" t="str">
        <f t="shared" si="38"/>
        <v>N</v>
      </c>
      <c r="J391" s="13"/>
      <c r="K391" s="13" t="str">
        <f t="shared" si="39"/>
        <v>N</v>
      </c>
      <c r="L391" s="13" t="str">
        <f>IFERROR(VLOOKUP(G391,'Important Notes'!I:I,1,FALSE)," ")</f>
        <v xml:space="preserve"> </v>
      </c>
      <c r="M391" s="13" t="str">
        <f t="shared" si="40"/>
        <v>N</v>
      </c>
      <c r="N391" s="13" t="str">
        <f>IFERROR(VLOOKUP(G391,'Important Notes'!D:D,1,FALSE)," ")</f>
        <v xml:space="preserve"> </v>
      </c>
      <c r="O391" s="13" t="str">
        <f>VLOOKUP(D391,'Ref-NIST 800-53 (Rev. 4)'!A:D,4,FALSE)</f>
        <v>P2</v>
      </c>
      <c r="P391" s="13" t="s">
        <v>1152</v>
      </c>
    </row>
    <row r="392" spans="1:16">
      <c r="A392" s="13" t="str">
        <f t="shared" si="37"/>
        <v>MA</v>
      </c>
      <c r="B392" s="13" t="str">
        <f>VLOOKUP(A392,'Ref-Families'!A:B,2,FALSE)</f>
        <v xml:space="preserve"> Maintenance</v>
      </c>
      <c r="C392" s="13" t="str">
        <f>TRIM(VLOOKUP(D392,'Ref-NIST 800-53 (Rev. 4)'!A:C,3,FALSE))</f>
        <v>MAINTENANCE PERSONNEL</v>
      </c>
      <c r="D392" s="12" t="s">
        <v>139</v>
      </c>
      <c r="E392" s="13" t="str">
        <f>TRIM(VLOOKUP(G392,'Ref-ALL NIST 800-53 Controls'!A:F,6,FALSE))</f>
        <v/>
      </c>
      <c r="F392" s="55">
        <v>0</v>
      </c>
      <c r="G392" s="2" t="str">
        <f t="shared" si="36"/>
        <v>MA-5-0</v>
      </c>
      <c r="H392" s="17" t="s">
        <v>679</v>
      </c>
      <c r="I392" s="13" t="str">
        <f t="shared" si="38"/>
        <v>Y</v>
      </c>
      <c r="J392" s="13" t="str">
        <f t="shared" ref="J392:J449" si="41">G392</f>
        <v>MA-5-0</v>
      </c>
      <c r="K392" s="13" t="str">
        <f t="shared" si="39"/>
        <v>Y</v>
      </c>
      <c r="L392" s="13" t="str">
        <f>IFERROR(VLOOKUP(G392,'Important Notes'!I:I,1,FALSE)," ")</f>
        <v>MA-5-0</v>
      </c>
      <c r="M392" s="13" t="str">
        <f t="shared" si="40"/>
        <v>Y</v>
      </c>
      <c r="N392" s="13" t="str">
        <f>IFERROR(VLOOKUP(G392,'Important Notes'!D:D,1,FALSE)," ")</f>
        <v>MA-5-0</v>
      </c>
      <c r="O392" s="13" t="str">
        <f>VLOOKUP(D392,'Ref-NIST 800-53 (Rev. 4)'!A:D,4,FALSE)</f>
        <v>P2</v>
      </c>
      <c r="P392" s="13" t="s">
        <v>1152</v>
      </c>
    </row>
    <row r="393" spans="1:16">
      <c r="A393" s="13" t="str">
        <f t="shared" si="37"/>
        <v>MA</v>
      </c>
      <c r="B393" s="13" t="str">
        <f>VLOOKUP(A393,'Ref-Families'!A:B,2,FALSE)</f>
        <v xml:space="preserve"> Maintenance</v>
      </c>
      <c r="C393" s="13" t="str">
        <f>TRIM(VLOOKUP(D393,'Ref-NIST 800-53 (Rev. 4)'!A:C,3,FALSE))</f>
        <v>MAINTENANCE PERSONNEL</v>
      </c>
      <c r="D393" s="12" t="s">
        <v>139</v>
      </c>
      <c r="E393" s="13" t="str">
        <f>TRIM(VLOOKUP(G393,'Ref-ALL NIST 800-53 Controls'!A:F,6,FALSE))</f>
        <v>INDIVIDUALS WITHOUT APPROPRIATE ACCESS</v>
      </c>
      <c r="F393" s="55">
        <v>1</v>
      </c>
      <c r="G393" s="2" t="str">
        <f t="shared" si="36"/>
        <v>MA-5-1</v>
      </c>
      <c r="H393" s="17" t="s">
        <v>140</v>
      </c>
      <c r="I393" s="13" t="str">
        <f t="shared" si="38"/>
        <v>N</v>
      </c>
      <c r="J393" s="13"/>
      <c r="K393" s="13" t="str">
        <f t="shared" si="39"/>
        <v>Y</v>
      </c>
      <c r="L393" s="13" t="str">
        <f>IFERROR(VLOOKUP(G393,'Important Notes'!I:I,1,FALSE)," ")</f>
        <v>MA-5-1</v>
      </c>
      <c r="M393" s="13" t="str">
        <f t="shared" si="40"/>
        <v>Y</v>
      </c>
      <c r="N393" s="13" t="str">
        <f>IFERROR(VLOOKUP(G393,'Important Notes'!D:D,1,FALSE)," ")</f>
        <v>MA-5-1</v>
      </c>
      <c r="O393" s="13" t="str">
        <f>VLOOKUP(D393,'Ref-NIST 800-53 (Rev. 4)'!A:D,4,FALSE)</f>
        <v>P2</v>
      </c>
      <c r="P393" s="13" t="s">
        <v>1152</v>
      </c>
    </row>
    <row r="394" spans="1:16">
      <c r="A394" s="13" t="str">
        <f t="shared" si="37"/>
        <v>MA</v>
      </c>
      <c r="B394" s="13" t="str">
        <f>VLOOKUP(A394,'Ref-Families'!A:B,2,FALSE)</f>
        <v xml:space="preserve"> Maintenance</v>
      </c>
      <c r="C394" s="13" t="str">
        <f>TRIM(VLOOKUP(D394,'Ref-NIST 800-53 (Rev. 4)'!A:C,3,FALSE))</f>
        <v>MAINTENANCE PERSONNEL</v>
      </c>
      <c r="D394" s="12" t="s">
        <v>139</v>
      </c>
      <c r="E394" s="13" t="str">
        <f>TRIM(VLOOKUP(G394,'Ref-ALL NIST 800-53 Controls'!A:F,6,FALSE))</f>
        <v>SECURITY CLEARANCES FOR CLASSIFIED SYSTEMS</v>
      </c>
      <c r="F394" s="55">
        <v>2</v>
      </c>
      <c r="G394" s="2" t="str">
        <f t="shared" si="36"/>
        <v>MA-5-2</v>
      </c>
      <c r="H394" s="17" t="s">
        <v>141</v>
      </c>
      <c r="I394" s="13" t="str">
        <f t="shared" si="38"/>
        <v>N</v>
      </c>
      <c r="J394" s="13"/>
      <c r="K394" s="13" t="str">
        <f t="shared" si="39"/>
        <v>N</v>
      </c>
      <c r="L394" s="13" t="str">
        <f>IFERROR(VLOOKUP(G394,'Important Notes'!I:I,1,FALSE)," ")</f>
        <v xml:space="preserve"> </v>
      </c>
      <c r="M394" s="13" t="str">
        <f t="shared" si="40"/>
        <v>N</v>
      </c>
      <c r="N394" s="13" t="str">
        <f>IFERROR(VLOOKUP(G394,'Important Notes'!D:D,1,FALSE)," ")</f>
        <v xml:space="preserve"> </v>
      </c>
      <c r="O394" s="13" t="str">
        <f>VLOOKUP(D394,'Ref-NIST 800-53 (Rev. 4)'!A:D,4,FALSE)</f>
        <v>P2</v>
      </c>
      <c r="P394" s="13" t="s">
        <v>1152</v>
      </c>
    </row>
    <row r="395" spans="1:16">
      <c r="A395" s="13" t="str">
        <f t="shared" si="37"/>
        <v>MA</v>
      </c>
      <c r="B395" s="13" t="str">
        <f>VLOOKUP(A395,'Ref-Families'!A:B,2,FALSE)</f>
        <v xml:space="preserve"> Maintenance</v>
      </c>
      <c r="C395" s="13" t="str">
        <f>TRIM(VLOOKUP(D395,'Ref-NIST 800-53 (Rev. 4)'!A:C,3,FALSE))</f>
        <v>MAINTENANCE PERSONNEL</v>
      </c>
      <c r="D395" s="12" t="s">
        <v>139</v>
      </c>
      <c r="E395" s="13" t="str">
        <f>TRIM(VLOOKUP(G395,'Ref-ALL NIST 800-53 Controls'!A:F,6,FALSE))</f>
        <v>CITIZENSHIP REQUIREMENTS FOR CLASSIFIED SYSTEMS</v>
      </c>
      <c r="F395" s="55">
        <v>3</v>
      </c>
      <c r="G395" s="2" t="str">
        <f t="shared" si="36"/>
        <v>MA-5-3</v>
      </c>
      <c r="H395" s="17" t="s">
        <v>141</v>
      </c>
      <c r="I395" s="13" t="str">
        <f t="shared" si="38"/>
        <v>N</v>
      </c>
      <c r="J395" s="13"/>
      <c r="K395" s="13" t="str">
        <f t="shared" si="39"/>
        <v>N</v>
      </c>
      <c r="L395" s="13" t="str">
        <f>IFERROR(VLOOKUP(G395,'Important Notes'!I:I,1,FALSE)," ")</f>
        <v xml:space="preserve"> </v>
      </c>
      <c r="M395" s="13" t="str">
        <f t="shared" si="40"/>
        <v>N</v>
      </c>
      <c r="N395" s="13" t="str">
        <f>IFERROR(VLOOKUP(G395,'Important Notes'!D:D,1,FALSE)," ")</f>
        <v xml:space="preserve"> </v>
      </c>
      <c r="O395" s="13" t="str">
        <f>VLOOKUP(D395,'Ref-NIST 800-53 (Rev. 4)'!A:D,4,FALSE)</f>
        <v>P2</v>
      </c>
      <c r="P395" s="13" t="s">
        <v>1152</v>
      </c>
    </row>
    <row r="396" spans="1:16">
      <c r="A396" s="13" t="str">
        <f t="shared" si="37"/>
        <v>MA</v>
      </c>
      <c r="B396" s="13" t="str">
        <f>VLOOKUP(A396,'Ref-Families'!A:B,2,FALSE)</f>
        <v xml:space="preserve"> Maintenance</v>
      </c>
      <c r="C396" s="13" t="str">
        <f>TRIM(VLOOKUP(D396,'Ref-NIST 800-53 (Rev. 4)'!A:C,3,FALSE))</f>
        <v>MAINTENANCE PERSONNEL</v>
      </c>
      <c r="D396" s="12" t="s">
        <v>139</v>
      </c>
      <c r="E396" s="13" t="str">
        <f>TRIM(VLOOKUP(G396,'Ref-ALL NIST 800-53 Controls'!A:F,6,FALSE))</f>
        <v>FOREIGN NATIONALS</v>
      </c>
      <c r="F396" s="55">
        <v>4</v>
      </c>
      <c r="G396" s="2" t="str">
        <f t="shared" si="36"/>
        <v>MA-5-4</v>
      </c>
      <c r="H396" s="17" t="s">
        <v>141</v>
      </c>
      <c r="I396" s="13" t="str">
        <f t="shared" si="38"/>
        <v>N</v>
      </c>
      <c r="J396" s="13"/>
      <c r="K396" s="13" t="str">
        <f t="shared" si="39"/>
        <v>N</v>
      </c>
      <c r="L396" s="13" t="str">
        <f>IFERROR(VLOOKUP(G396,'Important Notes'!I:I,1,FALSE)," ")</f>
        <v xml:space="preserve"> </v>
      </c>
      <c r="M396" s="13" t="str">
        <f t="shared" si="40"/>
        <v>N</v>
      </c>
      <c r="N396" s="13" t="str">
        <f>IFERROR(VLOOKUP(G396,'Important Notes'!D:D,1,FALSE)," ")</f>
        <v xml:space="preserve"> </v>
      </c>
      <c r="O396" s="13" t="str">
        <f>VLOOKUP(D396,'Ref-NIST 800-53 (Rev. 4)'!A:D,4,FALSE)</f>
        <v>P2</v>
      </c>
      <c r="P396" s="13" t="s">
        <v>1152</v>
      </c>
    </row>
    <row r="397" spans="1:16">
      <c r="A397" s="13" t="str">
        <f t="shared" si="37"/>
        <v>MA</v>
      </c>
      <c r="B397" s="13" t="str">
        <f>VLOOKUP(A397,'Ref-Families'!A:B,2,FALSE)</f>
        <v xml:space="preserve"> Maintenance</v>
      </c>
      <c r="C397" s="13" t="str">
        <f>TRIM(VLOOKUP(D397,'Ref-NIST 800-53 (Rev. 4)'!A:C,3,FALSE))</f>
        <v>MAINTENANCE PERSONNEL</v>
      </c>
      <c r="D397" s="12" t="s">
        <v>139</v>
      </c>
      <c r="E397" s="13" t="str">
        <f>TRIM(VLOOKUP(G397,'Ref-ALL NIST 800-53 Controls'!A:F,6,FALSE))</f>
        <v>NON-SYSTEM-RELATED MAINTENANCE</v>
      </c>
      <c r="F397" s="55">
        <v>5</v>
      </c>
      <c r="G397" s="2" t="str">
        <f t="shared" si="36"/>
        <v>MA-5-5</v>
      </c>
      <c r="H397" s="17" t="s">
        <v>609</v>
      </c>
      <c r="I397" s="13" t="str">
        <f t="shared" si="38"/>
        <v>N</v>
      </c>
      <c r="J397" s="13"/>
      <c r="K397" s="13" t="str">
        <f t="shared" si="39"/>
        <v>N</v>
      </c>
      <c r="L397" s="13" t="str">
        <f>IFERROR(VLOOKUP(G397,'Important Notes'!I:I,1,FALSE)," ")</f>
        <v xml:space="preserve"> </v>
      </c>
      <c r="M397" s="13" t="str">
        <f t="shared" si="40"/>
        <v>N</v>
      </c>
      <c r="N397" s="13" t="str">
        <f>IFERROR(VLOOKUP(G397,'Important Notes'!D:D,1,FALSE)," ")</f>
        <v xml:space="preserve"> </v>
      </c>
      <c r="O397" s="13" t="str">
        <f>VLOOKUP(D397,'Ref-NIST 800-53 (Rev. 4)'!A:D,4,FALSE)</f>
        <v>P2</v>
      </c>
      <c r="P397" s="13" t="s">
        <v>1152</v>
      </c>
    </row>
    <row r="398" spans="1:16">
      <c r="A398" s="13" t="str">
        <f t="shared" si="37"/>
        <v>MA</v>
      </c>
      <c r="B398" s="13" t="str">
        <f>VLOOKUP(A398,'Ref-Families'!A:B,2,FALSE)</f>
        <v xml:space="preserve"> Maintenance</v>
      </c>
      <c r="C398" s="13" t="str">
        <f>TRIM(VLOOKUP(D398,'Ref-NIST 800-53 (Rev. 4)'!A:C,3,FALSE))</f>
        <v>TIMELY MAINTENANCE</v>
      </c>
      <c r="D398" s="12" t="s">
        <v>412</v>
      </c>
      <c r="E398" s="13" t="str">
        <f>TRIM(VLOOKUP(G398,'Ref-ALL NIST 800-53 Controls'!A:F,6,FALSE))</f>
        <v/>
      </c>
      <c r="F398" s="55">
        <v>0</v>
      </c>
      <c r="G398" s="2" t="str">
        <f t="shared" si="36"/>
        <v>MA-6-0</v>
      </c>
      <c r="H398" s="17" t="s">
        <v>680</v>
      </c>
      <c r="I398" s="13" t="str">
        <f t="shared" si="38"/>
        <v>N</v>
      </c>
      <c r="J398" s="13"/>
      <c r="K398" s="13" t="str">
        <f t="shared" si="39"/>
        <v>Y</v>
      </c>
      <c r="L398" s="13" t="str">
        <f>IFERROR(VLOOKUP(G398,'Important Notes'!I:I,1,FALSE)," ")</f>
        <v>MA-6-0</v>
      </c>
      <c r="M398" s="13" t="str">
        <f t="shared" si="40"/>
        <v>Y</v>
      </c>
      <c r="N398" s="13" t="str">
        <f>IFERROR(VLOOKUP(G398,'Important Notes'!D:D,1,FALSE)," ")</f>
        <v>MA-6-0</v>
      </c>
      <c r="O398" s="13" t="str">
        <f>VLOOKUP(D398,'Ref-NIST 800-53 (Rev. 4)'!A:D,4,FALSE)</f>
        <v>P2</v>
      </c>
      <c r="P398" s="13" t="s">
        <v>1152</v>
      </c>
    </row>
    <row r="399" spans="1:16">
      <c r="A399" s="13" t="str">
        <f t="shared" si="37"/>
        <v>MA</v>
      </c>
      <c r="B399" s="13" t="str">
        <f>VLOOKUP(A399,'Ref-Families'!A:B,2,FALSE)</f>
        <v xml:space="preserve"> Maintenance</v>
      </c>
      <c r="C399" s="13" t="str">
        <f>TRIM(VLOOKUP(D399,'Ref-NIST 800-53 (Rev. 4)'!A:C,3,FALSE))</f>
        <v>TIMELY MAINTENANCE</v>
      </c>
      <c r="D399" s="12" t="s">
        <v>412</v>
      </c>
      <c r="E399" s="13" t="str">
        <f>TRIM(VLOOKUP(G399,'Ref-ALL NIST 800-53 Controls'!A:F,6,FALSE))</f>
        <v>PREVENTIVE MAINTENANCE</v>
      </c>
      <c r="F399" s="55">
        <v>1</v>
      </c>
      <c r="G399" s="2" t="str">
        <f t="shared" si="36"/>
        <v>MA-6-1</v>
      </c>
      <c r="H399" s="17" t="s">
        <v>609</v>
      </c>
      <c r="I399" s="13" t="str">
        <f t="shared" si="38"/>
        <v>N</v>
      </c>
      <c r="J399" s="13"/>
      <c r="K399" s="13" t="str">
        <f t="shared" si="39"/>
        <v>N</v>
      </c>
      <c r="L399" s="13" t="str">
        <f>IFERROR(VLOOKUP(G399,'Important Notes'!I:I,1,FALSE)," ")</f>
        <v xml:space="preserve"> </v>
      </c>
      <c r="M399" s="13" t="str">
        <f t="shared" si="40"/>
        <v>N</v>
      </c>
      <c r="N399" s="13" t="str">
        <f>IFERROR(VLOOKUP(G399,'Important Notes'!D:D,1,FALSE)," ")</f>
        <v xml:space="preserve"> </v>
      </c>
      <c r="O399" s="13" t="str">
        <f>VLOOKUP(D399,'Ref-NIST 800-53 (Rev. 4)'!A:D,4,FALSE)</f>
        <v>P2</v>
      </c>
      <c r="P399" s="13" t="s">
        <v>1152</v>
      </c>
    </row>
    <row r="400" spans="1:16">
      <c r="A400" s="13" t="str">
        <f t="shared" si="37"/>
        <v>MA</v>
      </c>
      <c r="B400" s="13" t="str">
        <f>VLOOKUP(A400,'Ref-Families'!A:B,2,FALSE)</f>
        <v xml:space="preserve"> Maintenance</v>
      </c>
      <c r="C400" s="13" t="str">
        <f>TRIM(VLOOKUP(D400,'Ref-NIST 800-53 (Rev. 4)'!A:C,3,FALSE))</f>
        <v>TIMELY MAINTENANCE</v>
      </c>
      <c r="D400" s="12" t="s">
        <v>412</v>
      </c>
      <c r="E400" s="13" t="str">
        <f>TRIM(VLOOKUP(G400,'Ref-ALL NIST 800-53 Controls'!A:F,6,FALSE))</f>
        <v>PREDICTIVE MAINTENANCE</v>
      </c>
      <c r="F400" s="55">
        <v>2</v>
      </c>
      <c r="G400" s="2" t="str">
        <f t="shared" si="36"/>
        <v>MA-6-2</v>
      </c>
      <c r="H400" s="17" t="s">
        <v>609</v>
      </c>
      <c r="I400" s="13" t="str">
        <f t="shared" si="38"/>
        <v>N</v>
      </c>
      <c r="J400" s="13"/>
      <c r="K400" s="13" t="str">
        <f t="shared" si="39"/>
        <v>N</v>
      </c>
      <c r="L400" s="13" t="str">
        <f>IFERROR(VLOOKUP(G400,'Important Notes'!I:I,1,FALSE)," ")</f>
        <v xml:space="preserve"> </v>
      </c>
      <c r="M400" s="13" t="str">
        <f t="shared" si="40"/>
        <v>N</v>
      </c>
      <c r="N400" s="13" t="str">
        <f>IFERROR(VLOOKUP(G400,'Important Notes'!D:D,1,FALSE)," ")</f>
        <v xml:space="preserve"> </v>
      </c>
      <c r="O400" s="13" t="str">
        <f>VLOOKUP(D400,'Ref-NIST 800-53 (Rev. 4)'!A:D,4,FALSE)</f>
        <v>P2</v>
      </c>
      <c r="P400" s="13" t="s">
        <v>1152</v>
      </c>
    </row>
    <row r="401" spans="1:16">
      <c r="A401" s="13" t="str">
        <f t="shared" si="37"/>
        <v>MA</v>
      </c>
      <c r="B401" s="13" t="str">
        <f>VLOOKUP(A401,'Ref-Families'!A:B,2,FALSE)</f>
        <v xml:space="preserve"> Maintenance</v>
      </c>
      <c r="C401" s="13" t="str">
        <f>TRIM(VLOOKUP(D401,'Ref-NIST 800-53 (Rev. 4)'!A:C,3,FALSE))</f>
        <v>TIMELY MAINTENANCE</v>
      </c>
      <c r="D401" s="12" t="s">
        <v>412</v>
      </c>
      <c r="E401" s="13" t="str">
        <f>TRIM(VLOOKUP(G401,'Ref-ALL NIST 800-53 Controls'!A:F,6,FALSE))</f>
        <v>AUTOMATED SUPPORT FOR PREDICTIVE MAINTENANCE</v>
      </c>
      <c r="F401" s="55">
        <v>3</v>
      </c>
      <c r="G401" s="2" t="str">
        <f t="shared" si="36"/>
        <v>MA-6-3</v>
      </c>
      <c r="H401" s="17" t="s">
        <v>609</v>
      </c>
      <c r="I401" s="13" t="str">
        <f t="shared" si="38"/>
        <v>N</v>
      </c>
      <c r="J401" s="13"/>
      <c r="K401" s="13" t="str">
        <f t="shared" si="39"/>
        <v>N</v>
      </c>
      <c r="L401" s="13" t="str">
        <f>IFERROR(VLOOKUP(G401,'Important Notes'!I:I,1,FALSE)," ")</f>
        <v xml:space="preserve"> </v>
      </c>
      <c r="M401" s="13" t="str">
        <f t="shared" si="40"/>
        <v>N</v>
      </c>
      <c r="N401" s="13" t="str">
        <f>IFERROR(VLOOKUP(G401,'Important Notes'!D:D,1,FALSE)," ")</f>
        <v xml:space="preserve"> </v>
      </c>
      <c r="O401" s="13" t="str">
        <f>VLOOKUP(D401,'Ref-NIST 800-53 (Rev. 4)'!A:D,4,FALSE)</f>
        <v>P2</v>
      </c>
      <c r="P401" s="13" t="s">
        <v>1152</v>
      </c>
    </row>
    <row r="402" spans="1:16">
      <c r="A402" s="13" t="str">
        <f t="shared" si="37"/>
        <v>MP</v>
      </c>
      <c r="B402" s="13" t="str">
        <f>VLOOKUP(A402,'Ref-Families'!A:B,2,FALSE)</f>
        <v xml:space="preserve"> Media Protection</v>
      </c>
      <c r="C402" s="13" t="str">
        <f>TRIM(VLOOKUP(D402,'Ref-NIST 800-53 (Rev. 4)'!A:C,3,FALSE))</f>
        <v>MEDIA PROTECTION POLICY AND PROCEDURES</v>
      </c>
      <c r="D402" s="12" t="s">
        <v>414</v>
      </c>
      <c r="E402" s="13" t="str">
        <f>TRIM(VLOOKUP(G402,'Ref-ALL NIST 800-53 Controls'!A:F,6,FALSE))</f>
        <v/>
      </c>
      <c r="F402" s="56">
        <v>0</v>
      </c>
      <c r="G402" s="2" t="str">
        <f t="shared" si="36"/>
        <v>MP-1-0</v>
      </c>
      <c r="H402" s="17" t="s">
        <v>219</v>
      </c>
      <c r="I402" s="13" t="str">
        <f t="shared" si="38"/>
        <v>Y</v>
      </c>
      <c r="J402" s="13" t="str">
        <f t="shared" si="41"/>
        <v>MP-1-0</v>
      </c>
      <c r="K402" s="13" t="str">
        <f t="shared" si="39"/>
        <v>Y</v>
      </c>
      <c r="L402" s="13" t="str">
        <f>IFERROR(VLOOKUP(G402,'Important Notes'!I:I,1,FALSE)," ")</f>
        <v>MP-1-0</v>
      </c>
      <c r="M402" s="13" t="str">
        <f t="shared" si="40"/>
        <v>Y</v>
      </c>
      <c r="N402" s="13" t="str">
        <f>IFERROR(VLOOKUP(G402,'Important Notes'!D:D,1,FALSE)," ")</f>
        <v>MP-1-0</v>
      </c>
      <c r="O402" s="13" t="str">
        <f>VLOOKUP(D402,'Ref-NIST 800-53 (Rev. 4)'!A:D,4,FALSE)</f>
        <v>P1</v>
      </c>
      <c r="P402" s="13" t="s">
        <v>1152</v>
      </c>
    </row>
    <row r="403" spans="1:16">
      <c r="A403" s="13" t="str">
        <f t="shared" si="37"/>
        <v>MP</v>
      </c>
      <c r="B403" s="13" t="str">
        <f>VLOOKUP(A403,'Ref-Families'!A:B,2,FALSE)</f>
        <v xml:space="preserve"> Media Protection</v>
      </c>
      <c r="C403" s="13" t="str">
        <f>TRIM(VLOOKUP(D403,'Ref-NIST 800-53 (Rev. 4)'!A:C,3,FALSE))</f>
        <v>MEDIA ACCESS</v>
      </c>
      <c r="D403" s="12" t="s">
        <v>145</v>
      </c>
      <c r="E403" s="13" t="str">
        <f>TRIM(VLOOKUP(G403,'Ref-ALL NIST 800-53 Controls'!A:F,6,FALSE))</f>
        <v/>
      </c>
      <c r="F403" s="55">
        <v>0</v>
      </c>
      <c r="G403" s="2" t="str">
        <f t="shared" si="36"/>
        <v>MP-2-0</v>
      </c>
      <c r="H403" s="17" t="s">
        <v>681</v>
      </c>
      <c r="I403" s="13" t="str">
        <f t="shared" si="38"/>
        <v>Y</v>
      </c>
      <c r="J403" s="13" t="str">
        <f t="shared" si="41"/>
        <v>MP-2-0</v>
      </c>
      <c r="K403" s="13" t="str">
        <f t="shared" si="39"/>
        <v>Y</v>
      </c>
      <c r="L403" s="13" t="str">
        <f>IFERROR(VLOOKUP(G403,'Important Notes'!I:I,1,FALSE)," ")</f>
        <v>MP-2-0</v>
      </c>
      <c r="M403" s="13" t="str">
        <f t="shared" si="40"/>
        <v>Y</v>
      </c>
      <c r="N403" s="13" t="str">
        <f>IFERROR(VLOOKUP(G403,'Important Notes'!D:D,1,FALSE)," ")</f>
        <v>MP-2-0</v>
      </c>
      <c r="O403" s="13" t="str">
        <f>VLOOKUP(D403,'Ref-NIST 800-53 (Rev. 4)'!A:D,4,FALSE)</f>
        <v>P1</v>
      </c>
      <c r="P403" s="13" t="s">
        <v>1152</v>
      </c>
    </row>
    <row r="404" spans="1:16">
      <c r="A404" s="13" t="str">
        <f t="shared" si="37"/>
        <v>MP</v>
      </c>
      <c r="B404" s="13" t="str">
        <f>VLOOKUP(A404,'Ref-Families'!A:B,2,FALSE)</f>
        <v xml:space="preserve"> Media Protection</v>
      </c>
      <c r="C404" s="13" t="str">
        <f>TRIM(VLOOKUP(D404,'Ref-NIST 800-53 (Rev. 4)'!A:C,3,FALSE))</f>
        <v>MEDIA ACCESS</v>
      </c>
      <c r="D404" s="12" t="s">
        <v>145</v>
      </c>
      <c r="E404" s="13" t="str">
        <f>TRIM(VLOOKUP(G404,'Ref-ALL NIST 800-53 Controls'!A:F,6,FALSE))</f>
        <v>AUTOMATED RESTRICTED ACCESS</v>
      </c>
      <c r="F404" s="55">
        <v>1</v>
      </c>
      <c r="G404" s="2" t="str">
        <f t="shared" si="36"/>
        <v>MP-2-1</v>
      </c>
      <c r="H404" s="17" t="s">
        <v>611</v>
      </c>
      <c r="I404" s="13" t="str">
        <f t="shared" si="38"/>
        <v>N</v>
      </c>
      <c r="J404" s="13"/>
      <c r="K404" s="13" t="str">
        <f t="shared" si="39"/>
        <v>N</v>
      </c>
      <c r="L404" s="13" t="str">
        <f>IFERROR(VLOOKUP(G404,'Important Notes'!I:I,1,FALSE)," ")</f>
        <v xml:space="preserve"> </v>
      </c>
      <c r="M404" s="13" t="str">
        <f t="shared" si="40"/>
        <v>N</v>
      </c>
      <c r="N404" s="13" t="str">
        <f>IFERROR(VLOOKUP(G404,'Important Notes'!D:D,1,FALSE)," ")</f>
        <v xml:space="preserve"> </v>
      </c>
      <c r="O404" s="13" t="str">
        <f>VLOOKUP(D404,'Ref-NIST 800-53 (Rev. 4)'!A:D,4,FALSE)</f>
        <v>P1</v>
      </c>
      <c r="P404" s="13" t="s">
        <v>1152</v>
      </c>
    </row>
    <row r="405" spans="1:16">
      <c r="A405" s="13" t="str">
        <f t="shared" si="37"/>
        <v>MP</v>
      </c>
      <c r="B405" s="13" t="str">
        <f>VLOOKUP(A405,'Ref-Families'!A:B,2,FALSE)</f>
        <v xml:space="preserve"> Media Protection</v>
      </c>
      <c r="C405" s="13" t="str">
        <f>TRIM(VLOOKUP(D405,'Ref-NIST 800-53 (Rev. 4)'!A:C,3,FALSE))</f>
        <v>MEDIA ACCESS</v>
      </c>
      <c r="D405" s="12" t="s">
        <v>145</v>
      </c>
      <c r="E405" s="13" t="str">
        <f>TRIM(VLOOKUP(G405,'Ref-ALL NIST 800-53 Controls'!A:F,6,FALSE))</f>
        <v>CRYPTOGRAPHIC PROTECTION</v>
      </c>
      <c r="F405" s="55">
        <v>2</v>
      </c>
      <c r="G405" s="2" t="str">
        <f t="shared" si="36"/>
        <v>MP-2-2</v>
      </c>
      <c r="H405" s="17" t="s">
        <v>611</v>
      </c>
      <c r="I405" s="13" t="str">
        <f t="shared" si="38"/>
        <v>N</v>
      </c>
      <c r="J405" s="13"/>
      <c r="K405" s="13" t="str">
        <f t="shared" si="39"/>
        <v>N</v>
      </c>
      <c r="L405" s="13" t="str">
        <f>IFERROR(VLOOKUP(G405,'Important Notes'!I:I,1,FALSE)," ")</f>
        <v xml:space="preserve"> </v>
      </c>
      <c r="M405" s="13" t="str">
        <f t="shared" si="40"/>
        <v>N</v>
      </c>
      <c r="N405" s="13" t="str">
        <f>IFERROR(VLOOKUP(G405,'Important Notes'!D:D,1,FALSE)," ")</f>
        <v xml:space="preserve"> </v>
      </c>
      <c r="O405" s="13" t="str">
        <f>VLOOKUP(D405,'Ref-NIST 800-53 (Rev. 4)'!A:D,4,FALSE)</f>
        <v>P1</v>
      </c>
      <c r="P405" s="13" t="s">
        <v>1152</v>
      </c>
    </row>
    <row r="406" spans="1:16">
      <c r="A406" s="13" t="str">
        <f t="shared" si="37"/>
        <v>MP</v>
      </c>
      <c r="B406" s="13" t="str">
        <f>VLOOKUP(A406,'Ref-Families'!A:B,2,FALSE)</f>
        <v xml:space="preserve"> Media Protection</v>
      </c>
      <c r="C406" s="13" t="str">
        <f>TRIM(VLOOKUP(D406,'Ref-NIST 800-53 (Rev. 4)'!A:C,3,FALSE))</f>
        <v>MEDIA MARKING</v>
      </c>
      <c r="D406" s="12" t="s">
        <v>417</v>
      </c>
      <c r="E406" s="13" t="str">
        <f>TRIM(VLOOKUP(G406,'Ref-ALL NIST 800-53 Controls'!A:F,6,FALSE))</f>
        <v/>
      </c>
      <c r="F406" s="56">
        <v>0</v>
      </c>
      <c r="G406" s="2" t="str">
        <f t="shared" si="36"/>
        <v>MP-3-0</v>
      </c>
      <c r="H406" s="17" t="s">
        <v>682</v>
      </c>
      <c r="I406" s="13" t="str">
        <f t="shared" si="38"/>
        <v>N</v>
      </c>
      <c r="J406" s="13"/>
      <c r="K406" s="13" t="str">
        <f t="shared" si="39"/>
        <v>Y</v>
      </c>
      <c r="L406" s="13" t="str">
        <f>IFERROR(VLOOKUP(G406,'Important Notes'!I:I,1,FALSE)," ")</f>
        <v>MP-3-0</v>
      </c>
      <c r="M406" s="13" t="str">
        <f t="shared" si="40"/>
        <v>Y</v>
      </c>
      <c r="N406" s="13" t="str">
        <f>IFERROR(VLOOKUP(G406,'Important Notes'!D:D,1,FALSE)," ")</f>
        <v>MP-3-0</v>
      </c>
      <c r="O406" s="13" t="str">
        <f>VLOOKUP(D406,'Ref-NIST 800-53 (Rev. 4)'!A:D,4,FALSE)</f>
        <v>P2</v>
      </c>
      <c r="P406" s="13" t="s">
        <v>1152</v>
      </c>
    </row>
    <row r="407" spans="1:16">
      <c r="A407" s="13" t="str">
        <f t="shared" si="37"/>
        <v>MP</v>
      </c>
      <c r="B407" s="13" t="str">
        <f>VLOOKUP(A407,'Ref-Families'!A:B,2,FALSE)</f>
        <v xml:space="preserve"> Media Protection</v>
      </c>
      <c r="C407" s="13" t="str">
        <f>TRIM(VLOOKUP(D407,'Ref-NIST 800-53 (Rev. 4)'!A:C,3,FALSE))</f>
        <v>MEDIA STORAGE</v>
      </c>
      <c r="D407" s="12" t="s">
        <v>142</v>
      </c>
      <c r="E407" s="13" t="str">
        <f>TRIM(VLOOKUP(G407,'Ref-ALL NIST 800-53 Controls'!A:F,6,FALSE))</f>
        <v/>
      </c>
      <c r="F407" s="55">
        <v>0</v>
      </c>
      <c r="G407" s="2" t="str">
        <f t="shared" si="36"/>
        <v>MP-4-0</v>
      </c>
      <c r="H407" s="17" t="s">
        <v>683</v>
      </c>
      <c r="I407" s="13" t="str">
        <f t="shared" si="38"/>
        <v>N</v>
      </c>
      <c r="J407" s="13"/>
      <c r="K407" s="13" t="str">
        <f t="shared" si="39"/>
        <v>Y</v>
      </c>
      <c r="L407" s="13" t="str">
        <f>IFERROR(VLOOKUP(G407,'Important Notes'!I:I,1,FALSE)," ")</f>
        <v>MP-4-0</v>
      </c>
      <c r="M407" s="13" t="str">
        <f t="shared" si="40"/>
        <v>Y</v>
      </c>
      <c r="N407" s="13" t="str">
        <f>IFERROR(VLOOKUP(G407,'Important Notes'!D:D,1,FALSE)," ")</f>
        <v>MP-4-0</v>
      </c>
      <c r="O407" s="13" t="str">
        <f>VLOOKUP(D407,'Ref-NIST 800-53 (Rev. 4)'!A:D,4,FALSE)</f>
        <v>P1</v>
      </c>
      <c r="P407" s="13" t="s">
        <v>1152</v>
      </c>
    </row>
    <row r="408" spans="1:16">
      <c r="A408" s="13" t="str">
        <f t="shared" si="37"/>
        <v>MP</v>
      </c>
      <c r="B408" s="13" t="str">
        <f>VLOOKUP(A408,'Ref-Families'!A:B,2,FALSE)</f>
        <v xml:space="preserve"> Media Protection</v>
      </c>
      <c r="C408" s="13" t="str">
        <f>TRIM(VLOOKUP(D408,'Ref-NIST 800-53 (Rev. 4)'!A:C,3,FALSE))</f>
        <v>MEDIA STORAGE</v>
      </c>
      <c r="D408" s="12" t="s">
        <v>142</v>
      </c>
      <c r="E408" s="13" t="str">
        <f>TRIM(VLOOKUP(G408,'Ref-ALL NIST 800-53 Controls'!A:F,6,FALSE))</f>
        <v>CRYPTOGRAPHIC PROTECTION</v>
      </c>
      <c r="F408" s="55">
        <v>1</v>
      </c>
      <c r="G408" s="2" t="str">
        <f t="shared" si="36"/>
        <v>MP-4-1</v>
      </c>
      <c r="H408" s="17" t="s">
        <v>611</v>
      </c>
      <c r="I408" s="13" t="str">
        <f t="shared" si="38"/>
        <v>N</v>
      </c>
      <c r="J408" s="13"/>
      <c r="K408" s="13" t="str">
        <f t="shared" si="39"/>
        <v>N</v>
      </c>
      <c r="L408" s="13" t="str">
        <f>IFERROR(VLOOKUP(G408,'Important Notes'!I:I,1,FALSE)," ")</f>
        <v xml:space="preserve"> </v>
      </c>
      <c r="M408" s="13" t="str">
        <f t="shared" si="40"/>
        <v>N</v>
      </c>
      <c r="N408" s="13" t="str">
        <f>IFERROR(VLOOKUP(G408,'Important Notes'!D:D,1,FALSE)," ")</f>
        <v xml:space="preserve"> </v>
      </c>
      <c r="O408" s="13" t="str">
        <f>VLOOKUP(D408,'Ref-NIST 800-53 (Rev. 4)'!A:D,4,FALSE)</f>
        <v>P1</v>
      </c>
      <c r="P408" s="13" t="s">
        <v>1152</v>
      </c>
    </row>
    <row r="409" spans="1:16">
      <c r="A409" s="13" t="str">
        <f t="shared" si="37"/>
        <v>MP</v>
      </c>
      <c r="B409" s="13" t="str">
        <f>VLOOKUP(A409,'Ref-Families'!A:B,2,FALSE)</f>
        <v xml:space="preserve"> Media Protection</v>
      </c>
      <c r="C409" s="13" t="str">
        <f>TRIM(VLOOKUP(D409,'Ref-NIST 800-53 (Rev. 4)'!A:C,3,FALSE))</f>
        <v>MEDIA STORAGE</v>
      </c>
      <c r="D409" s="12" t="s">
        <v>142</v>
      </c>
      <c r="E409" s="13" t="str">
        <f>TRIM(VLOOKUP(G409,'Ref-ALL NIST 800-53 Controls'!A:F,6,FALSE))</f>
        <v>AUTOMATED RESTRICTED ACCESS</v>
      </c>
      <c r="F409" s="55">
        <v>2</v>
      </c>
      <c r="G409" s="2" t="str">
        <f t="shared" si="36"/>
        <v>MP-4-2</v>
      </c>
      <c r="H409" s="17" t="s">
        <v>143</v>
      </c>
      <c r="I409" s="13" t="str">
        <f t="shared" si="38"/>
        <v>N</v>
      </c>
      <c r="J409" s="13"/>
      <c r="K409" s="13" t="str">
        <f t="shared" si="39"/>
        <v>N</v>
      </c>
      <c r="L409" s="13" t="str">
        <f>IFERROR(VLOOKUP(G409,'Important Notes'!I:I,1,FALSE)," ")</f>
        <v xml:space="preserve"> </v>
      </c>
      <c r="M409" s="13" t="str">
        <f t="shared" si="40"/>
        <v>N</v>
      </c>
      <c r="N409" s="13" t="str">
        <f>IFERROR(VLOOKUP(G409,'Important Notes'!D:D,1,FALSE)," ")</f>
        <v xml:space="preserve"> </v>
      </c>
      <c r="O409" s="13" t="str">
        <f>VLOOKUP(D409,'Ref-NIST 800-53 (Rev. 4)'!A:D,4,FALSE)</f>
        <v>P1</v>
      </c>
      <c r="P409" s="13" t="s">
        <v>1152</v>
      </c>
    </row>
    <row r="410" spans="1:16">
      <c r="A410" s="13" t="str">
        <f t="shared" si="37"/>
        <v>MP</v>
      </c>
      <c r="B410" s="13" t="str">
        <f>VLOOKUP(A410,'Ref-Families'!A:B,2,FALSE)</f>
        <v xml:space="preserve"> Media Protection</v>
      </c>
      <c r="C410" s="13" t="str">
        <f>TRIM(VLOOKUP(D410,'Ref-NIST 800-53 (Rev. 4)'!A:C,3,FALSE))</f>
        <v>MEDIA TRANSPORT</v>
      </c>
      <c r="D410" s="12" t="s">
        <v>144</v>
      </c>
      <c r="E410" s="13" t="str">
        <f>TRIM(VLOOKUP(G410,'Ref-ALL NIST 800-53 Controls'!A:F,6,FALSE))</f>
        <v/>
      </c>
      <c r="F410" s="55">
        <v>0</v>
      </c>
      <c r="G410" s="2" t="str">
        <f t="shared" si="36"/>
        <v>MP-5-0</v>
      </c>
      <c r="H410" s="17" t="s">
        <v>684</v>
      </c>
      <c r="I410" s="13" t="str">
        <f t="shared" si="38"/>
        <v>N</v>
      </c>
      <c r="J410" s="13"/>
      <c r="K410" s="13" t="str">
        <f t="shared" si="39"/>
        <v>Y</v>
      </c>
      <c r="L410" s="13" t="str">
        <f>IFERROR(VLOOKUP(G410,'Important Notes'!I:I,1,FALSE)," ")</f>
        <v>MP-5-0</v>
      </c>
      <c r="M410" s="13" t="str">
        <f t="shared" si="40"/>
        <v>Y</v>
      </c>
      <c r="N410" s="13" t="str">
        <f>IFERROR(VLOOKUP(G410,'Important Notes'!D:D,1,FALSE)," ")</f>
        <v>MP-5-0</v>
      </c>
      <c r="O410" s="13" t="str">
        <f>VLOOKUP(D410,'Ref-NIST 800-53 (Rev. 4)'!A:D,4,FALSE)</f>
        <v>P1</v>
      </c>
      <c r="P410" s="13" t="s">
        <v>1152</v>
      </c>
    </row>
    <row r="411" spans="1:16">
      <c r="A411" s="13" t="str">
        <f t="shared" si="37"/>
        <v>MP</v>
      </c>
      <c r="B411" s="13" t="str">
        <f>VLOOKUP(A411,'Ref-Families'!A:B,2,FALSE)</f>
        <v xml:space="preserve"> Media Protection</v>
      </c>
      <c r="C411" s="13" t="str">
        <f>TRIM(VLOOKUP(D411,'Ref-NIST 800-53 (Rev. 4)'!A:C,3,FALSE))</f>
        <v>MEDIA TRANSPORT</v>
      </c>
      <c r="D411" s="12" t="s">
        <v>144</v>
      </c>
      <c r="E411" s="13" t="str">
        <f>TRIM(VLOOKUP(G411,'Ref-ALL NIST 800-53 Controls'!A:F,6,FALSE))</f>
        <v>PROTECTION OUTSIDE OF CONTROLLED AREAS</v>
      </c>
      <c r="F411" s="55">
        <v>1</v>
      </c>
      <c r="G411" s="2" t="str">
        <f t="shared" si="36"/>
        <v>MP-5-1</v>
      </c>
      <c r="H411" s="17" t="s">
        <v>611</v>
      </c>
      <c r="I411" s="13" t="str">
        <f t="shared" si="38"/>
        <v>N</v>
      </c>
      <c r="J411" s="13"/>
      <c r="K411" s="13" t="str">
        <f t="shared" si="39"/>
        <v>N</v>
      </c>
      <c r="L411" s="13" t="str">
        <f>IFERROR(VLOOKUP(G411,'Important Notes'!I:I,1,FALSE)," ")</f>
        <v xml:space="preserve"> </v>
      </c>
      <c r="M411" s="13" t="str">
        <f t="shared" si="40"/>
        <v>N</v>
      </c>
      <c r="N411" s="13" t="str">
        <f>IFERROR(VLOOKUP(G411,'Important Notes'!D:D,1,FALSE)," ")</f>
        <v xml:space="preserve"> </v>
      </c>
      <c r="O411" s="13" t="str">
        <f>VLOOKUP(D411,'Ref-NIST 800-53 (Rev. 4)'!A:D,4,FALSE)</f>
        <v>P1</v>
      </c>
      <c r="P411" s="13" t="s">
        <v>1152</v>
      </c>
    </row>
    <row r="412" spans="1:16">
      <c r="A412" s="13" t="str">
        <f t="shared" si="37"/>
        <v>MP</v>
      </c>
      <c r="B412" s="13" t="str">
        <f>VLOOKUP(A412,'Ref-Families'!A:B,2,FALSE)</f>
        <v xml:space="preserve"> Media Protection</v>
      </c>
      <c r="C412" s="13" t="str">
        <f>TRIM(VLOOKUP(D412,'Ref-NIST 800-53 (Rev. 4)'!A:C,3,FALSE))</f>
        <v>MEDIA TRANSPORT</v>
      </c>
      <c r="D412" s="12" t="s">
        <v>144</v>
      </c>
      <c r="E412" s="13" t="str">
        <f>TRIM(VLOOKUP(G412,'Ref-ALL NIST 800-53 Controls'!A:F,6,FALSE))</f>
        <v>DOCUMENTATION OF ACTIVITIES</v>
      </c>
      <c r="F412" s="55">
        <v>2</v>
      </c>
      <c r="G412" s="2" t="str">
        <f t="shared" si="36"/>
        <v>MP-5-2</v>
      </c>
      <c r="H412" s="17" t="s">
        <v>611</v>
      </c>
      <c r="I412" s="13" t="str">
        <f t="shared" si="38"/>
        <v>N</v>
      </c>
      <c r="J412" s="13"/>
      <c r="K412" s="13" t="str">
        <f t="shared" si="39"/>
        <v>N</v>
      </c>
      <c r="L412" s="13" t="str">
        <f>IFERROR(VLOOKUP(G412,'Important Notes'!I:I,1,FALSE)," ")</f>
        <v xml:space="preserve"> </v>
      </c>
      <c r="M412" s="13" t="str">
        <f t="shared" si="40"/>
        <v>N</v>
      </c>
      <c r="N412" s="13" t="str">
        <f>IFERROR(VLOOKUP(G412,'Important Notes'!D:D,1,FALSE)," ")</f>
        <v xml:space="preserve"> </v>
      </c>
      <c r="O412" s="13" t="str">
        <f>VLOOKUP(D412,'Ref-NIST 800-53 (Rev. 4)'!A:D,4,FALSE)</f>
        <v>P1</v>
      </c>
      <c r="P412" s="13" t="s">
        <v>1152</v>
      </c>
    </row>
    <row r="413" spans="1:16">
      <c r="A413" s="13" t="str">
        <f t="shared" si="37"/>
        <v>MP</v>
      </c>
      <c r="B413" s="13" t="str">
        <f>VLOOKUP(A413,'Ref-Families'!A:B,2,FALSE)</f>
        <v xml:space="preserve"> Media Protection</v>
      </c>
      <c r="C413" s="13" t="str">
        <f>TRIM(VLOOKUP(D413,'Ref-NIST 800-53 (Rev. 4)'!A:C,3,FALSE))</f>
        <v>MEDIA TRANSPORT</v>
      </c>
      <c r="D413" s="12" t="s">
        <v>144</v>
      </c>
      <c r="E413" s="13" t="str">
        <f>TRIM(VLOOKUP(G413,'Ref-ALL NIST 800-53 Controls'!A:F,6,FALSE))</f>
        <v>CUSTODIANS</v>
      </c>
      <c r="F413" s="55">
        <v>3</v>
      </c>
      <c r="G413" s="2" t="str">
        <f t="shared" si="36"/>
        <v>MP-5-3</v>
      </c>
      <c r="H413" s="17" t="s">
        <v>609</v>
      </c>
      <c r="I413" s="13" t="str">
        <f t="shared" si="38"/>
        <v>N</v>
      </c>
      <c r="J413" s="13"/>
      <c r="K413" s="13" t="str">
        <f t="shared" si="39"/>
        <v>N</v>
      </c>
      <c r="L413" s="13" t="str">
        <f>IFERROR(VLOOKUP(G413,'Important Notes'!I:I,1,FALSE)," ")</f>
        <v xml:space="preserve"> </v>
      </c>
      <c r="M413" s="13" t="str">
        <f t="shared" si="40"/>
        <v>N</v>
      </c>
      <c r="N413" s="13" t="str">
        <f>IFERROR(VLOOKUP(G413,'Important Notes'!D:D,1,FALSE)," ")</f>
        <v xml:space="preserve"> </v>
      </c>
      <c r="O413" s="13" t="str">
        <f>VLOOKUP(D413,'Ref-NIST 800-53 (Rev. 4)'!A:D,4,FALSE)</f>
        <v>P1</v>
      </c>
      <c r="P413" s="13" t="s">
        <v>1152</v>
      </c>
    </row>
    <row r="414" spans="1:16">
      <c r="A414" s="13" t="str">
        <f t="shared" si="37"/>
        <v>MP</v>
      </c>
      <c r="B414" s="13" t="str">
        <f>VLOOKUP(A414,'Ref-Families'!A:B,2,FALSE)</f>
        <v xml:space="preserve"> Media Protection</v>
      </c>
      <c r="C414" s="13" t="str">
        <f>TRIM(VLOOKUP(D414,'Ref-NIST 800-53 (Rev. 4)'!A:C,3,FALSE))</f>
        <v>MEDIA TRANSPORT</v>
      </c>
      <c r="D414" s="12" t="s">
        <v>144</v>
      </c>
      <c r="E414" s="13" t="str">
        <f>TRIM(VLOOKUP(G414,'Ref-ALL NIST 800-53 Controls'!A:F,6,FALSE))</f>
        <v>CRYPTOGRAPHIC PROTECTION</v>
      </c>
      <c r="F414" s="55">
        <v>4</v>
      </c>
      <c r="G414" s="2" t="str">
        <f t="shared" si="36"/>
        <v>MP-5-4</v>
      </c>
      <c r="H414" s="17" t="s">
        <v>145</v>
      </c>
      <c r="I414" s="13" t="str">
        <f t="shared" si="38"/>
        <v>N</v>
      </c>
      <c r="J414" s="13"/>
      <c r="K414" s="13" t="str">
        <f t="shared" si="39"/>
        <v>Y</v>
      </c>
      <c r="L414" s="13" t="str">
        <f>IFERROR(VLOOKUP(G414,'Important Notes'!I:I,1,FALSE)," ")</f>
        <v>MP-5-4</v>
      </c>
      <c r="M414" s="13" t="str">
        <f t="shared" si="40"/>
        <v>Y</v>
      </c>
      <c r="N414" s="13" t="str">
        <f>IFERROR(VLOOKUP(G414,'Important Notes'!D:D,1,FALSE)," ")</f>
        <v>MP-5-4</v>
      </c>
      <c r="O414" s="13" t="str">
        <f>VLOOKUP(D414,'Ref-NIST 800-53 (Rev. 4)'!A:D,4,FALSE)</f>
        <v>P1</v>
      </c>
      <c r="P414" s="13" t="s">
        <v>1152</v>
      </c>
    </row>
    <row r="415" spans="1:16">
      <c r="A415" s="13" t="str">
        <f t="shared" si="37"/>
        <v>MP</v>
      </c>
      <c r="B415" s="13" t="str">
        <f>VLOOKUP(A415,'Ref-Families'!A:B,2,FALSE)</f>
        <v xml:space="preserve"> Media Protection</v>
      </c>
      <c r="C415" s="13" t="str">
        <f>TRIM(VLOOKUP(D415,'Ref-NIST 800-53 (Rev. 4)'!A:C,3,FALSE))</f>
        <v>MEDIA SANITIZATION</v>
      </c>
      <c r="D415" s="12" t="s">
        <v>146</v>
      </c>
      <c r="E415" s="13" t="str">
        <f>TRIM(VLOOKUP(G415,'Ref-ALL NIST 800-53 Controls'!A:F,6,FALSE))</f>
        <v/>
      </c>
      <c r="F415" s="55">
        <v>0</v>
      </c>
      <c r="G415" s="2" t="str">
        <f t="shared" si="36"/>
        <v>MP-6-0</v>
      </c>
      <c r="H415" s="17" t="s">
        <v>685</v>
      </c>
      <c r="I415" s="13" t="str">
        <f t="shared" si="38"/>
        <v>Y</v>
      </c>
      <c r="J415" s="13" t="str">
        <f t="shared" si="41"/>
        <v>MP-6-0</v>
      </c>
      <c r="K415" s="13" t="str">
        <f t="shared" si="39"/>
        <v>Y</v>
      </c>
      <c r="L415" s="13" t="str">
        <f>IFERROR(VLOOKUP(G415,'Important Notes'!I:I,1,FALSE)," ")</f>
        <v>MP-6-0</v>
      </c>
      <c r="M415" s="13" t="str">
        <f t="shared" si="40"/>
        <v>Y</v>
      </c>
      <c r="N415" s="13" t="str">
        <f>IFERROR(VLOOKUP(G415,'Important Notes'!D:D,1,FALSE)," ")</f>
        <v>MP-6-0</v>
      </c>
      <c r="O415" s="13" t="str">
        <f>VLOOKUP(D415,'Ref-NIST 800-53 (Rev. 4)'!A:D,4,FALSE)</f>
        <v>P1</v>
      </c>
      <c r="P415" s="13" t="s">
        <v>1152</v>
      </c>
    </row>
    <row r="416" spans="1:16">
      <c r="A416" s="13" t="str">
        <f t="shared" si="37"/>
        <v>MP</v>
      </c>
      <c r="B416" s="13" t="str">
        <f>VLOOKUP(A416,'Ref-Families'!A:B,2,FALSE)</f>
        <v xml:space="preserve"> Media Protection</v>
      </c>
      <c r="C416" s="13" t="str">
        <f>TRIM(VLOOKUP(D416,'Ref-NIST 800-53 (Rev. 4)'!A:C,3,FALSE))</f>
        <v>MEDIA SANITIZATION</v>
      </c>
      <c r="D416" s="12" t="s">
        <v>146</v>
      </c>
      <c r="E416" s="13" t="str">
        <f>TRIM(VLOOKUP(G416,'Ref-ALL NIST 800-53 Controls'!A:F,6,FALSE))</f>
        <v>REVIEW / APPROVE / TRACK / DOCUMENT / VERIFY</v>
      </c>
      <c r="F416" s="55">
        <v>1</v>
      </c>
      <c r="G416" s="2" t="str">
        <f t="shared" si="36"/>
        <v>MP-6-1</v>
      </c>
      <c r="H416" s="17" t="s">
        <v>147</v>
      </c>
      <c r="I416" s="13" t="str">
        <f t="shared" si="38"/>
        <v>N</v>
      </c>
      <c r="J416" s="13"/>
      <c r="K416" s="13" t="str">
        <f t="shared" si="39"/>
        <v>N</v>
      </c>
      <c r="L416" s="13" t="str">
        <f>IFERROR(VLOOKUP(G416,'Important Notes'!I:I,1,FALSE)," ")</f>
        <v xml:space="preserve"> </v>
      </c>
      <c r="M416" s="13" t="str">
        <f t="shared" si="40"/>
        <v>Y</v>
      </c>
      <c r="N416" s="13" t="str">
        <f>IFERROR(VLOOKUP(G416,'Important Notes'!D:D,1,FALSE)," ")</f>
        <v>MP-6-1</v>
      </c>
      <c r="O416" s="13" t="str">
        <f>VLOOKUP(D416,'Ref-NIST 800-53 (Rev. 4)'!A:D,4,FALSE)</f>
        <v>P1</v>
      </c>
      <c r="P416" s="13" t="s">
        <v>1152</v>
      </c>
    </row>
    <row r="417" spans="1:16">
      <c r="A417" s="13" t="str">
        <f t="shared" si="37"/>
        <v>MP</v>
      </c>
      <c r="B417" s="13" t="str">
        <f>VLOOKUP(A417,'Ref-Families'!A:B,2,FALSE)</f>
        <v xml:space="preserve"> Media Protection</v>
      </c>
      <c r="C417" s="13" t="str">
        <f>TRIM(VLOOKUP(D417,'Ref-NIST 800-53 (Rev. 4)'!A:C,3,FALSE))</f>
        <v>MEDIA SANITIZATION</v>
      </c>
      <c r="D417" s="12" t="s">
        <v>146</v>
      </c>
      <c r="E417" s="13" t="str">
        <f>TRIM(VLOOKUP(G417,'Ref-ALL NIST 800-53 Controls'!A:F,6,FALSE))</f>
        <v>EQUIPMENT TESTING</v>
      </c>
      <c r="F417" s="55">
        <v>2</v>
      </c>
      <c r="G417" s="2" t="str">
        <f t="shared" si="36"/>
        <v>MP-6-2</v>
      </c>
      <c r="H417" s="17" t="s">
        <v>609</v>
      </c>
      <c r="I417" s="13" t="str">
        <f t="shared" si="38"/>
        <v>N</v>
      </c>
      <c r="J417" s="13"/>
      <c r="K417" s="13" t="str">
        <f t="shared" si="39"/>
        <v>Y</v>
      </c>
      <c r="L417" s="13" t="str">
        <f>IFERROR(VLOOKUP(G417,'Important Notes'!I:I,1,FALSE)," ")</f>
        <v>MP-6-2</v>
      </c>
      <c r="M417" s="13" t="str">
        <f t="shared" si="40"/>
        <v>Y</v>
      </c>
      <c r="N417" s="13" t="str">
        <f>IFERROR(VLOOKUP(G417,'Important Notes'!D:D,1,FALSE)," ")</f>
        <v>MP-6-2</v>
      </c>
      <c r="O417" s="13" t="str">
        <f>VLOOKUP(D417,'Ref-NIST 800-53 (Rev. 4)'!A:D,4,FALSE)</f>
        <v>P1</v>
      </c>
      <c r="P417" s="13" t="s">
        <v>1152</v>
      </c>
    </row>
    <row r="418" spans="1:16">
      <c r="A418" s="13" t="str">
        <f t="shared" si="37"/>
        <v>MP</v>
      </c>
      <c r="B418" s="13" t="str">
        <f>VLOOKUP(A418,'Ref-Families'!A:B,2,FALSE)</f>
        <v xml:space="preserve"> Media Protection</v>
      </c>
      <c r="C418" s="13" t="str">
        <f>TRIM(VLOOKUP(D418,'Ref-NIST 800-53 (Rev. 4)'!A:C,3,FALSE))</f>
        <v>MEDIA SANITIZATION</v>
      </c>
      <c r="D418" s="12" t="s">
        <v>146</v>
      </c>
      <c r="E418" s="13" t="str">
        <f>TRIM(VLOOKUP(G418,'Ref-ALL NIST 800-53 Controls'!A:F,6,FALSE))</f>
        <v>NONDESTRUCTIVE TECHNIQUES</v>
      </c>
      <c r="F418" s="55">
        <v>3</v>
      </c>
      <c r="G418" s="2" t="str">
        <f t="shared" si="36"/>
        <v>MP-6-3</v>
      </c>
      <c r="H418" s="17" t="s">
        <v>17</v>
      </c>
      <c r="I418" s="13" t="str">
        <f t="shared" si="38"/>
        <v>N</v>
      </c>
      <c r="J418" s="13"/>
      <c r="K418" s="13" t="str">
        <f t="shared" si="39"/>
        <v>N</v>
      </c>
      <c r="L418" s="13" t="str">
        <f>IFERROR(VLOOKUP(G418,'Important Notes'!I:I,1,FALSE)," ")</f>
        <v xml:space="preserve"> </v>
      </c>
      <c r="M418" s="13" t="str">
        <f t="shared" si="40"/>
        <v>Y</v>
      </c>
      <c r="N418" s="13" t="str">
        <f>IFERROR(VLOOKUP(G418,'Important Notes'!D:D,1,FALSE)," ")</f>
        <v>MP-6-3</v>
      </c>
      <c r="O418" s="13" t="str">
        <f>VLOOKUP(D418,'Ref-NIST 800-53 (Rev. 4)'!A:D,4,FALSE)</f>
        <v>P1</v>
      </c>
      <c r="P418" s="13" t="s">
        <v>1152</v>
      </c>
    </row>
    <row r="419" spans="1:16">
      <c r="A419" s="13" t="str">
        <f t="shared" si="37"/>
        <v>MP</v>
      </c>
      <c r="B419" s="13" t="str">
        <f>VLOOKUP(A419,'Ref-Families'!A:B,2,FALSE)</f>
        <v xml:space="preserve"> Media Protection</v>
      </c>
      <c r="C419" s="13" t="str">
        <f>TRIM(VLOOKUP(D419,'Ref-NIST 800-53 (Rev. 4)'!A:C,3,FALSE))</f>
        <v>MEDIA SANITIZATION</v>
      </c>
      <c r="D419" s="12" t="s">
        <v>146</v>
      </c>
      <c r="E419" s="13" t="str">
        <f>TRIM(VLOOKUP(G419,'Ref-ALL NIST 800-53 Controls'!A:F,6,FALSE))</f>
        <v>CONTROLLED UNCLASSIFIED INFORMATION</v>
      </c>
      <c r="F419" s="55">
        <v>4</v>
      </c>
      <c r="G419" s="2" t="str">
        <f t="shared" si="36"/>
        <v>MP-6-4</v>
      </c>
      <c r="H419" s="17" t="s">
        <v>611</v>
      </c>
      <c r="I419" s="13" t="str">
        <f t="shared" si="38"/>
        <v>N</v>
      </c>
      <c r="J419" s="13"/>
      <c r="K419" s="13" t="str">
        <f t="shared" si="39"/>
        <v>N</v>
      </c>
      <c r="L419" s="13" t="str">
        <f>IFERROR(VLOOKUP(G419,'Important Notes'!I:I,1,FALSE)," ")</f>
        <v xml:space="preserve"> </v>
      </c>
      <c r="M419" s="13" t="str">
        <f t="shared" si="40"/>
        <v>N</v>
      </c>
      <c r="N419" s="13" t="str">
        <f>IFERROR(VLOOKUP(G419,'Important Notes'!D:D,1,FALSE)," ")</f>
        <v xml:space="preserve"> </v>
      </c>
      <c r="O419" s="13" t="str">
        <f>VLOOKUP(D419,'Ref-NIST 800-53 (Rev. 4)'!A:D,4,FALSE)</f>
        <v>P1</v>
      </c>
      <c r="P419" s="13" t="s">
        <v>1152</v>
      </c>
    </row>
    <row r="420" spans="1:16">
      <c r="A420" s="13" t="str">
        <f t="shared" si="37"/>
        <v>MP</v>
      </c>
      <c r="B420" s="13" t="str">
        <f>VLOOKUP(A420,'Ref-Families'!A:B,2,FALSE)</f>
        <v xml:space="preserve"> Media Protection</v>
      </c>
      <c r="C420" s="13" t="str">
        <f>TRIM(VLOOKUP(D420,'Ref-NIST 800-53 (Rev. 4)'!A:C,3,FALSE))</f>
        <v>MEDIA SANITIZATION</v>
      </c>
      <c r="D420" s="12" t="s">
        <v>146</v>
      </c>
      <c r="E420" s="13" t="str">
        <f>TRIM(VLOOKUP(G420,'Ref-ALL NIST 800-53 Controls'!A:F,6,FALSE))</f>
        <v>CLASSIFIED INFORMATION</v>
      </c>
      <c r="F420" s="55">
        <v>5</v>
      </c>
      <c r="G420" s="2" t="str">
        <f t="shared" si="36"/>
        <v>MP-6-5</v>
      </c>
      <c r="H420" s="17" t="s">
        <v>611</v>
      </c>
      <c r="I420" s="13" t="str">
        <f t="shared" si="38"/>
        <v>N</v>
      </c>
      <c r="J420" s="13"/>
      <c r="K420" s="13" t="str">
        <f t="shared" si="39"/>
        <v>N</v>
      </c>
      <c r="L420" s="13" t="str">
        <f>IFERROR(VLOOKUP(G420,'Important Notes'!I:I,1,FALSE)," ")</f>
        <v xml:space="preserve"> </v>
      </c>
      <c r="M420" s="13" t="str">
        <f t="shared" si="40"/>
        <v>N</v>
      </c>
      <c r="N420" s="13" t="str">
        <f>IFERROR(VLOOKUP(G420,'Important Notes'!D:D,1,FALSE)," ")</f>
        <v xml:space="preserve"> </v>
      </c>
      <c r="O420" s="13" t="str">
        <f>VLOOKUP(D420,'Ref-NIST 800-53 (Rev. 4)'!A:D,4,FALSE)</f>
        <v>P1</v>
      </c>
      <c r="P420" s="13" t="s">
        <v>1152</v>
      </c>
    </row>
    <row r="421" spans="1:16">
      <c r="A421" s="13" t="str">
        <f t="shared" si="37"/>
        <v>MP</v>
      </c>
      <c r="B421" s="13" t="str">
        <f>VLOOKUP(A421,'Ref-Families'!A:B,2,FALSE)</f>
        <v xml:space="preserve"> Media Protection</v>
      </c>
      <c r="C421" s="13" t="str">
        <f>TRIM(VLOOKUP(D421,'Ref-NIST 800-53 (Rev. 4)'!A:C,3,FALSE))</f>
        <v>MEDIA SANITIZATION</v>
      </c>
      <c r="D421" s="12" t="s">
        <v>146</v>
      </c>
      <c r="E421" s="13" t="str">
        <f>TRIM(VLOOKUP(G421,'Ref-ALL NIST 800-53 Controls'!A:F,6,FALSE))</f>
        <v>MEDIA DESTRUCTION</v>
      </c>
      <c r="F421" s="55">
        <v>6</v>
      </c>
      <c r="G421" s="2" t="str">
        <f t="shared" si="36"/>
        <v>MP-6-6</v>
      </c>
      <c r="H421" s="17" t="s">
        <v>611</v>
      </c>
      <c r="I421" s="13" t="str">
        <f t="shared" si="38"/>
        <v>N</v>
      </c>
      <c r="J421" s="13"/>
      <c r="K421" s="13" t="str">
        <f t="shared" si="39"/>
        <v>N</v>
      </c>
      <c r="L421" s="13" t="str">
        <f>IFERROR(VLOOKUP(G421,'Important Notes'!I:I,1,FALSE)," ")</f>
        <v xml:space="preserve"> </v>
      </c>
      <c r="M421" s="13" t="str">
        <f t="shared" si="40"/>
        <v>N</v>
      </c>
      <c r="N421" s="13" t="str">
        <f>IFERROR(VLOOKUP(G421,'Important Notes'!D:D,1,FALSE)," ")</f>
        <v xml:space="preserve"> </v>
      </c>
      <c r="O421" s="13" t="str">
        <f>VLOOKUP(D421,'Ref-NIST 800-53 (Rev. 4)'!A:D,4,FALSE)</f>
        <v>P1</v>
      </c>
      <c r="P421" s="13" t="s">
        <v>1152</v>
      </c>
    </row>
    <row r="422" spans="1:16">
      <c r="A422" s="13" t="str">
        <f t="shared" si="37"/>
        <v>MP</v>
      </c>
      <c r="B422" s="13" t="str">
        <f>VLOOKUP(A422,'Ref-Families'!A:B,2,FALSE)</f>
        <v xml:space="preserve"> Media Protection</v>
      </c>
      <c r="C422" s="13" t="str">
        <f>TRIM(VLOOKUP(D422,'Ref-NIST 800-53 (Rev. 4)'!A:C,3,FALSE))</f>
        <v>MEDIA SANITIZATION</v>
      </c>
      <c r="D422" s="12" t="s">
        <v>146</v>
      </c>
      <c r="E422" s="13" t="str">
        <f>TRIM(VLOOKUP(G422,'Ref-ALL NIST 800-53 Controls'!A:F,6,FALSE))</f>
        <v>DUAL AUTHORIZATION</v>
      </c>
      <c r="F422" s="55">
        <v>7</v>
      </c>
      <c r="G422" s="2" t="str">
        <f t="shared" si="36"/>
        <v>MP-6-7</v>
      </c>
      <c r="H422" s="17" t="s">
        <v>64</v>
      </c>
      <c r="I422" s="13" t="str">
        <f t="shared" si="38"/>
        <v>N</v>
      </c>
      <c r="J422" s="13"/>
      <c r="K422" s="13" t="str">
        <f t="shared" si="39"/>
        <v>N</v>
      </c>
      <c r="L422" s="13" t="str">
        <f>IFERROR(VLOOKUP(G422,'Important Notes'!I:I,1,FALSE)," ")</f>
        <v xml:space="preserve"> </v>
      </c>
      <c r="M422" s="13" t="str">
        <f t="shared" si="40"/>
        <v>N</v>
      </c>
      <c r="N422" s="13" t="str">
        <f>IFERROR(VLOOKUP(G422,'Important Notes'!D:D,1,FALSE)," ")</f>
        <v xml:space="preserve"> </v>
      </c>
      <c r="O422" s="13" t="str">
        <f>VLOOKUP(D422,'Ref-NIST 800-53 (Rev. 4)'!A:D,4,FALSE)</f>
        <v>P1</v>
      </c>
      <c r="P422" s="13" t="s">
        <v>1152</v>
      </c>
    </row>
    <row r="423" spans="1:16">
      <c r="A423" s="13" t="str">
        <f t="shared" si="37"/>
        <v>MP</v>
      </c>
      <c r="B423" s="13" t="str">
        <f>VLOOKUP(A423,'Ref-Families'!A:B,2,FALSE)</f>
        <v xml:space="preserve"> Media Protection</v>
      </c>
      <c r="C423" s="13" t="str">
        <f>TRIM(VLOOKUP(D423,'Ref-NIST 800-53 (Rev. 4)'!A:C,3,FALSE))</f>
        <v>MEDIA SANITIZATION</v>
      </c>
      <c r="D423" s="12" t="s">
        <v>146</v>
      </c>
      <c r="E423" s="13" t="str">
        <f>TRIM(VLOOKUP(G423,'Ref-ALL NIST 800-53 Controls'!A:F,6,FALSE))</f>
        <v>REMOTE PURGING / WIPING OF INFORMATION</v>
      </c>
      <c r="F423" s="55">
        <v>8</v>
      </c>
      <c r="G423" s="2" t="str">
        <f t="shared" si="36"/>
        <v>MP-6-8</v>
      </c>
      <c r="H423" s="17" t="s">
        <v>609</v>
      </c>
      <c r="I423" s="13" t="str">
        <f t="shared" si="38"/>
        <v>N</v>
      </c>
      <c r="J423" s="13"/>
      <c r="K423" s="13" t="str">
        <f t="shared" si="39"/>
        <v>N</v>
      </c>
      <c r="L423" s="13" t="str">
        <f>IFERROR(VLOOKUP(G423,'Important Notes'!I:I,1,FALSE)," ")</f>
        <v xml:space="preserve"> </v>
      </c>
      <c r="M423" s="13" t="str">
        <f t="shared" si="40"/>
        <v>N</v>
      </c>
      <c r="N423" s="13" t="str">
        <f>IFERROR(VLOOKUP(G423,'Important Notes'!D:D,1,FALSE)," ")</f>
        <v xml:space="preserve"> </v>
      </c>
      <c r="O423" s="13" t="str">
        <f>VLOOKUP(D423,'Ref-NIST 800-53 (Rev. 4)'!A:D,4,FALSE)</f>
        <v>P1</v>
      </c>
      <c r="P423" s="13" t="s">
        <v>1152</v>
      </c>
    </row>
    <row r="424" spans="1:16">
      <c r="A424" s="13" t="str">
        <f t="shared" si="37"/>
        <v>MP</v>
      </c>
      <c r="B424" s="13" t="str">
        <f>VLOOKUP(A424,'Ref-Families'!A:B,2,FALSE)</f>
        <v xml:space="preserve"> Media Protection</v>
      </c>
      <c r="C424" s="13" t="str">
        <f>TRIM(VLOOKUP(D424,'Ref-NIST 800-53 (Rev. 4)'!A:C,3,FALSE))</f>
        <v>MEDIA USE</v>
      </c>
      <c r="D424" s="12" t="s">
        <v>148</v>
      </c>
      <c r="E424" s="13" t="str">
        <f>TRIM(VLOOKUP(G424,'Ref-ALL NIST 800-53 Controls'!A:F,6,FALSE))</f>
        <v/>
      </c>
      <c r="F424" s="55">
        <v>0</v>
      </c>
      <c r="G424" s="2" t="str">
        <f t="shared" si="36"/>
        <v>MP-7-0</v>
      </c>
      <c r="H424" s="17" t="s">
        <v>625</v>
      </c>
      <c r="I424" s="13" t="str">
        <f t="shared" si="38"/>
        <v>Y</v>
      </c>
      <c r="J424" s="13" t="str">
        <f t="shared" si="41"/>
        <v>MP-7-0</v>
      </c>
      <c r="K424" s="13" t="str">
        <f t="shared" si="39"/>
        <v>Y</v>
      </c>
      <c r="L424" s="13" t="str">
        <f>IFERROR(VLOOKUP(G424,'Important Notes'!I:I,1,FALSE)," ")</f>
        <v>MP-7-0</v>
      </c>
      <c r="M424" s="13" t="str">
        <f t="shared" si="40"/>
        <v>Y</v>
      </c>
      <c r="N424" s="13" t="str">
        <f>IFERROR(VLOOKUP(G424,'Important Notes'!D:D,1,FALSE)," ")</f>
        <v>MP-7-0</v>
      </c>
      <c r="O424" s="13" t="str">
        <f>VLOOKUP(D424,'Ref-NIST 800-53 (Rev. 4)'!A:D,4,FALSE)</f>
        <v>P1</v>
      </c>
      <c r="P424" s="13" t="s">
        <v>1152</v>
      </c>
    </row>
    <row r="425" spans="1:16">
      <c r="A425" s="13" t="str">
        <f t="shared" si="37"/>
        <v>MP</v>
      </c>
      <c r="B425" s="13" t="str">
        <f>VLOOKUP(A425,'Ref-Families'!A:B,2,FALSE)</f>
        <v xml:space="preserve"> Media Protection</v>
      </c>
      <c r="C425" s="13" t="str">
        <f>TRIM(VLOOKUP(D425,'Ref-NIST 800-53 (Rev. 4)'!A:C,3,FALSE))</f>
        <v>MEDIA USE</v>
      </c>
      <c r="D425" s="12" t="s">
        <v>148</v>
      </c>
      <c r="E425" s="13" t="str">
        <f>TRIM(VLOOKUP(G425,'Ref-ALL NIST 800-53 Controls'!A:F,6,FALSE))</f>
        <v>PROHIBIT USE WITHOUT OWNER</v>
      </c>
      <c r="F425" s="55">
        <v>1</v>
      </c>
      <c r="G425" s="2" t="str">
        <f t="shared" si="36"/>
        <v>MP-7-1</v>
      </c>
      <c r="H425" s="17" t="s">
        <v>22</v>
      </c>
      <c r="I425" s="13" t="str">
        <f t="shared" si="38"/>
        <v>N</v>
      </c>
      <c r="J425" s="13"/>
      <c r="K425" s="13" t="str">
        <f t="shared" si="39"/>
        <v>Y</v>
      </c>
      <c r="L425" s="13" t="str">
        <f>IFERROR(VLOOKUP(G425,'Important Notes'!I:I,1,FALSE)," ")</f>
        <v>MP-7-1</v>
      </c>
      <c r="M425" s="13" t="str">
        <f t="shared" si="40"/>
        <v>Y</v>
      </c>
      <c r="N425" s="13" t="str">
        <f>IFERROR(VLOOKUP(G425,'Important Notes'!D:D,1,FALSE)," ")</f>
        <v>MP-7-1</v>
      </c>
      <c r="O425" s="13" t="str">
        <f>VLOOKUP(D425,'Ref-NIST 800-53 (Rev. 4)'!A:D,4,FALSE)</f>
        <v>P1</v>
      </c>
      <c r="P425" s="13" t="s">
        <v>1152</v>
      </c>
    </row>
    <row r="426" spans="1:16">
      <c r="A426" s="13" t="str">
        <f t="shared" si="37"/>
        <v>MP</v>
      </c>
      <c r="B426" s="13" t="str">
        <f>VLOOKUP(A426,'Ref-Families'!A:B,2,FALSE)</f>
        <v xml:space="preserve"> Media Protection</v>
      </c>
      <c r="C426" s="13" t="str">
        <f>TRIM(VLOOKUP(D426,'Ref-NIST 800-53 (Rev. 4)'!A:C,3,FALSE))</f>
        <v>MEDIA USE</v>
      </c>
      <c r="D426" s="12" t="s">
        <v>148</v>
      </c>
      <c r="E426" s="13" t="str">
        <f>TRIM(VLOOKUP(G426,'Ref-ALL NIST 800-53 Controls'!A:F,6,FALSE))</f>
        <v>PROHIBIT USE OF SANITIZATION-RESISTANT MEDIA</v>
      </c>
      <c r="F426" s="55">
        <v>2</v>
      </c>
      <c r="G426" s="2" t="str">
        <f t="shared" si="36"/>
        <v>MP-7-2</v>
      </c>
      <c r="H426" s="17" t="s">
        <v>146</v>
      </c>
      <c r="I426" s="13" t="str">
        <f t="shared" si="38"/>
        <v>N</v>
      </c>
      <c r="J426" s="13"/>
      <c r="K426" s="13" t="str">
        <f t="shared" si="39"/>
        <v>N</v>
      </c>
      <c r="L426" s="13" t="str">
        <f>IFERROR(VLOOKUP(G426,'Important Notes'!I:I,1,FALSE)," ")</f>
        <v xml:space="preserve"> </v>
      </c>
      <c r="M426" s="13" t="str">
        <f t="shared" si="40"/>
        <v>N</v>
      </c>
      <c r="N426" s="13" t="str">
        <f>IFERROR(VLOOKUP(G426,'Important Notes'!D:D,1,FALSE)," ")</f>
        <v xml:space="preserve"> </v>
      </c>
      <c r="O426" s="13" t="str">
        <f>VLOOKUP(D426,'Ref-NIST 800-53 (Rev. 4)'!A:D,4,FALSE)</f>
        <v>P1</v>
      </c>
      <c r="P426" s="13" t="s">
        <v>1152</v>
      </c>
    </row>
    <row r="427" spans="1:16">
      <c r="A427" s="13" t="str">
        <f t="shared" si="37"/>
        <v>PE</v>
      </c>
      <c r="B427" s="13" t="str">
        <f>VLOOKUP(A427,'Ref-Families'!A:B,2,FALSE)</f>
        <v xml:space="preserve"> Physical and Environmental Protection</v>
      </c>
      <c r="C427" s="13" t="str">
        <f>TRIM(VLOOKUP(D427,'Ref-NIST 800-53 (Rev. 4)'!A:C,3,FALSE))</f>
        <v>PHYSICAL AND ENVIRONMENTAL PROTECTION POLICY AND PROCEDURES</v>
      </c>
      <c r="D427" s="12" t="s">
        <v>426</v>
      </c>
      <c r="E427" s="13" t="str">
        <f>TRIM(VLOOKUP(G427,'Ref-ALL NIST 800-53 Controls'!A:F,6,FALSE))</f>
        <v/>
      </c>
      <c r="F427" s="56">
        <v>0</v>
      </c>
      <c r="G427" s="2" t="str">
        <f t="shared" si="36"/>
        <v>PE-1-0</v>
      </c>
      <c r="H427" s="17" t="s">
        <v>219</v>
      </c>
      <c r="I427" s="13" t="str">
        <f t="shared" si="38"/>
        <v>Y</v>
      </c>
      <c r="J427" s="13" t="str">
        <f t="shared" si="41"/>
        <v>PE-1-0</v>
      </c>
      <c r="K427" s="13" t="str">
        <f t="shared" si="39"/>
        <v>Y</v>
      </c>
      <c r="L427" s="13" t="str">
        <f>IFERROR(VLOOKUP(G427,'Important Notes'!I:I,1,FALSE)," ")</f>
        <v>PE-1-0</v>
      </c>
      <c r="M427" s="13" t="str">
        <f t="shared" si="40"/>
        <v>Y</v>
      </c>
      <c r="N427" s="13" t="str">
        <f>IFERROR(VLOOKUP(G427,'Important Notes'!D:D,1,FALSE)," ")</f>
        <v>PE-1-0</v>
      </c>
      <c r="O427" s="13" t="str">
        <f>VLOOKUP(D427,'Ref-NIST 800-53 (Rev. 4)'!A:D,4,FALSE)</f>
        <v>P1</v>
      </c>
      <c r="P427" s="13" t="s">
        <v>1152</v>
      </c>
    </row>
    <row r="428" spans="1:16">
      <c r="A428" s="13" t="str">
        <f t="shared" si="37"/>
        <v>PE</v>
      </c>
      <c r="B428" s="13" t="str">
        <f>VLOOKUP(A428,'Ref-Families'!A:B,2,FALSE)</f>
        <v xml:space="preserve"> Physical and Environmental Protection</v>
      </c>
      <c r="C428" s="13" t="str">
        <f>TRIM(VLOOKUP(D428,'Ref-NIST 800-53 (Rev. 4)'!A:C,3,FALSE))</f>
        <v>PHYSICAL ACCESS AUTHORIZATIONS</v>
      </c>
      <c r="D428" s="12" t="s">
        <v>149</v>
      </c>
      <c r="E428" s="13" t="str">
        <f>TRIM(VLOOKUP(G428,'Ref-ALL NIST 800-53 Controls'!A:F,6,FALSE))</f>
        <v/>
      </c>
      <c r="F428" s="55">
        <v>0</v>
      </c>
      <c r="G428" s="2" t="str">
        <f t="shared" si="36"/>
        <v>PE-2-0</v>
      </c>
      <c r="H428" s="17" t="s">
        <v>686</v>
      </c>
      <c r="I428" s="13" t="str">
        <f t="shared" si="38"/>
        <v>Y</v>
      </c>
      <c r="J428" s="13" t="str">
        <f t="shared" si="41"/>
        <v>PE-2-0</v>
      </c>
      <c r="K428" s="13" t="str">
        <f t="shared" si="39"/>
        <v>Y</v>
      </c>
      <c r="L428" s="13" t="str">
        <f>IFERROR(VLOOKUP(G428,'Important Notes'!I:I,1,FALSE)," ")</f>
        <v>PE-2-0</v>
      </c>
      <c r="M428" s="13" t="str">
        <f t="shared" si="40"/>
        <v>Y</v>
      </c>
      <c r="N428" s="13" t="str">
        <f>IFERROR(VLOOKUP(G428,'Important Notes'!D:D,1,FALSE)," ")</f>
        <v>PE-2-0</v>
      </c>
      <c r="O428" s="13" t="str">
        <f>VLOOKUP(D428,'Ref-NIST 800-53 (Rev. 4)'!A:D,4,FALSE)</f>
        <v>P1</v>
      </c>
      <c r="P428" s="13" t="s">
        <v>1152</v>
      </c>
    </row>
    <row r="429" spans="1:16">
      <c r="A429" s="13" t="str">
        <f t="shared" si="37"/>
        <v>PE</v>
      </c>
      <c r="B429" s="13" t="str">
        <f>VLOOKUP(A429,'Ref-Families'!A:B,2,FALSE)</f>
        <v xml:space="preserve"> Physical and Environmental Protection</v>
      </c>
      <c r="C429" s="13" t="str">
        <f>TRIM(VLOOKUP(D429,'Ref-NIST 800-53 (Rev. 4)'!A:C,3,FALSE))</f>
        <v>PHYSICAL ACCESS AUTHORIZATIONS</v>
      </c>
      <c r="D429" s="12" t="s">
        <v>149</v>
      </c>
      <c r="E429" s="13" t="str">
        <f>TRIM(VLOOKUP(G429,'Ref-ALL NIST 800-53 Controls'!A:F,6,FALSE))</f>
        <v>ACCESS BY POSITION / ROLE</v>
      </c>
      <c r="F429" s="55">
        <v>1</v>
      </c>
      <c r="G429" s="2" t="str">
        <f t="shared" si="36"/>
        <v>PE-2-1</v>
      </c>
      <c r="H429" s="17" t="s">
        <v>150</v>
      </c>
      <c r="I429" s="13" t="str">
        <f t="shared" si="38"/>
        <v>N</v>
      </c>
      <c r="J429" s="13"/>
      <c r="K429" s="13" t="str">
        <f t="shared" si="39"/>
        <v>N</v>
      </c>
      <c r="L429" s="13" t="str">
        <f>IFERROR(VLOOKUP(G429,'Important Notes'!I:I,1,FALSE)," ")</f>
        <v xml:space="preserve"> </v>
      </c>
      <c r="M429" s="13" t="str">
        <f t="shared" si="40"/>
        <v>N</v>
      </c>
      <c r="N429" s="13" t="str">
        <f>IFERROR(VLOOKUP(G429,'Important Notes'!D:D,1,FALSE)," ")</f>
        <v xml:space="preserve"> </v>
      </c>
      <c r="O429" s="13" t="str">
        <f>VLOOKUP(D429,'Ref-NIST 800-53 (Rev. 4)'!A:D,4,FALSE)</f>
        <v>P1</v>
      </c>
      <c r="P429" s="13" t="s">
        <v>1152</v>
      </c>
    </row>
    <row r="430" spans="1:16">
      <c r="A430" s="13" t="str">
        <f t="shared" si="37"/>
        <v>PE</v>
      </c>
      <c r="B430" s="13" t="str">
        <f>VLOOKUP(A430,'Ref-Families'!A:B,2,FALSE)</f>
        <v xml:space="preserve"> Physical and Environmental Protection</v>
      </c>
      <c r="C430" s="13" t="str">
        <f>TRIM(VLOOKUP(D430,'Ref-NIST 800-53 (Rev. 4)'!A:C,3,FALSE))</f>
        <v>PHYSICAL ACCESS AUTHORIZATIONS</v>
      </c>
      <c r="D430" s="12" t="s">
        <v>149</v>
      </c>
      <c r="E430" s="13" t="str">
        <f>TRIM(VLOOKUP(G430,'Ref-ALL NIST 800-53 Controls'!A:F,6,FALSE))</f>
        <v>TWO FORMS OF IDENTIFICATION</v>
      </c>
      <c r="F430" s="55">
        <v>2</v>
      </c>
      <c r="G430" s="2" t="str">
        <f t="shared" si="36"/>
        <v>PE-2-2</v>
      </c>
      <c r="H430" s="17" t="s">
        <v>151</v>
      </c>
      <c r="I430" s="13" t="str">
        <f t="shared" si="38"/>
        <v>N</v>
      </c>
      <c r="J430" s="13"/>
      <c r="K430" s="13" t="str">
        <f t="shared" si="39"/>
        <v>N</v>
      </c>
      <c r="L430" s="13" t="str">
        <f>IFERROR(VLOOKUP(G430,'Important Notes'!I:I,1,FALSE)," ")</f>
        <v xml:space="preserve"> </v>
      </c>
      <c r="M430" s="13" t="str">
        <f t="shared" si="40"/>
        <v>N</v>
      </c>
      <c r="N430" s="13" t="str">
        <f>IFERROR(VLOOKUP(G430,'Important Notes'!D:D,1,FALSE)," ")</f>
        <v xml:space="preserve"> </v>
      </c>
      <c r="O430" s="13" t="str">
        <f>VLOOKUP(D430,'Ref-NIST 800-53 (Rev. 4)'!A:D,4,FALSE)</f>
        <v>P1</v>
      </c>
      <c r="P430" s="13" t="s">
        <v>1152</v>
      </c>
    </row>
    <row r="431" spans="1:16">
      <c r="A431" s="13" t="str">
        <f t="shared" si="37"/>
        <v>PE</v>
      </c>
      <c r="B431" s="13" t="str">
        <f>VLOOKUP(A431,'Ref-Families'!A:B,2,FALSE)</f>
        <v xml:space="preserve"> Physical and Environmental Protection</v>
      </c>
      <c r="C431" s="13" t="str">
        <f>TRIM(VLOOKUP(D431,'Ref-NIST 800-53 (Rev. 4)'!A:C,3,FALSE))</f>
        <v>PHYSICAL ACCESS AUTHORIZATIONS</v>
      </c>
      <c r="D431" s="12" t="s">
        <v>149</v>
      </c>
      <c r="E431" s="13" t="str">
        <f>TRIM(VLOOKUP(G431,'Ref-ALL NIST 800-53 Controls'!A:F,6,FALSE))</f>
        <v>RESTRICT UNESCORTED ACCESS</v>
      </c>
      <c r="F431" s="55">
        <v>3</v>
      </c>
      <c r="G431" s="2" t="str">
        <f t="shared" si="36"/>
        <v>PE-2-3</v>
      </c>
      <c r="H431" s="17" t="s">
        <v>152</v>
      </c>
      <c r="I431" s="13" t="str">
        <f t="shared" si="38"/>
        <v>N</v>
      </c>
      <c r="J431" s="13"/>
      <c r="K431" s="13" t="str">
        <f t="shared" si="39"/>
        <v>N</v>
      </c>
      <c r="L431" s="13" t="str">
        <f>IFERROR(VLOOKUP(G431,'Important Notes'!I:I,1,FALSE)," ")</f>
        <v xml:space="preserve"> </v>
      </c>
      <c r="M431" s="13" t="str">
        <f t="shared" si="40"/>
        <v>N</v>
      </c>
      <c r="N431" s="13" t="str">
        <f>IFERROR(VLOOKUP(G431,'Important Notes'!D:D,1,FALSE)," ")</f>
        <v xml:space="preserve"> </v>
      </c>
      <c r="O431" s="13" t="str">
        <f>VLOOKUP(D431,'Ref-NIST 800-53 (Rev. 4)'!A:D,4,FALSE)</f>
        <v>P1</v>
      </c>
      <c r="P431" s="13" t="s">
        <v>1152</v>
      </c>
    </row>
    <row r="432" spans="1:16">
      <c r="A432" s="13" t="str">
        <f t="shared" si="37"/>
        <v>PE</v>
      </c>
      <c r="B432" s="13" t="str">
        <f>VLOOKUP(A432,'Ref-Families'!A:B,2,FALSE)</f>
        <v xml:space="preserve"> Physical and Environmental Protection</v>
      </c>
      <c r="C432" s="13" t="str">
        <f>TRIM(VLOOKUP(D432,'Ref-NIST 800-53 (Rev. 4)'!A:C,3,FALSE))</f>
        <v>PHYSICAL ACCESS CONTROL</v>
      </c>
      <c r="D432" s="12" t="s">
        <v>153</v>
      </c>
      <c r="E432" s="13" t="str">
        <f>TRIM(VLOOKUP(G432,'Ref-ALL NIST 800-53 Controls'!A:F,6,FALSE))</f>
        <v/>
      </c>
      <c r="F432" s="55">
        <v>0</v>
      </c>
      <c r="G432" s="2" t="str">
        <f t="shared" si="36"/>
        <v>PE-3-0</v>
      </c>
      <c r="H432" s="17" t="s">
        <v>687</v>
      </c>
      <c r="I432" s="13" t="str">
        <f t="shared" si="38"/>
        <v>Y</v>
      </c>
      <c r="J432" s="13" t="str">
        <f t="shared" si="41"/>
        <v>PE-3-0</v>
      </c>
      <c r="K432" s="13" t="str">
        <f t="shared" si="39"/>
        <v>Y</v>
      </c>
      <c r="L432" s="13" t="str">
        <f>IFERROR(VLOOKUP(G432,'Important Notes'!I:I,1,FALSE)," ")</f>
        <v>PE-3-0</v>
      </c>
      <c r="M432" s="13" t="str">
        <f t="shared" si="40"/>
        <v>Y</v>
      </c>
      <c r="N432" s="13" t="str">
        <f>IFERROR(VLOOKUP(G432,'Important Notes'!D:D,1,FALSE)," ")</f>
        <v>PE-3-0</v>
      </c>
      <c r="O432" s="13" t="str">
        <f>VLOOKUP(D432,'Ref-NIST 800-53 (Rev. 4)'!A:D,4,FALSE)</f>
        <v>P1</v>
      </c>
      <c r="P432" s="13" t="s">
        <v>1152</v>
      </c>
    </row>
    <row r="433" spans="1:16">
      <c r="A433" s="13" t="str">
        <f t="shared" si="37"/>
        <v>PE</v>
      </c>
      <c r="B433" s="13" t="str">
        <f>VLOOKUP(A433,'Ref-Families'!A:B,2,FALSE)</f>
        <v xml:space="preserve"> Physical and Environmental Protection</v>
      </c>
      <c r="C433" s="13" t="str">
        <f>TRIM(VLOOKUP(D433,'Ref-NIST 800-53 (Rev. 4)'!A:C,3,FALSE))</f>
        <v>PHYSICAL ACCESS CONTROL</v>
      </c>
      <c r="D433" s="12" t="s">
        <v>153</v>
      </c>
      <c r="E433" s="13" t="str">
        <f>TRIM(VLOOKUP(G433,'Ref-ALL NIST 800-53 Controls'!A:F,6,FALSE))</f>
        <v>INFORMATION SYSTEM ACCESS</v>
      </c>
      <c r="F433" s="55">
        <v>1</v>
      </c>
      <c r="G433" s="2" t="str">
        <f t="shared" si="36"/>
        <v>PE-3-1</v>
      </c>
      <c r="H433" s="17" t="s">
        <v>154</v>
      </c>
      <c r="I433" s="13" t="str">
        <f t="shared" si="38"/>
        <v>N</v>
      </c>
      <c r="J433" s="13"/>
      <c r="K433" s="13" t="str">
        <f t="shared" si="39"/>
        <v>N</v>
      </c>
      <c r="L433" s="13" t="str">
        <f>IFERROR(VLOOKUP(G433,'Important Notes'!I:I,1,FALSE)," ")</f>
        <v xml:space="preserve"> </v>
      </c>
      <c r="M433" s="13" t="str">
        <f t="shared" si="40"/>
        <v>Y</v>
      </c>
      <c r="N433" s="13" t="str">
        <f>IFERROR(VLOOKUP(G433,'Important Notes'!D:D,1,FALSE)," ")</f>
        <v>PE-3-1</v>
      </c>
      <c r="O433" s="13" t="str">
        <f>VLOOKUP(D433,'Ref-NIST 800-53 (Rev. 4)'!A:D,4,FALSE)</f>
        <v>P1</v>
      </c>
      <c r="P433" s="13" t="s">
        <v>1152</v>
      </c>
    </row>
    <row r="434" spans="1:16">
      <c r="A434" s="13" t="str">
        <f t="shared" si="37"/>
        <v>PE</v>
      </c>
      <c r="B434" s="13" t="str">
        <f>VLOOKUP(A434,'Ref-Families'!A:B,2,FALSE)</f>
        <v xml:space="preserve"> Physical and Environmental Protection</v>
      </c>
      <c r="C434" s="13" t="str">
        <f>TRIM(VLOOKUP(D434,'Ref-NIST 800-53 (Rev. 4)'!A:C,3,FALSE))</f>
        <v>PHYSICAL ACCESS CONTROL</v>
      </c>
      <c r="D434" s="12" t="s">
        <v>153</v>
      </c>
      <c r="E434" s="13" t="str">
        <f>TRIM(VLOOKUP(G434,'Ref-ALL NIST 800-53 Controls'!A:F,6,FALSE))</f>
        <v>FACILITY / INFORMATION SYSTEM BOUNDARIES</v>
      </c>
      <c r="F434" s="55">
        <v>2</v>
      </c>
      <c r="G434" s="2" t="str">
        <f t="shared" si="36"/>
        <v>PE-3-2</v>
      </c>
      <c r="H434" s="17" t="s">
        <v>155</v>
      </c>
      <c r="I434" s="13" t="str">
        <f t="shared" si="38"/>
        <v>N</v>
      </c>
      <c r="J434" s="13"/>
      <c r="K434" s="13" t="str">
        <f t="shared" si="39"/>
        <v>N</v>
      </c>
      <c r="L434" s="13" t="str">
        <f>IFERROR(VLOOKUP(G434,'Important Notes'!I:I,1,FALSE)," ")</f>
        <v xml:space="preserve"> </v>
      </c>
      <c r="M434" s="13" t="str">
        <f t="shared" si="40"/>
        <v>N</v>
      </c>
      <c r="N434" s="13" t="str">
        <f>IFERROR(VLOOKUP(G434,'Important Notes'!D:D,1,FALSE)," ")</f>
        <v xml:space="preserve"> </v>
      </c>
      <c r="O434" s="13" t="str">
        <f>VLOOKUP(D434,'Ref-NIST 800-53 (Rev. 4)'!A:D,4,FALSE)</f>
        <v>P1</v>
      </c>
      <c r="P434" s="13" t="s">
        <v>1152</v>
      </c>
    </row>
    <row r="435" spans="1:16">
      <c r="A435" s="13" t="str">
        <f t="shared" si="37"/>
        <v>PE</v>
      </c>
      <c r="B435" s="13" t="str">
        <f>VLOOKUP(A435,'Ref-Families'!A:B,2,FALSE)</f>
        <v xml:space="preserve"> Physical and Environmental Protection</v>
      </c>
      <c r="C435" s="13" t="str">
        <f>TRIM(VLOOKUP(D435,'Ref-NIST 800-53 (Rev. 4)'!A:C,3,FALSE))</f>
        <v>PHYSICAL ACCESS CONTROL</v>
      </c>
      <c r="D435" s="12" t="s">
        <v>153</v>
      </c>
      <c r="E435" s="13" t="str">
        <f>TRIM(VLOOKUP(G435,'Ref-ALL NIST 800-53 Controls'!A:F,6,FALSE))</f>
        <v>CONTINUOUS GUARDS / ALARMS / MONITORING</v>
      </c>
      <c r="F435" s="55">
        <v>3</v>
      </c>
      <c r="G435" s="2" t="str">
        <f t="shared" si="36"/>
        <v>PE-3-3</v>
      </c>
      <c r="H435" s="17" t="s">
        <v>156</v>
      </c>
      <c r="I435" s="13" t="str">
        <f t="shared" si="38"/>
        <v>N</v>
      </c>
      <c r="J435" s="13"/>
      <c r="K435" s="13" t="str">
        <f t="shared" si="39"/>
        <v>N</v>
      </c>
      <c r="L435" s="13" t="str">
        <f>IFERROR(VLOOKUP(G435,'Important Notes'!I:I,1,FALSE)," ")</f>
        <v xml:space="preserve"> </v>
      </c>
      <c r="M435" s="13" t="str">
        <f t="shared" si="40"/>
        <v>N</v>
      </c>
      <c r="N435" s="13" t="str">
        <f>IFERROR(VLOOKUP(G435,'Important Notes'!D:D,1,FALSE)," ")</f>
        <v xml:space="preserve"> </v>
      </c>
      <c r="O435" s="13" t="str">
        <f>VLOOKUP(D435,'Ref-NIST 800-53 (Rev. 4)'!A:D,4,FALSE)</f>
        <v>P1</v>
      </c>
      <c r="P435" s="13" t="s">
        <v>1152</v>
      </c>
    </row>
    <row r="436" spans="1:16">
      <c r="A436" s="13" t="str">
        <f t="shared" si="37"/>
        <v>PE</v>
      </c>
      <c r="B436" s="13" t="str">
        <f>VLOOKUP(A436,'Ref-Families'!A:B,2,FALSE)</f>
        <v xml:space="preserve"> Physical and Environmental Protection</v>
      </c>
      <c r="C436" s="13" t="str">
        <f>TRIM(VLOOKUP(D436,'Ref-NIST 800-53 (Rev. 4)'!A:C,3,FALSE))</f>
        <v>PHYSICAL ACCESS CONTROL</v>
      </c>
      <c r="D436" s="12" t="s">
        <v>153</v>
      </c>
      <c r="E436" s="13" t="str">
        <f>TRIM(VLOOKUP(G436,'Ref-ALL NIST 800-53 Controls'!A:F,6,FALSE))</f>
        <v>LOCKABLE CASINGS</v>
      </c>
      <c r="F436" s="55">
        <v>4</v>
      </c>
      <c r="G436" s="2" t="str">
        <f t="shared" si="36"/>
        <v>PE-3-4</v>
      </c>
      <c r="H436" s="17" t="s">
        <v>609</v>
      </c>
      <c r="I436" s="13" t="str">
        <f t="shared" si="38"/>
        <v>N</v>
      </c>
      <c r="J436" s="13"/>
      <c r="K436" s="13" t="str">
        <f t="shared" si="39"/>
        <v>N</v>
      </c>
      <c r="L436" s="13" t="str">
        <f>IFERROR(VLOOKUP(G436,'Important Notes'!I:I,1,FALSE)," ")</f>
        <v xml:space="preserve"> </v>
      </c>
      <c r="M436" s="13" t="str">
        <f t="shared" si="40"/>
        <v>N</v>
      </c>
      <c r="N436" s="13" t="str">
        <f>IFERROR(VLOOKUP(G436,'Important Notes'!D:D,1,FALSE)," ")</f>
        <v xml:space="preserve"> </v>
      </c>
      <c r="O436" s="13" t="str">
        <f>VLOOKUP(D436,'Ref-NIST 800-53 (Rev. 4)'!A:D,4,FALSE)</f>
        <v>P1</v>
      </c>
      <c r="P436" s="13" t="s">
        <v>1152</v>
      </c>
    </row>
    <row r="437" spans="1:16">
      <c r="A437" s="13" t="str">
        <f t="shared" si="37"/>
        <v>PE</v>
      </c>
      <c r="B437" s="13" t="str">
        <f>VLOOKUP(A437,'Ref-Families'!A:B,2,FALSE)</f>
        <v xml:space="preserve"> Physical and Environmental Protection</v>
      </c>
      <c r="C437" s="13" t="str">
        <f>TRIM(VLOOKUP(D437,'Ref-NIST 800-53 (Rev. 4)'!A:C,3,FALSE))</f>
        <v>PHYSICAL ACCESS CONTROL</v>
      </c>
      <c r="D437" s="12" t="s">
        <v>153</v>
      </c>
      <c r="E437" s="13" t="str">
        <f>TRIM(VLOOKUP(G437,'Ref-ALL NIST 800-53 Controls'!A:F,6,FALSE))</f>
        <v>TAMPER PROTECTION</v>
      </c>
      <c r="F437" s="55">
        <v>5</v>
      </c>
      <c r="G437" s="2" t="str">
        <f t="shared" si="36"/>
        <v>PE-3-5</v>
      </c>
      <c r="H437" s="17" t="s">
        <v>157</v>
      </c>
      <c r="I437" s="13" t="str">
        <f t="shared" si="38"/>
        <v>N</v>
      </c>
      <c r="J437" s="13"/>
      <c r="K437" s="13" t="str">
        <f t="shared" si="39"/>
        <v>N</v>
      </c>
      <c r="L437" s="13" t="str">
        <f>IFERROR(VLOOKUP(G437,'Important Notes'!I:I,1,FALSE)," ")</f>
        <v xml:space="preserve"> </v>
      </c>
      <c r="M437" s="13" t="str">
        <f t="shared" si="40"/>
        <v>N</v>
      </c>
      <c r="N437" s="13" t="str">
        <f>IFERROR(VLOOKUP(G437,'Important Notes'!D:D,1,FALSE)," ")</f>
        <v xml:space="preserve"> </v>
      </c>
      <c r="O437" s="13" t="str">
        <f>VLOOKUP(D437,'Ref-NIST 800-53 (Rev. 4)'!A:D,4,FALSE)</f>
        <v>P1</v>
      </c>
      <c r="P437" s="13" t="s">
        <v>1152</v>
      </c>
    </row>
    <row r="438" spans="1:16">
      <c r="A438" s="13" t="str">
        <f t="shared" si="37"/>
        <v>PE</v>
      </c>
      <c r="B438" s="13" t="str">
        <f>VLOOKUP(A438,'Ref-Families'!A:B,2,FALSE)</f>
        <v xml:space="preserve"> Physical and Environmental Protection</v>
      </c>
      <c r="C438" s="13" t="str">
        <f>TRIM(VLOOKUP(D438,'Ref-NIST 800-53 (Rev. 4)'!A:C,3,FALSE))</f>
        <v>PHYSICAL ACCESS CONTROL</v>
      </c>
      <c r="D438" s="12" t="s">
        <v>153</v>
      </c>
      <c r="E438" s="13" t="str">
        <f>TRIM(VLOOKUP(G438,'Ref-ALL NIST 800-53 Controls'!A:F,6,FALSE))</f>
        <v>FACILITY PENETRATION TESTING</v>
      </c>
      <c r="F438" s="55">
        <v>6</v>
      </c>
      <c r="G438" s="2" t="str">
        <f t="shared" si="36"/>
        <v>PE-3-6</v>
      </c>
      <c r="H438" s="17" t="s">
        <v>158</v>
      </c>
      <c r="I438" s="13" t="str">
        <f t="shared" si="38"/>
        <v>N</v>
      </c>
      <c r="J438" s="13"/>
      <c r="K438" s="13" t="str">
        <f t="shared" si="39"/>
        <v>N</v>
      </c>
      <c r="L438" s="13" t="str">
        <f>IFERROR(VLOOKUP(G438,'Important Notes'!I:I,1,FALSE)," ")</f>
        <v xml:space="preserve"> </v>
      </c>
      <c r="M438" s="13" t="str">
        <f t="shared" si="40"/>
        <v>N</v>
      </c>
      <c r="N438" s="13" t="str">
        <f>IFERROR(VLOOKUP(G438,'Important Notes'!D:D,1,FALSE)," ")</f>
        <v xml:space="preserve"> </v>
      </c>
      <c r="O438" s="13" t="str">
        <f>VLOOKUP(D438,'Ref-NIST 800-53 (Rev. 4)'!A:D,4,FALSE)</f>
        <v>P1</v>
      </c>
      <c r="P438" s="13" t="s">
        <v>1152</v>
      </c>
    </row>
    <row r="439" spans="1:16">
      <c r="A439" s="13" t="str">
        <f t="shared" si="37"/>
        <v>PE</v>
      </c>
      <c r="B439" s="13" t="str">
        <f>VLOOKUP(A439,'Ref-Families'!A:B,2,FALSE)</f>
        <v xml:space="preserve"> Physical and Environmental Protection</v>
      </c>
      <c r="C439" s="13" t="str">
        <f>TRIM(VLOOKUP(D439,'Ref-NIST 800-53 (Rev. 4)'!A:C,3,FALSE))</f>
        <v>ACCESS CONTROL FOR TRANSMISSION MEDIUM</v>
      </c>
      <c r="D439" s="12" t="s">
        <v>431</v>
      </c>
      <c r="E439" s="13" t="str">
        <f>TRIM(VLOOKUP(G439,'Ref-ALL NIST 800-53 Controls'!A:F,6,FALSE))</f>
        <v/>
      </c>
      <c r="F439" s="56">
        <v>0</v>
      </c>
      <c r="G439" s="2" t="str">
        <f t="shared" si="36"/>
        <v>PE-4-0</v>
      </c>
      <c r="H439" s="17" t="s">
        <v>688</v>
      </c>
      <c r="I439" s="13" t="str">
        <f t="shared" si="38"/>
        <v>N</v>
      </c>
      <c r="J439" s="13"/>
      <c r="K439" s="13" t="str">
        <f t="shared" si="39"/>
        <v>Y</v>
      </c>
      <c r="L439" s="13" t="str">
        <f>IFERROR(VLOOKUP(G439,'Important Notes'!I:I,1,FALSE)," ")</f>
        <v>PE-4-0</v>
      </c>
      <c r="M439" s="13" t="str">
        <f t="shared" si="40"/>
        <v>Y</v>
      </c>
      <c r="N439" s="13" t="str">
        <f>IFERROR(VLOOKUP(G439,'Important Notes'!D:D,1,FALSE)," ")</f>
        <v>PE-4-0</v>
      </c>
      <c r="O439" s="13" t="str">
        <f>VLOOKUP(D439,'Ref-NIST 800-53 (Rev. 4)'!A:D,4,FALSE)</f>
        <v>P1</v>
      </c>
      <c r="P439" s="13" t="s">
        <v>1152</v>
      </c>
    </row>
    <row r="440" spans="1:16">
      <c r="A440" s="13" t="str">
        <f t="shared" si="37"/>
        <v>PE</v>
      </c>
      <c r="B440" s="13" t="str">
        <f>VLOOKUP(A440,'Ref-Families'!A:B,2,FALSE)</f>
        <v xml:space="preserve"> Physical and Environmental Protection</v>
      </c>
      <c r="C440" s="13" t="str">
        <f>TRIM(VLOOKUP(D440,'Ref-NIST 800-53 (Rev. 4)'!A:C,3,FALSE))</f>
        <v>ACCESS CONTROL FOR OUTPUT DEVICES</v>
      </c>
      <c r="D440" s="12" t="s">
        <v>433</v>
      </c>
      <c r="E440" s="13" t="str">
        <f>TRIM(VLOOKUP(G440,'Ref-ALL NIST 800-53 Controls'!A:F,6,FALSE))</f>
        <v/>
      </c>
      <c r="F440" s="55">
        <v>0</v>
      </c>
      <c r="G440" s="2" t="str">
        <f t="shared" si="36"/>
        <v>PE-5-0</v>
      </c>
      <c r="H440" s="17" t="s">
        <v>689</v>
      </c>
      <c r="I440" s="13" t="str">
        <f t="shared" si="38"/>
        <v>N</v>
      </c>
      <c r="J440" s="13"/>
      <c r="K440" s="13" t="str">
        <f t="shared" si="39"/>
        <v>Y</v>
      </c>
      <c r="L440" s="13" t="str">
        <f>IFERROR(VLOOKUP(G440,'Important Notes'!I:I,1,FALSE)," ")</f>
        <v>PE-5-0</v>
      </c>
      <c r="M440" s="13" t="str">
        <f t="shared" si="40"/>
        <v>Y</v>
      </c>
      <c r="N440" s="13" t="str">
        <f>IFERROR(VLOOKUP(G440,'Important Notes'!D:D,1,FALSE)," ")</f>
        <v>PE-5-0</v>
      </c>
      <c r="O440" s="13" t="str">
        <f>VLOOKUP(D440,'Ref-NIST 800-53 (Rev. 4)'!A:D,4,FALSE)</f>
        <v>P2</v>
      </c>
      <c r="P440" s="13" t="s">
        <v>1152</v>
      </c>
    </row>
    <row r="441" spans="1:16">
      <c r="A441" s="13" t="str">
        <f t="shared" si="37"/>
        <v>PE</v>
      </c>
      <c r="B441" s="13" t="str">
        <f>VLOOKUP(A441,'Ref-Families'!A:B,2,FALSE)</f>
        <v xml:space="preserve"> Physical and Environmental Protection</v>
      </c>
      <c r="C441" s="13" t="str">
        <f>TRIM(VLOOKUP(D441,'Ref-NIST 800-53 (Rev. 4)'!A:C,3,FALSE))</f>
        <v>ACCESS CONTROL FOR OUTPUT DEVICES</v>
      </c>
      <c r="D441" s="12" t="s">
        <v>433</v>
      </c>
      <c r="E441" s="13" t="str">
        <f>TRIM(VLOOKUP(G441,'Ref-ALL NIST 800-53 Controls'!A:F,6,FALSE))</f>
        <v>ACCESS TO OUTPUT BY AUTHORIZED INDIVIDUALS</v>
      </c>
      <c r="F441" s="55">
        <v>1</v>
      </c>
      <c r="G441" s="2" t="str">
        <f t="shared" si="36"/>
        <v>PE-5-1</v>
      </c>
      <c r="H441" s="17" t="s">
        <v>609</v>
      </c>
      <c r="I441" s="13" t="str">
        <f t="shared" si="38"/>
        <v>N</v>
      </c>
      <c r="J441" s="13"/>
      <c r="K441" s="13" t="str">
        <f t="shared" si="39"/>
        <v>N</v>
      </c>
      <c r="L441" s="13" t="str">
        <f>IFERROR(VLOOKUP(G441,'Important Notes'!I:I,1,FALSE)," ")</f>
        <v xml:space="preserve"> </v>
      </c>
      <c r="M441" s="13" t="str">
        <f t="shared" si="40"/>
        <v>N</v>
      </c>
      <c r="N441" s="13" t="str">
        <f>IFERROR(VLOOKUP(G441,'Important Notes'!D:D,1,FALSE)," ")</f>
        <v xml:space="preserve"> </v>
      </c>
      <c r="O441" s="13" t="str">
        <f>VLOOKUP(D441,'Ref-NIST 800-53 (Rev. 4)'!A:D,4,FALSE)</f>
        <v>P2</v>
      </c>
      <c r="P441" s="13" t="s">
        <v>1152</v>
      </c>
    </row>
    <row r="442" spans="1:16">
      <c r="A442" s="13" t="str">
        <f t="shared" si="37"/>
        <v>PE</v>
      </c>
      <c r="B442" s="13" t="str">
        <f>VLOOKUP(A442,'Ref-Families'!A:B,2,FALSE)</f>
        <v xml:space="preserve"> Physical and Environmental Protection</v>
      </c>
      <c r="C442" s="13" t="str">
        <f>TRIM(VLOOKUP(D442,'Ref-NIST 800-53 (Rev. 4)'!A:C,3,FALSE))</f>
        <v>ACCESS CONTROL FOR OUTPUT DEVICES</v>
      </c>
      <c r="D442" s="12" t="s">
        <v>433</v>
      </c>
      <c r="E442" s="13" t="str">
        <f>TRIM(VLOOKUP(G442,'Ref-ALL NIST 800-53 Controls'!A:F,6,FALSE))</f>
        <v>ACCESS TO OUTPUT BY INDIVIDUAL IDENTITY</v>
      </c>
      <c r="F442" s="55">
        <v>2</v>
      </c>
      <c r="G442" s="2" t="str">
        <f t="shared" si="36"/>
        <v>PE-5-2</v>
      </c>
      <c r="H442" s="17" t="s">
        <v>609</v>
      </c>
      <c r="I442" s="13" t="str">
        <f t="shared" si="38"/>
        <v>N</v>
      </c>
      <c r="J442" s="13"/>
      <c r="K442" s="13" t="str">
        <f t="shared" si="39"/>
        <v>N</v>
      </c>
      <c r="L442" s="13" t="str">
        <f>IFERROR(VLOOKUP(G442,'Important Notes'!I:I,1,FALSE)," ")</f>
        <v xml:space="preserve"> </v>
      </c>
      <c r="M442" s="13" t="str">
        <f t="shared" si="40"/>
        <v>N</v>
      </c>
      <c r="N442" s="13" t="str">
        <f>IFERROR(VLOOKUP(G442,'Important Notes'!D:D,1,FALSE)," ")</f>
        <v xml:space="preserve"> </v>
      </c>
      <c r="O442" s="13" t="str">
        <f>VLOOKUP(D442,'Ref-NIST 800-53 (Rev. 4)'!A:D,4,FALSE)</f>
        <v>P2</v>
      </c>
      <c r="P442" s="13" t="s">
        <v>1152</v>
      </c>
    </row>
    <row r="443" spans="1:16">
      <c r="A443" s="13" t="str">
        <f t="shared" si="37"/>
        <v>PE</v>
      </c>
      <c r="B443" s="13" t="str">
        <f>VLOOKUP(A443,'Ref-Families'!A:B,2,FALSE)</f>
        <v xml:space="preserve"> Physical and Environmental Protection</v>
      </c>
      <c r="C443" s="13" t="str">
        <f>TRIM(VLOOKUP(D443,'Ref-NIST 800-53 (Rev. 4)'!A:C,3,FALSE))</f>
        <v>ACCESS CONTROL FOR OUTPUT DEVICES</v>
      </c>
      <c r="D443" s="12" t="s">
        <v>433</v>
      </c>
      <c r="E443" s="13" t="str">
        <f>TRIM(VLOOKUP(G443,'Ref-ALL NIST 800-53 Controls'!A:F,6,FALSE))</f>
        <v>MARKING OUTPUT DEVICES</v>
      </c>
      <c r="F443" s="55">
        <v>3</v>
      </c>
      <c r="G443" s="2" t="str">
        <f t="shared" si="36"/>
        <v>PE-5-3</v>
      </c>
      <c r="H443" s="17" t="s">
        <v>609</v>
      </c>
      <c r="I443" s="13" t="str">
        <f t="shared" si="38"/>
        <v>N</v>
      </c>
      <c r="J443" s="13"/>
      <c r="K443" s="13" t="str">
        <f t="shared" si="39"/>
        <v>N</v>
      </c>
      <c r="L443" s="13" t="str">
        <f>IFERROR(VLOOKUP(G443,'Important Notes'!I:I,1,FALSE)," ")</f>
        <v xml:space="preserve"> </v>
      </c>
      <c r="M443" s="13" t="str">
        <f t="shared" si="40"/>
        <v>N</v>
      </c>
      <c r="N443" s="13" t="str">
        <f>IFERROR(VLOOKUP(G443,'Important Notes'!D:D,1,FALSE)," ")</f>
        <v xml:space="preserve"> </v>
      </c>
      <c r="O443" s="13" t="str">
        <f>VLOOKUP(D443,'Ref-NIST 800-53 (Rev. 4)'!A:D,4,FALSE)</f>
        <v>P2</v>
      </c>
      <c r="P443" s="13" t="s">
        <v>1152</v>
      </c>
    </row>
    <row r="444" spans="1:16">
      <c r="A444" s="13" t="str">
        <f t="shared" si="37"/>
        <v>PE</v>
      </c>
      <c r="B444" s="13" t="str">
        <f>VLOOKUP(A444,'Ref-Families'!A:B,2,FALSE)</f>
        <v xml:space="preserve"> Physical and Environmental Protection</v>
      </c>
      <c r="C444" s="13" t="str">
        <f>TRIM(VLOOKUP(D444,'Ref-NIST 800-53 (Rev. 4)'!A:C,3,FALSE))</f>
        <v>MONITORING PHYSICAL ACCESS</v>
      </c>
      <c r="D444" s="12" t="s">
        <v>159</v>
      </c>
      <c r="E444" s="13" t="str">
        <f>TRIM(VLOOKUP(G444,'Ref-ALL NIST 800-53 Controls'!A:F,6,FALSE))</f>
        <v/>
      </c>
      <c r="F444" s="55">
        <v>0</v>
      </c>
      <c r="G444" s="2" t="str">
        <f t="shared" si="36"/>
        <v>PE-6-0</v>
      </c>
      <c r="H444" s="17" t="s">
        <v>690</v>
      </c>
      <c r="I444" s="13" t="str">
        <f t="shared" si="38"/>
        <v>Y</v>
      </c>
      <c r="J444" s="13" t="str">
        <f t="shared" si="41"/>
        <v>PE-6-0</v>
      </c>
      <c r="K444" s="13" t="str">
        <f t="shared" si="39"/>
        <v>Y</v>
      </c>
      <c r="L444" s="13" t="str">
        <f>IFERROR(VLOOKUP(G444,'Important Notes'!I:I,1,FALSE)," ")</f>
        <v>PE-6-0</v>
      </c>
      <c r="M444" s="13" t="str">
        <f t="shared" si="40"/>
        <v>Y</v>
      </c>
      <c r="N444" s="13" t="str">
        <f>IFERROR(VLOOKUP(G444,'Important Notes'!D:D,1,FALSE)," ")</f>
        <v>PE-6-0</v>
      </c>
      <c r="O444" s="13" t="str">
        <f>VLOOKUP(D444,'Ref-NIST 800-53 (Rev. 4)'!A:D,4,FALSE)</f>
        <v>P1</v>
      </c>
      <c r="P444" s="13" t="s">
        <v>1152</v>
      </c>
    </row>
    <row r="445" spans="1:16">
      <c r="A445" s="13" t="str">
        <f t="shared" si="37"/>
        <v>PE</v>
      </c>
      <c r="B445" s="13" t="str">
        <f>VLOOKUP(A445,'Ref-Families'!A:B,2,FALSE)</f>
        <v xml:space="preserve"> Physical and Environmental Protection</v>
      </c>
      <c r="C445" s="13" t="str">
        <f>TRIM(VLOOKUP(D445,'Ref-NIST 800-53 (Rev. 4)'!A:C,3,FALSE))</f>
        <v>MONITORING PHYSICAL ACCESS</v>
      </c>
      <c r="D445" s="12" t="s">
        <v>159</v>
      </c>
      <c r="E445" s="13" t="str">
        <f>TRIM(VLOOKUP(G445,'Ref-ALL NIST 800-53 Controls'!A:F,6,FALSE))</f>
        <v>INTRUSION ALARMS / SURVEILLANCE EQUIPMENT</v>
      </c>
      <c r="F445" s="55">
        <v>1</v>
      </c>
      <c r="G445" s="2" t="str">
        <f t="shared" si="36"/>
        <v>PE-6-1</v>
      </c>
      <c r="H445" s="17" t="s">
        <v>609</v>
      </c>
      <c r="I445" s="13" t="str">
        <f t="shared" si="38"/>
        <v>N</v>
      </c>
      <c r="J445" s="13"/>
      <c r="K445" s="13" t="str">
        <f t="shared" si="39"/>
        <v>Y</v>
      </c>
      <c r="L445" s="13" t="str">
        <f>IFERROR(VLOOKUP(G445,'Important Notes'!I:I,1,FALSE)," ")</f>
        <v>PE-6-1</v>
      </c>
      <c r="M445" s="13" t="str">
        <f t="shared" si="40"/>
        <v>Y</v>
      </c>
      <c r="N445" s="13" t="str">
        <f>IFERROR(VLOOKUP(G445,'Important Notes'!D:D,1,FALSE)," ")</f>
        <v>PE-6-1</v>
      </c>
      <c r="O445" s="13" t="str">
        <f>VLOOKUP(D445,'Ref-NIST 800-53 (Rev. 4)'!A:D,4,FALSE)</f>
        <v>P1</v>
      </c>
      <c r="P445" s="13" t="s">
        <v>1152</v>
      </c>
    </row>
    <row r="446" spans="1:16">
      <c r="A446" s="13" t="str">
        <f t="shared" si="37"/>
        <v>PE</v>
      </c>
      <c r="B446" s="13" t="str">
        <f>VLOOKUP(A446,'Ref-Families'!A:B,2,FALSE)</f>
        <v xml:space="preserve"> Physical and Environmental Protection</v>
      </c>
      <c r="C446" s="13" t="str">
        <f>TRIM(VLOOKUP(D446,'Ref-NIST 800-53 (Rev. 4)'!A:C,3,FALSE))</f>
        <v>MONITORING PHYSICAL ACCESS</v>
      </c>
      <c r="D446" s="12" t="s">
        <v>159</v>
      </c>
      <c r="E446" s="13" t="str">
        <f>TRIM(VLOOKUP(G446,'Ref-ALL NIST 800-53 Controls'!A:F,6,FALSE))</f>
        <v>AUTOMATED INTRUSION RECOGNITION / RESPONSES</v>
      </c>
      <c r="F446" s="55">
        <v>2</v>
      </c>
      <c r="G446" s="2" t="str">
        <f t="shared" si="36"/>
        <v>PE-6-2</v>
      </c>
      <c r="H446" s="17" t="s">
        <v>15</v>
      </c>
      <c r="I446" s="13" t="str">
        <f t="shared" si="38"/>
        <v>N</v>
      </c>
      <c r="J446" s="13"/>
      <c r="K446" s="13" t="str">
        <f t="shared" si="39"/>
        <v>N</v>
      </c>
      <c r="L446" s="13" t="str">
        <f>IFERROR(VLOOKUP(G446,'Important Notes'!I:I,1,FALSE)," ")</f>
        <v xml:space="preserve"> </v>
      </c>
      <c r="M446" s="13" t="str">
        <f t="shared" si="40"/>
        <v>N</v>
      </c>
      <c r="N446" s="13" t="str">
        <f>IFERROR(VLOOKUP(G446,'Important Notes'!D:D,1,FALSE)," ")</f>
        <v xml:space="preserve"> </v>
      </c>
      <c r="O446" s="13" t="str">
        <f>VLOOKUP(D446,'Ref-NIST 800-53 (Rev. 4)'!A:D,4,FALSE)</f>
        <v>P1</v>
      </c>
      <c r="P446" s="13" t="s">
        <v>1152</v>
      </c>
    </row>
    <row r="447" spans="1:16">
      <c r="A447" s="13" t="str">
        <f t="shared" si="37"/>
        <v>PE</v>
      </c>
      <c r="B447" s="13" t="str">
        <f>VLOOKUP(A447,'Ref-Families'!A:B,2,FALSE)</f>
        <v xml:space="preserve"> Physical and Environmental Protection</v>
      </c>
      <c r="C447" s="13" t="str">
        <f>TRIM(VLOOKUP(D447,'Ref-NIST 800-53 (Rev. 4)'!A:C,3,FALSE))</f>
        <v>MONITORING PHYSICAL ACCESS</v>
      </c>
      <c r="D447" s="12" t="s">
        <v>159</v>
      </c>
      <c r="E447" s="13" t="str">
        <f>TRIM(VLOOKUP(G447,'Ref-ALL NIST 800-53 Controls'!A:F,6,FALSE))</f>
        <v>VIDEO SURVEILLANCE</v>
      </c>
      <c r="F447" s="55">
        <v>3</v>
      </c>
      <c r="G447" s="2" t="str">
        <f t="shared" si="36"/>
        <v>PE-6-3</v>
      </c>
      <c r="H447" s="17" t="s">
        <v>609</v>
      </c>
      <c r="I447" s="13" t="str">
        <f t="shared" si="38"/>
        <v>N</v>
      </c>
      <c r="J447" s="13"/>
      <c r="K447" s="13" t="str">
        <f t="shared" si="39"/>
        <v>N</v>
      </c>
      <c r="L447" s="13" t="str">
        <f>IFERROR(VLOOKUP(G447,'Important Notes'!I:I,1,FALSE)," ")</f>
        <v xml:space="preserve"> </v>
      </c>
      <c r="M447" s="13" t="str">
        <f t="shared" si="40"/>
        <v>N</v>
      </c>
      <c r="N447" s="13" t="str">
        <f>IFERROR(VLOOKUP(G447,'Important Notes'!D:D,1,FALSE)," ")</f>
        <v xml:space="preserve"> </v>
      </c>
      <c r="O447" s="13" t="str">
        <f>VLOOKUP(D447,'Ref-NIST 800-53 (Rev. 4)'!A:D,4,FALSE)</f>
        <v>P1</v>
      </c>
      <c r="P447" s="13" t="s">
        <v>1152</v>
      </c>
    </row>
    <row r="448" spans="1:16">
      <c r="A448" s="13" t="str">
        <f t="shared" si="37"/>
        <v>PE</v>
      </c>
      <c r="B448" s="13" t="str">
        <f>VLOOKUP(A448,'Ref-Families'!A:B,2,FALSE)</f>
        <v xml:space="preserve"> Physical and Environmental Protection</v>
      </c>
      <c r="C448" s="13" t="str">
        <f>TRIM(VLOOKUP(D448,'Ref-NIST 800-53 (Rev. 4)'!A:C,3,FALSE))</f>
        <v>MONITORING PHYSICAL ACCESS</v>
      </c>
      <c r="D448" s="12" t="s">
        <v>159</v>
      </c>
      <c r="E448" s="13" t="str">
        <f>TRIM(VLOOKUP(G448,'Ref-ALL NIST 800-53 Controls'!A:F,6,FALSE))</f>
        <v>MONITORING PHYSICAL ACCESS TO INFORMATION SYSTEMS</v>
      </c>
      <c r="F448" s="55">
        <v>4</v>
      </c>
      <c r="G448" s="2" t="str">
        <f t="shared" si="36"/>
        <v>PE-6-4</v>
      </c>
      <c r="H448" s="17" t="s">
        <v>160</v>
      </c>
      <c r="I448" s="13" t="str">
        <f t="shared" si="38"/>
        <v>N</v>
      </c>
      <c r="J448" s="13"/>
      <c r="K448" s="13" t="str">
        <f t="shared" si="39"/>
        <v>N</v>
      </c>
      <c r="L448" s="13" t="str">
        <f>IFERROR(VLOOKUP(G448,'Important Notes'!I:I,1,FALSE)," ")</f>
        <v xml:space="preserve"> </v>
      </c>
      <c r="M448" s="13" t="str">
        <f t="shared" si="40"/>
        <v>Y</v>
      </c>
      <c r="N448" s="13" t="str">
        <f>IFERROR(VLOOKUP(G448,'Important Notes'!D:D,1,FALSE)," ")</f>
        <v>PE-6-4</v>
      </c>
      <c r="O448" s="13" t="str">
        <f>VLOOKUP(D448,'Ref-NIST 800-53 (Rev. 4)'!A:D,4,FALSE)</f>
        <v>P1</v>
      </c>
      <c r="P448" s="13" t="s">
        <v>1152</v>
      </c>
    </row>
    <row r="449" spans="1:16">
      <c r="A449" s="13" t="str">
        <f t="shared" si="37"/>
        <v>PE</v>
      </c>
      <c r="B449" s="13" t="str">
        <f>VLOOKUP(A449,'Ref-Families'!A:B,2,FALSE)</f>
        <v xml:space="preserve"> Physical and Environmental Protection</v>
      </c>
      <c r="C449" s="13" t="str">
        <f>TRIM(VLOOKUP(D449,'Ref-NIST 800-53 (Rev. 4)'!A:C,3,FALSE))</f>
        <v>VISITOR ACCESS RECORDS</v>
      </c>
      <c r="D449" s="12" t="s">
        <v>438</v>
      </c>
      <c r="E449" s="13" t="str">
        <f>TRIM(VLOOKUP(G449,'Ref-ALL NIST 800-53 Controls'!A:F,6,FALSE))</f>
        <v/>
      </c>
      <c r="F449" s="55">
        <v>0</v>
      </c>
      <c r="G449" s="2" t="str">
        <f t="shared" si="36"/>
        <v>PE-8-0</v>
      </c>
      <c r="H449" s="17" t="s">
        <v>609</v>
      </c>
      <c r="I449" s="13" t="str">
        <f t="shared" si="38"/>
        <v>Y</v>
      </c>
      <c r="J449" s="13" t="str">
        <f t="shared" si="41"/>
        <v>PE-8-0</v>
      </c>
      <c r="K449" s="13" t="str">
        <f t="shared" si="39"/>
        <v>Y</v>
      </c>
      <c r="L449" s="13" t="str">
        <f>IFERROR(VLOOKUP(G449,'Important Notes'!I:I,1,FALSE)," ")</f>
        <v>PE-8-0</v>
      </c>
      <c r="M449" s="13" t="str">
        <f t="shared" si="40"/>
        <v>Y</v>
      </c>
      <c r="N449" s="13" t="str">
        <f>IFERROR(VLOOKUP(G449,'Important Notes'!D:D,1,FALSE)," ")</f>
        <v>PE-8-0</v>
      </c>
      <c r="O449" s="13" t="str">
        <f>VLOOKUP(D449,'Ref-NIST 800-53 (Rev. 4)'!A:D,4,FALSE)</f>
        <v>P3</v>
      </c>
      <c r="P449" s="13" t="s">
        <v>1152</v>
      </c>
    </row>
    <row r="450" spans="1:16">
      <c r="A450" s="13" t="str">
        <f t="shared" si="37"/>
        <v>PE</v>
      </c>
      <c r="B450" s="13" t="str">
        <f>VLOOKUP(A450,'Ref-Families'!A:B,2,FALSE)</f>
        <v xml:space="preserve"> Physical and Environmental Protection</v>
      </c>
      <c r="C450" s="13" t="str">
        <f>TRIM(VLOOKUP(D450,'Ref-NIST 800-53 (Rev. 4)'!A:C,3,FALSE))</f>
        <v>VISITOR ACCESS RECORDS</v>
      </c>
      <c r="D450" s="12" t="s">
        <v>438</v>
      </c>
      <c r="E450" s="13" t="str">
        <f>TRIM(VLOOKUP(G450,'Ref-ALL NIST 800-53 Controls'!A:F,6,FALSE))</f>
        <v>AUTOMATED RECORDS MAINTENANCE / REVIEW</v>
      </c>
      <c r="F450" s="55">
        <v>1</v>
      </c>
      <c r="G450" s="2" t="str">
        <f t="shared" ref="G450:G513" si="42">CONCATENATE(D450,"-",F450)</f>
        <v>PE-8-1</v>
      </c>
      <c r="H450" s="17" t="s">
        <v>609</v>
      </c>
      <c r="I450" s="13" t="str">
        <f t="shared" si="38"/>
        <v>N</v>
      </c>
      <c r="J450" s="13"/>
      <c r="K450" s="13" t="str">
        <f t="shared" si="39"/>
        <v>N</v>
      </c>
      <c r="L450" s="13" t="str">
        <f>IFERROR(VLOOKUP(G450,'Important Notes'!I:I,1,FALSE)," ")</f>
        <v xml:space="preserve"> </v>
      </c>
      <c r="M450" s="13" t="str">
        <f t="shared" si="40"/>
        <v>Y</v>
      </c>
      <c r="N450" s="13" t="str">
        <f>IFERROR(VLOOKUP(G450,'Important Notes'!D:D,1,FALSE)," ")</f>
        <v>PE-8-1</v>
      </c>
      <c r="O450" s="13" t="str">
        <f>VLOOKUP(D450,'Ref-NIST 800-53 (Rev. 4)'!A:D,4,FALSE)</f>
        <v>P3</v>
      </c>
      <c r="P450" s="13" t="s">
        <v>1152</v>
      </c>
    </row>
    <row r="451" spans="1:16">
      <c r="A451" s="13" t="str">
        <f t="shared" ref="A451:A514" si="43">LEFT(D451,2)</f>
        <v>PE</v>
      </c>
      <c r="B451" s="13" t="str">
        <f>VLOOKUP(A451,'Ref-Families'!A:B,2,FALSE)</f>
        <v xml:space="preserve"> Physical and Environmental Protection</v>
      </c>
      <c r="C451" s="13" t="str">
        <f>TRIM(VLOOKUP(D451,'Ref-NIST 800-53 (Rev. 4)'!A:C,3,FALSE))</f>
        <v>VISITOR ACCESS RECORDS</v>
      </c>
      <c r="D451" s="12" t="s">
        <v>438</v>
      </c>
      <c r="E451" s="13" t="str">
        <f>TRIM(VLOOKUP(G451,'Ref-ALL NIST 800-53 Controls'!A:F,6,FALSE))</f>
        <v>PHYSICAL ACCESS RECORDS</v>
      </c>
      <c r="F451" s="55">
        <v>2</v>
      </c>
      <c r="G451" s="2" t="str">
        <f t="shared" si="42"/>
        <v>PE-8-2</v>
      </c>
      <c r="H451" s="17" t="s">
        <v>611</v>
      </c>
      <c r="I451" s="13" t="str">
        <f t="shared" ref="I451:I514" si="44">IF(J451 = "", "N", "Y")</f>
        <v>N</v>
      </c>
      <c r="J451" s="13"/>
      <c r="K451" s="13" t="str">
        <f t="shared" ref="K451:K514" si="45">IF(L451=" ","N","Y")</f>
        <v>N</v>
      </c>
      <c r="L451" s="13" t="str">
        <f>IFERROR(VLOOKUP(G451,'Important Notes'!I:I,1,FALSE)," ")</f>
        <v xml:space="preserve"> </v>
      </c>
      <c r="M451" s="13" t="str">
        <f t="shared" ref="M451:M514" si="46">IF(N451= " ", "N", "Y")</f>
        <v>N</v>
      </c>
      <c r="N451" s="13" t="str">
        <f>IFERROR(VLOOKUP(G451,'Important Notes'!D:D,1,FALSE)," ")</f>
        <v xml:space="preserve"> </v>
      </c>
      <c r="O451" s="13" t="str">
        <f>VLOOKUP(D451,'Ref-NIST 800-53 (Rev. 4)'!A:D,4,FALSE)</f>
        <v>P3</v>
      </c>
      <c r="P451" s="13" t="s">
        <v>1152</v>
      </c>
    </row>
    <row r="452" spans="1:16">
      <c r="A452" s="13" t="str">
        <f t="shared" si="43"/>
        <v>PE</v>
      </c>
      <c r="B452" s="13" t="str">
        <f>VLOOKUP(A452,'Ref-Families'!A:B,2,FALSE)</f>
        <v xml:space="preserve"> Physical and Environmental Protection</v>
      </c>
      <c r="C452" s="13" t="str">
        <f>TRIM(VLOOKUP(D452,'Ref-NIST 800-53 (Rev. 4)'!A:C,3,FALSE))</f>
        <v>POWER EQUIPMENT AND CABLING</v>
      </c>
      <c r="D452" s="12" t="s">
        <v>441</v>
      </c>
      <c r="E452" s="13" t="str">
        <f>TRIM(VLOOKUP(G452,'Ref-ALL NIST 800-53 Controls'!A:F,6,FALSE))</f>
        <v/>
      </c>
      <c r="F452" s="55">
        <v>0</v>
      </c>
      <c r="G452" s="2" t="str">
        <f t="shared" si="42"/>
        <v>PE-9-0</v>
      </c>
      <c r="H452" s="17" t="s">
        <v>431</v>
      </c>
      <c r="I452" s="13" t="str">
        <f t="shared" si="44"/>
        <v>N</v>
      </c>
      <c r="J452" s="13"/>
      <c r="K452" s="13" t="str">
        <f t="shared" si="45"/>
        <v>Y</v>
      </c>
      <c r="L452" s="13" t="str">
        <f>IFERROR(VLOOKUP(G452,'Important Notes'!I:I,1,FALSE)," ")</f>
        <v>PE-9-0</v>
      </c>
      <c r="M452" s="13" t="str">
        <f t="shared" si="46"/>
        <v>Y</v>
      </c>
      <c r="N452" s="13" t="str">
        <f>IFERROR(VLOOKUP(G452,'Important Notes'!D:D,1,FALSE)," ")</f>
        <v>PE-9-0</v>
      </c>
      <c r="O452" s="13" t="str">
        <f>VLOOKUP(D452,'Ref-NIST 800-53 (Rev. 4)'!A:D,4,FALSE)</f>
        <v>P1</v>
      </c>
      <c r="P452" s="13" t="s">
        <v>1152</v>
      </c>
    </row>
    <row r="453" spans="1:16">
      <c r="A453" s="13" t="str">
        <f t="shared" si="43"/>
        <v>PE</v>
      </c>
      <c r="B453" s="13" t="str">
        <f>VLOOKUP(A453,'Ref-Families'!A:B,2,FALSE)</f>
        <v xml:space="preserve"> Physical and Environmental Protection</v>
      </c>
      <c r="C453" s="13" t="str">
        <f>TRIM(VLOOKUP(D453,'Ref-NIST 800-53 (Rev. 4)'!A:C,3,FALSE))</f>
        <v>POWER EQUIPMENT AND CABLING</v>
      </c>
      <c r="D453" s="12" t="s">
        <v>441</v>
      </c>
      <c r="E453" s="13" t="str">
        <f>TRIM(VLOOKUP(G453,'Ref-ALL NIST 800-53 Controls'!A:F,6,FALSE))</f>
        <v>REDUNDANT CABLING</v>
      </c>
      <c r="F453" s="55">
        <v>1</v>
      </c>
      <c r="G453" s="2" t="str">
        <f t="shared" si="42"/>
        <v>PE-9-1</v>
      </c>
      <c r="H453" s="17" t="s">
        <v>609</v>
      </c>
      <c r="I453" s="13" t="str">
        <f t="shared" si="44"/>
        <v>N</v>
      </c>
      <c r="J453" s="13"/>
      <c r="K453" s="13" t="str">
        <f t="shared" si="45"/>
        <v>N</v>
      </c>
      <c r="L453" s="13" t="str">
        <f>IFERROR(VLOOKUP(G453,'Important Notes'!I:I,1,FALSE)," ")</f>
        <v xml:space="preserve"> </v>
      </c>
      <c r="M453" s="13" t="str">
        <f t="shared" si="46"/>
        <v>N</v>
      </c>
      <c r="N453" s="13" t="str">
        <f>IFERROR(VLOOKUP(G453,'Important Notes'!D:D,1,FALSE)," ")</f>
        <v xml:space="preserve"> </v>
      </c>
      <c r="O453" s="13" t="str">
        <f>VLOOKUP(D453,'Ref-NIST 800-53 (Rev. 4)'!A:D,4,FALSE)</f>
        <v>P1</v>
      </c>
      <c r="P453" s="13" t="s">
        <v>1152</v>
      </c>
    </row>
    <row r="454" spans="1:16">
      <c r="A454" s="13" t="str">
        <f t="shared" si="43"/>
        <v>PE</v>
      </c>
      <c r="B454" s="13" t="str">
        <f>VLOOKUP(A454,'Ref-Families'!A:B,2,FALSE)</f>
        <v xml:space="preserve"> Physical and Environmental Protection</v>
      </c>
      <c r="C454" s="13" t="str">
        <f>TRIM(VLOOKUP(D454,'Ref-NIST 800-53 (Rev. 4)'!A:C,3,FALSE))</f>
        <v>POWER EQUIPMENT AND CABLING</v>
      </c>
      <c r="D454" s="12" t="s">
        <v>441</v>
      </c>
      <c r="E454" s="13" t="str">
        <f>TRIM(VLOOKUP(G454,'Ref-ALL NIST 800-53 Controls'!A:F,6,FALSE))</f>
        <v>AUTOMATIC VOLTAGE CONTROLS</v>
      </c>
      <c r="F454" s="55">
        <v>2</v>
      </c>
      <c r="G454" s="2" t="str">
        <f t="shared" si="42"/>
        <v>PE-9-2</v>
      </c>
      <c r="H454" s="17" t="s">
        <v>609</v>
      </c>
      <c r="I454" s="13" t="str">
        <f t="shared" si="44"/>
        <v>N</v>
      </c>
      <c r="J454" s="13"/>
      <c r="K454" s="13" t="str">
        <f t="shared" si="45"/>
        <v>N</v>
      </c>
      <c r="L454" s="13" t="str">
        <f>IFERROR(VLOOKUP(G454,'Important Notes'!I:I,1,FALSE)," ")</f>
        <v xml:space="preserve"> </v>
      </c>
      <c r="M454" s="13" t="str">
        <f t="shared" si="46"/>
        <v>N</v>
      </c>
      <c r="N454" s="13" t="str">
        <f>IFERROR(VLOOKUP(G454,'Important Notes'!D:D,1,FALSE)," ")</f>
        <v xml:space="preserve"> </v>
      </c>
      <c r="O454" s="13" t="str">
        <f>VLOOKUP(D454,'Ref-NIST 800-53 (Rev. 4)'!A:D,4,FALSE)</f>
        <v>P1</v>
      </c>
      <c r="P454" s="13" t="s">
        <v>1152</v>
      </c>
    </row>
    <row r="455" spans="1:16">
      <c r="A455" s="13" t="str">
        <f t="shared" si="43"/>
        <v>PE</v>
      </c>
      <c r="B455" s="13" t="str">
        <f>VLOOKUP(A455,'Ref-Families'!A:B,2,FALSE)</f>
        <v xml:space="preserve"> Physical and Environmental Protection</v>
      </c>
      <c r="C455" s="13" t="str">
        <f>TRIM(VLOOKUP(D455,'Ref-NIST 800-53 (Rev. 4)'!A:C,3,FALSE))</f>
        <v>EMERGENCY SHUTOFF</v>
      </c>
      <c r="D455" s="12" t="s">
        <v>443</v>
      </c>
      <c r="E455" s="13" t="str">
        <f>TRIM(VLOOKUP(G455,'Ref-ALL NIST 800-53 Controls'!A:F,6,FALSE))</f>
        <v/>
      </c>
      <c r="F455" s="55">
        <v>0</v>
      </c>
      <c r="G455" s="2" t="str">
        <f t="shared" si="42"/>
        <v>PE-10-0</v>
      </c>
      <c r="H455" s="17" t="s">
        <v>455</v>
      </c>
      <c r="I455" s="13" t="str">
        <f t="shared" si="44"/>
        <v>N</v>
      </c>
      <c r="J455" s="13"/>
      <c r="K455" s="13" t="str">
        <f t="shared" si="45"/>
        <v>Y</v>
      </c>
      <c r="L455" s="13" t="str">
        <f>IFERROR(VLOOKUP(G455,'Important Notes'!I:I,1,FALSE)," ")</f>
        <v>PE-10-0</v>
      </c>
      <c r="M455" s="13" t="str">
        <f t="shared" si="46"/>
        <v>Y</v>
      </c>
      <c r="N455" s="13" t="str">
        <f>IFERROR(VLOOKUP(G455,'Important Notes'!D:D,1,FALSE)," ")</f>
        <v>PE-10-0</v>
      </c>
      <c r="O455" s="13" t="str">
        <f>VLOOKUP(D455,'Ref-NIST 800-53 (Rev. 4)'!A:D,4,FALSE)</f>
        <v>P1</v>
      </c>
      <c r="P455" s="13" t="s">
        <v>1152</v>
      </c>
    </row>
    <row r="456" spans="1:16">
      <c r="A456" s="13" t="str">
        <f t="shared" si="43"/>
        <v>PE</v>
      </c>
      <c r="B456" s="13" t="str">
        <f>VLOOKUP(A456,'Ref-Families'!A:B,2,FALSE)</f>
        <v xml:space="preserve"> Physical and Environmental Protection</v>
      </c>
      <c r="C456" s="13" t="str">
        <f>TRIM(VLOOKUP(D456,'Ref-NIST 800-53 (Rev. 4)'!A:C,3,FALSE))</f>
        <v>EMERGENCY SHUTOFF</v>
      </c>
      <c r="D456" s="12" t="s">
        <v>443</v>
      </c>
      <c r="E456" s="13" t="str">
        <f>TRIM(VLOOKUP(G456,'Ref-ALL NIST 800-53 Controls'!A:F,6,FALSE))</f>
        <v>ACCIDENTAL / UNAUTHORIZED ACTIVATION</v>
      </c>
      <c r="F456" s="55">
        <v>1</v>
      </c>
      <c r="G456" s="2" t="str">
        <f t="shared" si="42"/>
        <v>PE-10-1</v>
      </c>
      <c r="H456" s="17" t="s">
        <v>611</v>
      </c>
      <c r="I456" s="13" t="str">
        <f t="shared" si="44"/>
        <v>N</v>
      </c>
      <c r="J456" s="13"/>
      <c r="K456" s="13" t="str">
        <f t="shared" si="45"/>
        <v>N</v>
      </c>
      <c r="L456" s="13" t="str">
        <f>IFERROR(VLOOKUP(G456,'Important Notes'!I:I,1,FALSE)," ")</f>
        <v xml:space="preserve"> </v>
      </c>
      <c r="M456" s="13" t="str">
        <f t="shared" si="46"/>
        <v>N</v>
      </c>
      <c r="N456" s="13" t="str">
        <f>IFERROR(VLOOKUP(G456,'Important Notes'!D:D,1,FALSE)," ")</f>
        <v xml:space="preserve"> </v>
      </c>
      <c r="O456" s="13" t="str">
        <f>VLOOKUP(D456,'Ref-NIST 800-53 (Rev. 4)'!A:D,4,FALSE)</f>
        <v>P1</v>
      </c>
      <c r="P456" s="13" t="s">
        <v>1152</v>
      </c>
    </row>
    <row r="457" spans="1:16">
      <c r="A457" s="13" t="str">
        <f t="shared" si="43"/>
        <v>PE</v>
      </c>
      <c r="B457" s="13" t="str">
        <f>VLOOKUP(A457,'Ref-Families'!A:B,2,FALSE)</f>
        <v xml:space="preserve"> Physical and Environmental Protection</v>
      </c>
      <c r="C457" s="13" t="str">
        <f>TRIM(VLOOKUP(D457,'Ref-NIST 800-53 (Rev. 4)'!A:C,3,FALSE))</f>
        <v>EMERGENCY POWER</v>
      </c>
      <c r="D457" s="12" t="s">
        <v>445</v>
      </c>
      <c r="E457" s="13" t="str">
        <f>TRIM(VLOOKUP(G457,'Ref-ALL NIST 800-53 Controls'!A:F,6,FALSE))</f>
        <v/>
      </c>
      <c r="F457" s="55">
        <v>0</v>
      </c>
      <c r="G457" s="2" t="str">
        <f t="shared" si="42"/>
        <v>PE-11-0</v>
      </c>
      <c r="H457" s="17" t="s">
        <v>691</v>
      </c>
      <c r="I457" s="13" t="str">
        <f t="shared" si="44"/>
        <v>N</v>
      </c>
      <c r="J457" s="13"/>
      <c r="K457" s="13" t="str">
        <f t="shared" si="45"/>
        <v>Y</v>
      </c>
      <c r="L457" s="13" t="str">
        <f>IFERROR(VLOOKUP(G457,'Important Notes'!I:I,1,FALSE)," ")</f>
        <v>PE-11-0</v>
      </c>
      <c r="M457" s="13" t="str">
        <f t="shared" si="46"/>
        <v>Y</v>
      </c>
      <c r="N457" s="13" t="str">
        <f>IFERROR(VLOOKUP(G457,'Important Notes'!D:D,1,FALSE)," ")</f>
        <v>PE-11-0</v>
      </c>
      <c r="O457" s="13" t="str">
        <f>VLOOKUP(D457,'Ref-NIST 800-53 (Rev. 4)'!A:D,4,FALSE)</f>
        <v>P1</v>
      </c>
      <c r="P457" s="13" t="s">
        <v>1152</v>
      </c>
    </row>
    <row r="458" spans="1:16">
      <c r="A458" s="13" t="str">
        <f t="shared" si="43"/>
        <v>PE</v>
      </c>
      <c r="B458" s="13" t="str">
        <f>VLOOKUP(A458,'Ref-Families'!A:B,2,FALSE)</f>
        <v xml:space="preserve"> Physical and Environmental Protection</v>
      </c>
      <c r="C458" s="13" t="str">
        <f>TRIM(VLOOKUP(D458,'Ref-NIST 800-53 (Rev. 4)'!A:C,3,FALSE))</f>
        <v>EMERGENCY POWER</v>
      </c>
      <c r="D458" s="12" t="s">
        <v>445</v>
      </c>
      <c r="E458" s="13" t="str">
        <f>TRIM(VLOOKUP(G458,'Ref-ALL NIST 800-53 Controls'!A:F,6,FALSE))</f>
        <v>LONG-TERM ALTERNATE POWER SUPPLY - MINIMAL OPERATIONAL CAPABILITY</v>
      </c>
      <c r="F458" s="55">
        <v>1</v>
      </c>
      <c r="G458" s="2" t="str">
        <f t="shared" si="42"/>
        <v>PE-11-1</v>
      </c>
      <c r="H458" s="17" t="s">
        <v>609</v>
      </c>
      <c r="I458" s="13" t="str">
        <f t="shared" si="44"/>
        <v>N</v>
      </c>
      <c r="J458" s="13"/>
      <c r="K458" s="13" t="str">
        <f t="shared" si="45"/>
        <v>N</v>
      </c>
      <c r="L458" s="13" t="str">
        <f>IFERROR(VLOOKUP(G458,'Important Notes'!I:I,1,FALSE)," ")</f>
        <v xml:space="preserve"> </v>
      </c>
      <c r="M458" s="13" t="str">
        <f t="shared" si="46"/>
        <v>Y</v>
      </c>
      <c r="N458" s="13" t="str">
        <f>IFERROR(VLOOKUP(G458,'Important Notes'!D:D,1,FALSE)," ")</f>
        <v>PE-11-1</v>
      </c>
      <c r="O458" s="13" t="str">
        <f>VLOOKUP(D458,'Ref-NIST 800-53 (Rev. 4)'!A:D,4,FALSE)</f>
        <v>P1</v>
      </c>
      <c r="P458" s="13" t="s">
        <v>1152</v>
      </c>
    </row>
    <row r="459" spans="1:16">
      <c r="A459" s="13" t="str">
        <f t="shared" si="43"/>
        <v>PE</v>
      </c>
      <c r="B459" s="13" t="str">
        <f>VLOOKUP(A459,'Ref-Families'!A:B,2,FALSE)</f>
        <v xml:space="preserve"> Physical and Environmental Protection</v>
      </c>
      <c r="C459" s="13" t="str">
        <f>TRIM(VLOOKUP(D459,'Ref-NIST 800-53 (Rev. 4)'!A:C,3,FALSE))</f>
        <v>EMERGENCY POWER</v>
      </c>
      <c r="D459" s="12" t="s">
        <v>445</v>
      </c>
      <c r="E459" s="13" t="str">
        <f>TRIM(VLOOKUP(G459,'Ref-ALL NIST 800-53 Controls'!A:F,6,FALSE))</f>
        <v>LONG-TERM ALTERNATE POWER SUPPLY - SELF-CONTAINED</v>
      </c>
      <c r="F459" s="55">
        <v>2</v>
      </c>
      <c r="G459" s="2" t="str">
        <f t="shared" si="42"/>
        <v>PE-11-2</v>
      </c>
      <c r="H459" s="17" t="s">
        <v>609</v>
      </c>
      <c r="I459" s="13" t="str">
        <f t="shared" si="44"/>
        <v>N</v>
      </c>
      <c r="J459" s="13"/>
      <c r="K459" s="13" t="str">
        <f t="shared" si="45"/>
        <v>N</v>
      </c>
      <c r="L459" s="13" t="str">
        <f>IFERROR(VLOOKUP(G459,'Important Notes'!I:I,1,FALSE)," ")</f>
        <v xml:space="preserve"> </v>
      </c>
      <c r="M459" s="13" t="str">
        <f t="shared" si="46"/>
        <v>N</v>
      </c>
      <c r="N459" s="13" t="str">
        <f>IFERROR(VLOOKUP(G459,'Important Notes'!D:D,1,FALSE)," ")</f>
        <v xml:space="preserve"> </v>
      </c>
      <c r="O459" s="13" t="str">
        <f>VLOOKUP(D459,'Ref-NIST 800-53 (Rev. 4)'!A:D,4,FALSE)</f>
        <v>P1</v>
      </c>
      <c r="P459" s="13" t="s">
        <v>1152</v>
      </c>
    </row>
    <row r="460" spans="1:16">
      <c r="A460" s="13" t="str">
        <f t="shared" si="43"/>
        <v>PE</v>
      </c>
      <c r="B460" s="13" t="str">
        <f>VLOOKUP(A460,'Ref-Families'!A:B,2,FALSE)</f>
        <v xml:space="preserve"> Physical and Environmental Protection</v>
      </c>
      <c r="C460" s="13" t="str">
        <f>TRIM(VLOOKUP(D460,'Ref-NIST 800-53 (Rev. 4)'!A:C,3,FALSE))</f>
        <v>EMERGENCY LIGHTING</v>
      </c>
      <c r="D460" s="12" t="s">
        <v>101</v>
      </c>
      <c r="E460" s="13" t="str">
        <f>TRIM(VLOOKUP(G460,'Ref-ALL NIST 800-53 Controls'!A:F,6,FALSE))</f>
        <v/>
      </c>
      <c r="F460" s="55">
        <v>0</v>
      </c>
      <c r="G460" s="2" t="str">
        <f t="shared" si="42"/>
        <v>PE-12-0</v>
      </c>
      <c r="H460" s="17" t="s">
        <v>692</v>
      </c>
      <c r="I460" s="13" t="str">
        <f t="shared" si="44"/>
        <v>Y</v>
      </c>
      <c r="J460" s="13" t="str">
        <f t="shared" ref="J460:J505" si="47">G460</f>
        <v>PE-12-0</v>
      </c>
      <c r="K460" s="13" t="str">
        <f t="shared" si="45"/>
        <v>Y</v>
      </c>
      <c r="L460" s="13" t="str">
        <f>IFERROR(VLOOKUP(G460,'Important Notes'!I:I,1,FALSE)," ")</f>
        <v>PE-12-0</v>
      </c>
      <c r="M460" s="13" t="str">
        <f t="shared" si="46"/>
        <v>Y</v>
      </c>
      <c r="N460" s="13" t="str">
        <f>IFERROR(VLOOKUP(G460,'Important Notes'!D:D,1,FALSE)," ")</f>
        <v>PE-12-0</v>
      </c>
      <c r="O460" s="13" t="str">
        <f>VLOOKUP(D460,'Ref-NIST 800-53 (Rev. 4)'!A:D,4,FALSE)</f>
        <v>P1</v>
      </c>
      <c r="P460" s="13" t="s">
        <v>1152</v>
      </c>
    </row>
    <row r="461" spans="1:16">
      <c r="A461" s="13" t="str">
        <f t="shared" si="43"/>
        <v>PE</v>
      </c>
      <c r="B461" s="13" t="str">
        <f>VLOOKUP(A461,'Ref-Families'!A:B,2,FALSE)</f>
        <v xml:space="preserve"> Physical and Environmental Protection</v>
      </c>
      <c r="C461" s="13" t="str">
        <f>TRIM(VLOOKUP(D461,'Ref-NIST 800-53 (Rev. 4)'!A:C,3,FALSE))</f>
        <v>EMERGENCY LIGHTING</v>
      </c>
      <c r="D461" s="12" t="s">
        <v>101</v>
      </c>
      <c r="E461" s="13" t="str">
        <f>TRIM(VLOOKUP(G461,'Ref-ALL NIST 800-53 Controls'!A:F,6,FALSE))</f>
        <v>ESSENTIAL MISSIONS / BUSINESS FUNCTIONS</v>
      </c>
      <c r="F461" s="55">
        <v>1</v>
      </c>
      <c r="G461" s="2" t="str">
        <f t="shared" si="42"/>
        <v>PE-12-1</v>
      </c>
      <c r="H461" s="17" t="s">
        <v>609</v>
      </c>
      <c r="I461" s="13" t="str">
        <f t="shared" si="44"/>
        <v>N</v>
      </c>
      <c r="J461" s="13"/>
      <c r="K461" s="13" t="str">
        <f t="shared" si="45"/>
        <v>N</v>
      </c>
      <c r="L461" s="13" t="str">
        <f>IFERROR(VLOOKUP(G461,'Important Notes'!I:I,1,FALSE)," ")</f>
        <v xml:space="preserve"> </v>
      </c>
      <c r="M461" s="13" t="str">
        <f t="shared" si="46"/>
        <v>N</v>
      </c>
      <c r="N461" s="13" t="str">
        <f>IFERROR(VLOOKUP(G461,'Important Notes'!D:D,1,FALSE)," ")</f>
        <v xml:space="preserve"> </v>
      </c>
      <c r="O461" s="13" t="str">
        <f>VLOOKUP(D461,'Ref-NIST 800-53 (Rev. 4)'!A:D,4,FALSE)</f>
        <v>P1</v>
      </c>
      <c r="P461" s="13" t="s">
        <v>1152</v>
      </c>
    </row>
    <row r="462" spans="1:16">
      <c r="A462" s="13" t="str">
        <f t="shared" si="43"/>
        <v>PE</v>
      </c>
      <c r="B462" s="13" t="str">
        <f>VLOOKUP(A462,'Ref-Families'!A:B,2,FALSE)</f>
        <v xml:space="preserve"> Physical and Environmental Protection</v>
      </c>
      <c r="C462" s="13" t="str">
        <f>TRIM(VLOOKUP(D462,'Ref-NIST 800-53 (Rev. 4)'!A:C,3,FALSE))</f>
        <v>FIRE PROTECTION</v>
      </c>
      <c r="D462" s="12" t="s">
        <v>449</v>
      </c>
      <c r="E462" s="13" t="str">
        <f>TRIM(VLOOKUP(G462,'Ref-ALL NIST 800-53 Controls'!A:F,6,FALSE))</f>
        <v/>
      </c>
      <c r="F462" s="55">
        <v>0</v>
      </c>
      <c r="G462" s="2" t="str">
        <f t="shared" si="42"/>
        <v>PE-13-0</v>
      </c>
      <c r="H462" s="17" t="s">
        <v>609</v>
      </c>
      <c r="I462" s="13" t="str">
        <f t="shared" si="44"/>
        <v>Y</v>
      </c>
      <c r="J462" s="13" t="str">
        <f t="shared" si="47"/>
        <v>PE-13-0</v>
      </c>
      <c r="K462" s="13" t="str">
        <f t="shared" si="45"/>
        <v>Y</v>
      </c>
      <c r="L462" s="13" t="str">
        <f>IFERROR(VLOOKUP(G462,'Important Notes'!I:I,1,FALSE)," ")</f>
        <v>PE-13-0</v>
      </c>
      <c r="M462" s="13" t="str">
        <f t="shared" si="46"/>
        <v>Y</v>
      </c>
      <c r="N462" s="13" t="str">
        <f>IFERROR(VLOOKUP(G462,'Important Notes'!D:D,1,FALSE)," ")</f>
        <v>PE-13-0</v>
      </c>
      <c r="O462" s="13" t="str">
        <f>VLOOKUP(D462,'Ref-NIST 800-53 (Rev. 4)'!A:D,4,FALSE)</f>
        <v>P1</v>
      </c>
      <c r="P462" s="13" t="s">
        <v>1152</v>
      </c>
    </row>
    <row r="463" spans="1:16">
      <c r="A463" s="13" t="str">
        <f t="shared" si="43"/>
        <v>PE</v>
      </c>
      <c r="B463" s="13" t="str">
        <f>VLOOKUP(A463,'Ref-Families'!A:B,2,FALSE)</f>
        <v xml:space="preserve"> Physical and Environmental Protection</v>
      </c>
      <c r="C463" s="13" t="str">
        <f>TRIM(VLOOKUP(D463,'Ref-NIST 800-53 (Rev. 4)'!A:C,3,FALSE))</f>
        <v>FIRE PROTECTION</v>
      </c>
      <c r="D463" s="12" t="s">
        <v>449</v>
      </c>
      <c r="E463" s="13" t="str">
        <f>TRIM(VLOOKUP(G463,'Ref-ALL NIST 800-53 Controls'!A:F,6,FALSE))</f>
        <v>DETECTION DEVICES / SYSTEMS</v>
      </c>
      <c r="F463" s="55">
        <v>1</v>
      </c>
      <c r="G463" s="2" t="str">
        <f t="shared" si="42"/>
        <v>PE-13-1</v>
      </c>
      <c r="H463" s="17" t="s">
        <v>609</v>
      </c>
      <c r="I463" s="13" t="str">
        <f t="shared" si="44"/>
        <v>N</v>
      </c>
      <c r="J463" s="13"/>
      <c r="K463" s="13" t="str">
        <f t="shared" si="45"/>
        <v>N</v>
      </c>
      <c r="L463" s="13" t="str">
        <f>IFERROR(VLOOKUP(G463,'Important Notes'!I:I,1,FALSE)," ")</f>
        <v xml:space="preserve"> </v>
      </c>
      <c r="M463" s="13" t="str">
        <f t="shared" si="46"/>
        <v>Y</v>
      </c>
      <c r="N463" s="13" t="str">
        <f>IFERROR(VLOOKUP(G463,'Important Notes'!D:D,1,FALSE)," ")</f>
        <v>PE-13-1</v>
      </c>
      <c r="O463" s="13" t="str">
        <f>VLOOKUP(D463,'Ref-NIST 800-53 (Rev. 4)'!A:D,4,FALSE)</f>
        <v>P1</v>
      </c>
      <c r="P463" s="13" t="s">
        <v>1152</v>
      </c>
    </row>
    <row r="464" spans="1:16">
      <c r="A464" s="13" t="str">
        <f t="shared" si="43"/>
        <v>PE</v>
      </c>
      <c r="B464" s="13" t="str">
        <f>VLOOKUP(A464,'Ref-Families'!A:B,2,FALSE)</f>
        <v xml:space="preserve"> Physical and Environmental Protection</v>
      </c>
      <c r="C464" s="13" t="str">
        <f>TRIM(VLOOKUP(D464,'Ref-NIST 800-53 (Rev. 4)'!A:C,3,FALSE))</f>
        <v>FIRE PROTECTION</v>
      </c>
      <c r="D464" s="12" t="s">
        <v>449</v>
      </c>
      <c r="E464" s="13" t="str">
        <f>TRIM(VLOOKUP(G464,'Ref-ALL NIST 800-53 Controls'!A:F,6,FALSE))</f>
        <v>SUPPRESSION DEVICES / SYSTEMS</v>
      </c>
      <c r="F464" s="55">
        <v>2</v>
      </c>
      <c r="G464" s="2" t="str">
        <f t="shared" si="42"/>
        <v>PE-13-2</v>
      </c>
      <c r="H464" s="17" t="s">
        <v>609</v>
      </c>
      <c r="I464" s="13" t="str">
        <f t="shared" si="44"/>
        <v>N</v>
      </c>
      <c r="J464" s="13"/>
      <c r="K464" s="13" t="str">
        <f t="shared" si="45"/>
        <v>Y</v>
      </c>
      <c r="L464" s="13" t="str">
        <f>IFERROR(VLOOKUP(G464,'Important Notes'!I:I,1,FALSE)," ")</f>
        <v>PE-13-2</v>
      </c>
      <c r="M464" s="13" t="str">
        <f t="shared" si="46"/>
        <v>Y</v>
      </c>
      <c r="N464" s="13" t="str">
        <f>IFERROR(VLOOKUP(G464,'Important Notes'!D:D,1,FALSE)," ")</f>
        <v>PE-13-2</v>
      </c>
      <c r="O464" s="13" t="str">
        <f>VLOOKUP(D464,'Ref-NIST 800-53 (Rev. 4)'!A:D,4,FALSE)</f>
        <v>P1</v>
      </c>
      <c r="P464" s="13" t="s">
        <v>1152</v>
      </c>
    </row>
    <row r="465" spans="1:16">
      <c r="A465" s="13" t="str">
        <f t="shared" si="43"/>
        <v>PE</v>
      </c>
      <c r="B465" s="13" t="str">
        <f>VLOOKUP(A465,'Ref-Families'!A:B,2,FALSE)</f>
        <v xml:space="preserve"> Physical and Environmental Protection</v>
      </c>
      <c r="C465" s="13" t="str">
        <f>TRIM(VLOOKUP(D465,'Ref-NIST 800-53 (Rev. 4)'!A:C,3,FALSE))</f>
        <v>FIRE PROTECTION</v>
      </c>
      <c r="D465" s="12" t="s">
        <v>449</v>
      </c>
      <c r="E465" s="13" t="str">
        <f>TRIM(VLOOKUP(G465,'Ref-ALL NIST 800-53 Controls'!A:F,6,FALSE))</f>
        <v>AUTOMATIC FIRE SUPPRESSION</v>
      </c>
      <c r="F465" s="55">
        <v>3</v>
      </c>
      <c r="G465" s="2" t="str">
        <f t="shared" si="42"/>
        <v>PE-13-3</v>
      </c>
      <c r="H465" s="17" t="s">
        <v>609</v>
      </c>
      <c r="I465" s="13" t="str">
        <f t="shared" si="44"/>
        <v>N</v>
      </c>
      <c r="J465" s="13"/>
      <c r="K465" s="13" t="str">
        <f t="shared" si="45"/>
        <v>Y</v>
      </c>
      <c r="L465" s="13" t="str">
        <f>IFERROR(VLOOKUP(G465,'Important Notes'!I:I,1,FALSE)," ")</f>
        <v>PE-13-3</v>
      </c>
      <c r="M465" s="13" t="str">
        <f t="shared" si="46"/>
        <v>Y</v>
      </c>
      <c r="N465" s="13" t="str">
        <f>IFERROR(VLOOKUP(G465,'Important Notes'!D:D,1,FALSE)," ")</f>
        <v>PE-13-3</v>
      </c>
      <c r="O465" s="13" t="str">
        <f>VLOOKUP(D465,'Ref-NIST 800-53 (Rev. 4)'!A:D,4,FALSE)</f>
        <v>P1</v>
      </c>
      <c r="P465" s="13" t="s">
        <v>1152</v>
      </c>
    </row>
    <row r="466" spans="1:16">
      <c r="A466" s="13" t="str">
        <f t="shared" si="43"/>
        <v>PE</v>
      </c>
      <c r="B466" s="13" t="str">
        <f>VLOOKUP(A466,'Ref-Families'!A:B,2,FALSE)</f>
        <v xml:space="preserve"> Physical and Environmental Protection</v>
      </c>
      <c r="C466" s="13" t="str">
        <f>TRIM(VLOOKUP(D466,'Ref-NIST 800-53 (Rev. 4)'!A:C,3,FALSE))</f>
        <v>FIRE PROTECTION</v>
      </c>
      <c r="D466" s="12" t="s">
        <v>449</v>
      </c>
      <c r="E466" s="13" t="str">
        <f>TRIM(VLOOKUP(G466,'Ref-ALL NIST 800-53 Controls'!A:F,6,FALSE))</f>
        <v>INSPECTIONS</v>
      </c>
      <c r="F466" s="55">
        <v>4</v>
      </c>
      <c r="G466" s="2" t="str">
        <f t="shared" si="42"/>
        <v>PE-13-4</v>
      </c>
      <c r="H466" s="17" t="s">
        <v>609</v>
      </c>
      <c r="I466" s="13" t="str">
        <f t="shared" si="44"/>
        <v>N</v>
      </c>
      <c r="J466" s="13"/>
      <c r="K466" s="13" t="str">
        <f t="shared" si="45"/>
        <v>N</v>
      </c>
      <c r="L466" s="13" t="str">
        <f>IFERROR(VLOOKUP(G466,'Important Notes'!I:I,1,FALSE)," ")</f>
        <v xml:space="preserve"> </v>
      </c>
      <c r="M466" s="13" t="str">
        <f t="shared" si="46"/>
        <v>N</v>
      </c>
      <c r="N466" s="13" t="str">
        <f>IFERROR(VLOOKUP(G466,'Important Notes'!D:D,1,FALSE)," ")</f>
        <v xml:space="preserve"> </v>
      </c>
      <c r="O466" s="13" t="str">
        <f>VLOOKUP(D466,'Ref-NIST 800-53 (Rev. 4)'!A:D,4,FALSE)</f>
        <v>P1</v>
      </c>
      <c r="P466" s="13" t="s">
        <v>1152</v>
      </c>
    </row>
    <row r="467" spans="1:16">
      <c r="A467" s="13" t="str">
        <f t="shared" si="43"/>
        <v>PE</v>
      </c>
      <c r="B467" s="13" t="str">
        <f>VLOOKUP(A467,'Ref-Families'!A:B,2,FALSE)</f>
        <v xml:space="preserve"> Physical and Environmental Protection</v>
      </c>
      <c r="C467" s="13" t="str">
        <f>TRIM(VLOOKUP(D467,'Ref-NIST 800-53 (Rev. 4)'!A:C,3,FALSE))</f>
        <v>TEMPERATURE AND HUMIDITY CONTROLS</v>
      </c>
      <c r="D467" s="12" t="s">
        <v>453</v>
      </c>
      <c r="E467" s="13" t="str">
        <f>TRIM(VLOOKUP(G467,'Ref-ALL NIST 800-53 Controls'!A:F,6,FALSE))</f>
        <v/>
      </c>
      <c r="F467" s="55">
        <v>0</v>
      </c>
      <c r="G467" s="2" t="str">
        <f t="shared" si="42"/>
        <v>PE-14-0</v>
      </c>
      <c r="H467" s="17" t="s">
        <v>620</v>
      </c>
      <c r="I467" s="13" t="str">
        <f t="shared" si="44"/>
        <v>Y</v>
      </c>
      <c r="J467" s="13" t="str">
        <f t="shared" si="47"/>
        <v>PE-14-0</v>
      </c>
      <c r="K467" s="13" t="str">
        <f t="shared" si="45"/>
        <v>Y</v>
      </c>
      <c r="L467" s="13" t="str">
        <f>IFERROR(VLOOKUP(G467,'Important Notes'!I:I,1,FALSE)," ")</f>
        <v>PE-14-0</v>
      </c>
      <c r="M467" s="13" t="str">
        <f t="shared" si="46"/>
        <v>Y</v>
      </c>
      <c r="N467" s="13" t="str">
        <f>IFERROR(VLOOKUP(G467,'Important Notes'!D:D,1,FALSE)," ")</f>
        <v>PE-14-0</v>
      </c>
      <c r="O467" s="13" t="str">
        <f>VLOOKUP(D467,'Ref-NIST 800-53 (Rev. 4)'!A:D,4,FALSE)</f>
        <v>P1</v>
      </c>
      <c r="P467" s="13" t="s">
        <v>1152</v>
      </c>
    </row>
    <row r="468" spans="1:16">
      <c r="A468" s="13" t="str">
        <f t="shared" si="43"/>
        <v>PE</v>
      </c>
      <c r="B468" s="13" t="str">
        <f>VLOOKUP(A468,'Ref-Families'!A:B,2,FALSE)</f>
        <v xml:space="preserve"> Physical and Environmental Protection</v>
      </c>
      <c r="C468" s="13" t="str">
        <f>TRIM(VLOOKUP(D468,'Ref-NIST 800-53 (Rev. 4)'!A:C,3,FALSE))</f>
        <v>TEMPERATURE AND HUMIDITY CONTROLS</v>
      </c>
      <c r="D468" s="12" t="s">
        <v>453</v>
      </c>
      <c r="E468" s="13" t="str">
        <f>TRIM(VLOOKUP(G468,'Ref-ALL NIST 800-53 Controls'!A:F,6,FALSE))</f>
        <v>AUTOMATIC CONTROLS</v>
      </c>
      <c r="F468" s="55">
        <v>1</v>
      </c>
      <c r="G468" s="2" t="str">
        <f t="shared" si="42"/>
        <v>PE-14-1</v>
      </c>
      <c r="H468" s="17" t="s">
        <v>609</v>
      </c>
      <c r="I468" s="13" t="str">
        <f t="shared" si="44"/>
        <v>N</v>
      </c>
      <c r="J468" s="13"/>
      <c r="K468" s="13" t="str">
        <f t="shared" si="45"/>
        <v>N</v>
      </c>
      <c r="L468" s="13" t="str">
        <f>IFERROR(VLOOKUP(G468,'Important Notes'!I:I,1,FALSE)," ")</f>
        <v xml:space="preserve"> </v>
      </c>
      <c r="M468" s="13" t="str">
        <f t="shared" si="46"/>
        <v>N</v>
      </c>
      <c r="N468" s="13" t="str">
        <f>IFERROR(VLOOKUP(G468,'Important Notes'!D:D,1,FALSE)," ")</f>
        <v xml:space="preserve"> </v>
      </c>
      <c r="O468" s="13" t="str">
        <f>VLOOKUP(D468,'Ref-NIST 800-53 (Rev. 4)'!A:D,4,FALSE)</f>
        <v>P1</v>
      </c>
      <c r="P468" s="13" t="s">
        <v>1152</v>
      </c>
    </row>
    <row r="469" spans="1:16">
      <c r="A469" s="13" t="str">
        <f t="shared" si="43"/>
        <v>PE</v>
      </c>
      <c r="B469" s="13" t="str">
        <f>VLOOKUP(A469,'Ref-Families'!A:B,2,FALSE)</f>
        <v xml:space="preserve"> Physical and Environmental Protection</v>
      </c>
      <c r="C469" s="13" t="str">
        <f>TRIM(VLOOKUP(D469,'Ref-NIST 800-53 (Rev. 4)'!A:C,3,FALSE))</f>
        <v>TEMPERATURE AND HUMIDITY CONTROLS</v>
      </c>
      <c r="D469" s="12" t="s">
        <v>453</v>
      </c>
      <c r="E469" s="13" t="str">
        <f>TRIM(VLOOKUP(G469,'Ref-ALL NIST 800-53 Controls'!A:F,6,FALSE))</f>
        <v>MONITORING WITH ALARMS / NOTIFICATIONS</v>
      </c>
      <c r="F469" s="55">
        <v>2</v>
      </c>
      <c r="G469" s="2" t="str">
        <f t="shared" si="42"/>
        <v>PE-14-2</v>
      </c>
      <c r="H469" s="17" t="s">
        <v>609</v>
      </c>
      <c r="I469" s="13" t="str">
        <f t="shared" si="44"/>
        <v>N</v>
      </c>
      <c r="J469" s="13"/>
      <c r="K469" s="13" t="str">
        <f t="shared" si="45"/>
        <v>Y</v>
      </c>
      <c r="L469" s="13" t="str">
        <f>IFERROR(VLOOKUP(G469,'Important Notes'!I:I,1,FALSE)," ")</f>
        <v>PE-14-2</v>
      </c>
      <c r="M469" s="13" t="str">
        <f t="shared" si="46"/>
        <v>Y</v>
      </c>
      <c r="N469" s="13" t="str">
        <f>IFERROR(VLOOKUP(G469,'Important Notes'!D:D,1,FALSE)," ")</f>
        <v>PE-14-2</v>
      </c>
      <c r="O469" s="13" t="str">
        <f>VLOOKUP(D469,'Ref-NIST 800-53 (Rev. 4)'!A:D,4,FALSE)</f>
        <v>P1</v>
      </c>
      <c r="P469" s="13" t="s">
        <v>1152</v>
      </c>
    </row>
    <row r="470" spans="1:16">
      <c r="A470" s="13" t="str">
        <f t="shared" si="43"/>
        <v>PE</v>
      </c>
      <c r="B470" s="13" t="str">
        <f>VLOOKUP(A470,'Ref-Families'!A:B,2,FALSE)</f>
        <v xml:space="preserve"> Physical and Environmental Protection</v>
      </c>
      <c r="C470" s="13" t="str">
        <f>TRIM(VLOOKUP(D470,'Ref-NIST 800-53 (Rev. 4)'!A:C,3,FALSE))</f>
        <v>WATER DAMAGE PROTECTION</v>
      </c>
      <c r="D470" s="12" t="s">
        <v>455</v>
      </c>
      <c r="E470" s="13" t="str">
        <f>TRIM(VLOOKUP(G470,'Ref-ALL NIST 800-53 Controls'!A:F,6,FALSE))</f>
        <v/>
      </c>
      <c r="F470" s="55">
        <v>0</v>
      </c>
      <c r="G470" s="2" t="str">
        <f t="shared" si="42"/>
        <v>PE-15-0</v>
      </c>
      <c r="H470" s="17" t="s">
        <v>46</v>
      </c>
      <c r="I470" s="13" t="str">
        <f t="shared" si="44"/>
        <v>Y</v>
      </c>
      <c r="J470" s="13" t="str">
        <f t="shared" si="47"/>
        <v>PE-15-0</v>
      </c>
      <c r="K470" s="13" t="str">
        <f t="shared" si="45"/>
        <v>Y</v>
      </c>
      <c r="L470" s="13" t="str">
        <f>IFERROR(VLOOKUP(G470,'Important Notes'!I:I,1,FALSE)," ")</f>
        <v>PE-15-0</v>
      </c>
      <c r="M470" s="13" t="str">
        <f t="shared" si="46"/>
        <v>Y</v>
      </c>
      <c r="N470" s="13" t="str">
        <f>IFERROR(VLOOKUP(G470,'Important Notes'!D:D,1,FALSE)," ")</f>
        <v>PE-15-0</v>
      </c>
      <c r="O470" s="13" t="str">
        <f>VLOOKUP(D470,'Ref-NIST 800-53 (Rev. 4)'!A:D,4,FALSE)</f>
        <v>P1</v>
      </c>
      <c r="P470" s="13" t="s">
        <v>1152</v>
      </c>
    </row>
    <row r="471" spans="1:16">
      <c r="A471" s="13" t="str">
        <f t="shared" si="43"/>
        <v>PE</v>
      </c>
      <c r="B471" s="13" t="str">
        <f>VLOOKUP(A471,'Ref-Families'!A:B,2,FALSE)</f>
        <v xml:space="preserve"> Physical and Environmental Protection</v>
      </c>
      <c r="C471" s="13" t="str">
        <f>TRIM(VLOOKUP(D471,'Ref-NIST 800-53 (Rev. 4)'!A:C,3,FALSE))</f>
        <v>WATER DAMAGE PROTECTION</v>
      </c>
      <c r="D471" s="12" t="s">
        <v>455</v>
      </c>
      <c r="E471" s="13" t="str">
        <f>TRIM(VLOOKUP(G471,'Ref-ALL NIST 800-53 Controls'!A:F,6,FALSE))</f>
        <v>AUTOMATION SUPPORT</v>
      </c>
      <c r="F471" s="55">
        <v>1</v>
      </c>
      <c r="G471" s="2" t="str">
        <f t="shared" si="42"/>
        <v>PE-15-1</v>
      </c>
      <c r="H471" s="17" t="s">
        <v>609</v>
      </c>
      <c r="I471" s="13" t="str">
        <f t="shared" si="44"/>
        <v>N</v>
      </c>
      <c r="J471" s="13"/>
      <c r="K471" s="13" t="str">
        <f t="shared" si="45"/>
        <v>N</v>
      </c>
      <c r="L471" s="13" t="str">
        <f>IFERROR(VLOOKUP(G471,'Important Notes'!I:I,1,FALSE)," ")</f>
        <v xml:space="preserve"> </v>
      </c>
      <c r="M471" s="13" t="str">
        <f t="shared" si="46"/>
        <v>Y</v>
      </c>
      <c r="N471" s="13" t="str">
        <f>IFERROR(VLOOKUP(G471,'Important Notes'!D:D,1,FALSE)," ")</f>
        <v>PE-15-1</v>
      </c>
      <c r="O471" s="13" t="str">
        <f>VLOOKUP(D471,'Ref-NIST 800-53 (Rev. 4)'!A:D,4,FALSE)</f>
        <v>P1</v>
      </c>
      <c r="P471" s="13" t="s">
        <v>1152</v>
      </c>
    </row>
    <row r="472" spans="1:16">
      <c r="A472" s="13" t="str">
        <f t="shared" si="43"/>
        <v>PE</v>
      </c>
      <c r="B472" s="13" t="str">
        <f>VLOOKUP(A472,'Ref-Families'!A:B,2,FALSE)</f>
        <v xml:space="preserve"> Physical and Environmental Protection</v>
      </c>
      <c r="C472" s="13" t="str">
        <f>TRIM(VLOOKUP(D472,'Ref-NIST 800-53 (Rev. 4)'!A:C,3,FALSE))</f>
        <v>DELIVERY AND REMOVAL</v>
      </c>
      <c r="D472" s="12" t="s">
        <v>458</v>
      </c>
      <c r="E472" s="13" t="str">
        <f>TRIM(VLOOKUP(G472,'Ref-ALL NIST 800-53 Controls'!A:F,6,FALSE))</f>
        <v/>
      </c>
      <c r="F472" s="56">
        <v>0</v>
      </c>
      <c r="G472" s="2" t="str">
        <f t="shared" si="42"/>
        <v>PE-16-0</v>
      </c>
      <c r="H472" s="17" t="s">
        <v>693</v>
      </c>
      <c r="I472" s="13" t="str">
        <f t="shared" si="44"/>
        <v>Y</v>
      </c>
      <c r="J472" s="13" t="str">
        <f t="shared" si="47"/>
        <v>PE-16-0</v>
      </c>
      <c r="K472" s="13" t="str">
        <f t="shared" si="45"/>
        <v>Y</v>
      </c>
      <c r="L472" s="13" t="str">
        <f>IFERROR(VLOOKUP(G472,'Important Notes'!I:I,1,FALSE)," ")</f>
        <v>PE-16-0</v>
      </c>
      <c r="M472" s="13" t="str">
        <f t="shared" si="46"/>
        <v>Y</v>
      </c>
      <c r="N472" s="13" t="str">
        <f>IFERROR(VLOOKUP(G472,'Important Notes'!D:D,1,FALSE)," ")</f>
        <v>PE-16-0</v>
      </c>
      <c r="O472" s="13" t="str">
        <f>VLOOKUP(D472,'Ref-NIST 800-53 (Rev. 4)'!A:D,4,FALSE)</f>
        <v>P2</v>
      </c>
      <c r="P472" s="13" t="s">
        <v>1152</v>
      </c>
    </row>
    <row r="473" spans="1:16">
      <c r="A473" s="13" t="str">
        <f t="shared" si="43"/>
        <v>PE</v>
      </c>
      <c r="B473" s="13" t="str">
        <f>VLOOKUP(A473,'Ref-Families'!A:B,2,FALSE)</f>
        <v xml:space="preserve"> Physical and Environmental Protection</v>
      </c>
      <c r="C473" s="13" t="str">
        <f>TRIM(VLOOKUP(D473,'Ref-NIST 800-53 (Rev. 4)'!A:C,3,FALSE))</f>
        <v>ALTERNATE WORK SITE</v>
      </c>
      <c r="D473" s="12" t="s">
        <v>460</v>
      </c>
      <c r="E473" s="13" t="str">
        <f>TRIM(VLOOKUP(G473,'Ref-ALL NIST 800-53 Controls'!A:F,6,FALSE))</f>
        <v/>
      </c>
      <c r="F473" s="56">
        <v>0</v>
      </c>
      <c r="G473" s="2" t="str">
        <f t="shared" si="42"/>
        <v>PE-17-0</v>
      </c>
      <c r="H473" s="17" t="s">
        <v>694</v>
      </c>
      <c r="I473" s="13" t="str">
        <f t="shared" si="44"/>
        <v>N</v>
      </c>
      <c r="J473" s="13"/>
      <c r="K473" s="13" t="str">
        <f t="shared" si="45"/>
        <v>Y</v>
      </c>
      <c r="L473" s="13" t="str">
        <f>IFERROR(VLOOKUP(G473,'Important Notes'!I:I,1,FALSE)," ")</f>
        <v>PE-17-0</v>
      </c>
      <c r="M473" s="13" t="str">
        <f t="shared" si="46"/>
        <v>Y</v>
      </c>
      <c r="N473" s="13" t="str">
        <f>IFERROR(VLOOKUP(G473,'Important Notes'!D:D,1,FALSE)," ")</f>
        <v>PE-17-0</v>
      </c>
      <c r="O473" s="13" t="str">
        <f>VLOOKUP(D473,'Ref-NIST 800-53 (Rev. 4)'!A:D,4,FALSE)</f>
        <v>P2</v>
      </c>
      <c r="P473" s="13" t="s">
        <v>1152</v>
      </c>
    </row>
    <row r="474" spans="1:16">
      <c r="A474" s="13" t="str">
        <f t="shared" si="43"/>
        <v>PE</v>
      </c>
      <c r="B474" s="13" t="str">
        <f>VLOOKUP(A474,'Ref-Families'!A:B,2,FALSE)</f>
        <v xml:space="preserve"> Physical and Environmental Protection</v>
      </c>
      <c r="C474" s="13" t="str">
        <f>TRIM(VLOOKUP(D474,'Ref-NIST 800-53 (Rev. 4)'!A:C,3,FALSE))</f>
        <v>LOCATION OF INFORMATION SYSTEM COMPONENTS</v>
      </c>
      <c r="D474" s="12" t="s">
        <v>161</v>
      </c>
      <c r="E474" s="13" t="str">
        <f>TRIM(VLOOKUP(G474,'Ref-ALL NIST 800-53 Controls'!A:F,6,FALSE))</f>
        <v/>
      </c>
      <c r="F474" s="55">
        <v>0</v>
      </c>
      <c r="G474" s="2" t="str">
        <f t="shared" si="42"/>
        <v>PE-18-0</v>
      </c>
      <c r="H474" s="17" t="s">
        <v>695</v>
      </c>
      <c r="I474" s="13" t="str">
        <f t="shared" si="44"/>
        <v>N</v>
      </c>
      <c r="J474" s="13"/>
      <c r="K474" s="13" t="str">
        <f t="shared" si="45"/>
        <v>N</v>
      </c>
      <c r="L474" s="13" t="str">
        <f>IFERROR(VLOOKUP(G474,'Important Notes'!I:I,1,FALSE)," ")</f>
        <v xml:space="preserve"> </v>
      </c>
      <c r="M474" s="13" t="str">
        <f t="shared" si="46"/>
        <v>Y</v>
      </c>
      <c r="N474" s="13" t="str">
        <f>IFERROR(VLOOKUP(G474,'Important Notes'!D:D,1,FALSE)," ")</f>
        <v>PE-18-0</v>
      </c>
      <c r="O474" s="13" t="str">
        <f>VLOOKUP(D474,'Ref-NIST 800-53 (Rev. 4)'!A:D,4,FALSE)</f>
        <v>P3</v>
      </c>
      <c r="P474" s="13" t="s">
        <v>1152</v>
      </c>
    </row>
    <row r="475" spans="1:16">
      <c r="A475" s="13" t="str">
        <f t="shared" si="43"/>
        <v>PE</v>
      </c>
      <c r="B475" s="13" t="str">
        <f>VLOOKUP(A475,'Ref-Families'!A:B,2,FALSE)</f>
        <v xml:space="preserve"> Physical and Environmental Protection</v>
      </c>
      <c r="C475" s="13" t="str">
        <f>TRIM(VLOOKUP(D475,'Ref-NIST 800-53 (Rev. 4)'!A:C,3,FALSE))</f>
        <v>LOCATION OF INFORMATION SYSTEM COMPONENTS</v>
      </c>
      <c r="D475" s="12" t="s">
        <v>161</v>
      </c>
      <c r="E475" s="13" t="str">
        <f>TRIM(VLOOKUP(G475,'Ref-ALL NIST 800-53 Controls'!A:F,6,FALSE))</f>
        <v>FACILITY SITE</v>
      </c>
      <c r="F475" s="55">
        <v>1</v>
      </c>
      <c r="G475" s="2" t="str">
        <f t="shared" si="42"/>
        <v>PE-18-1</v>
      </c>
      <c r="H475" s="17" t="s">
        <v>162</v>
      </c>
      <c r="I475" s="13" t="str">
        <f t="shared" si="44"/>
        <v>N</v>
      </c>
      <c r="J475" s="13"/>
      <c r="K475" s="13" t="str">
        <f t="shared" si="45"/>
        <v>N</v>
      </c>
      <c r="L475" s="13" t="str">
        <f>IFERROR(VLOOKUP(G475,'Important Notes'!I:I,1,FALSE)," ")</f>
        <v xml:space="preserve"> </v>
      </c>
      <c r="M475" s="13" t="str">
        <f t="shared" si="46"/>
        <v>N</v>
      </c>
      <c r="N475" s="13" t="str">
        <f>IFERROR(VLOOKUP(G475,'Important Notes'!D:D,1,FALSE)," ")</f>
        <v xml:space="preserve"> </v>
      </c>
      <c r="O475" s="13" t="str">
        <f>VLOOKUP(D475,'Ref-NIST 800-53 (Rev. 4)'!A:D,4,FALSE)</f>
        <v>P3</v>
      </c>
      <c r="P475" s="13" t="s">
        <v>1152</v>
      </c>
    </row>
    <row r="476" spans="1:16">
      <c r="A476" s="13" t="str">
        <f t="shared" si="43"/>
        <v>PL</v>
      </c>
      <c r="B476" s="13" t="str">
        <f>VLOOKUP(A476,'Ref-Families'!A:B,2,FALSE)</f>
        <v xml:space="preserve"> Planning</v>
      </c>
      <c r="C476" s="13" t="str">
        <f>TRIM(VLOOKUP(D476,'Ref-NIST 800-53 (Rev. 4)'!A:C,3,FALSE))</f>
        <v>SECURITY PLANNING POLICY AND PROCEDURES</v>
      </c>
      <c r="D476" s="12" t="s">
        <v>463</v>
      </c>
      <c r="E476" s="13" t="str">
        <f>TRIM(VLOOKUP(G476,'Ref-ALL NIST 800-53 Controls'!A:F,6,FALSE))</f>
        <v/>
      </c>
      <c r="F476" s="56">
        <v>0</v>
      </c>
      <c r="G476" s="2" t="str">
        <f t="shared" si="42"/>
        <v>PL-1-0</v>
      </c>
      <c r="H476" s="17" t="s">
        <v>219</v>
      </c>
      <c r="I476" s="13" t="str">
        <f t="shared" si="44"/>
        <v>Y</v>
      </c>
      <c r="J476" s="13" t="str">
        <f t="shared" si="47"/>
        <v>PL-1-0</v>
      </c>
      <c r="K476" s="13" t="str">
        <f t="shared" si="45"/>
        <v>Y</v>
      </c>
      <c r="L476" s="13" t="str">
        <f>IFERROR(VLOOKUP(G476,'Important Notes'!I:I,1,FALSE)," ")</f>
        <v>PL-1-0</v>
      </c>
      <c r="M476" s="13" t="str">
        <f t="shared" si="46"/>
        <v>Y</v>
      </c>
      <c r="N476" s="13" t="str">
        <f>IFERROR(VLOOKUP(G476,'Important Notes'!D:D,1,FALSE)," ")</f>
        <v>PL-1-0</v>
      </c>
      <c r="O476" s="13" t="str">
        <f>VLOOKUP(D476,'Ref-NIST 800-53 (Rev. 4)'!A:D,4,FALSE)</f>
        <v>P1</v>
      </c>
      <c r="P476" s="13" t="s">
        <v>1152</v>
      </c>
    </row>
    <row r="477" spans="1:16" ht="45">
      <c r="A477" s="13" t="str">
        <f t="shared" si="43"/>
        <v>PL</v>
      </c>
      <c r="B477" s="13" t="str">
        <f>VLOOKUP(A477,'Ref-Families'!A:B,2,FALSE)</f>
        <v xml:space="preserve"> Planning</v>
      </c>
      <c r="C477" s="13" t="str">
        <f>TRIM(VLOOKUP(D477,'Ref-NIST 800-53 (Rev. 4)'!A:C,3,FALSE))</f>
        <v>SYSTEM SECURITY PLAN</v>
      </c>
      <c r="D477" s="12" t="s">
        <v>163</v>
      </c>
      <c r="E477" s="13" t="str">
        <f>TRIM(VLOOKUP(G477,'Ref-ALL NIST 800-53 Controls'!A:F,6,FALSE))</f>
        <v/>
      </c>
      <c r="F477" s="55">
        <v>0</v>
      </c>
      <c r="G477" s="2" t="str">
        <f t="shared" si="42"/>
        <v>PL-2-0</v>
      </c>
      <c r="H477" s="17" t="s">
        <v>696</v>
      </c>
      <c r="I477" s="13" t="str">
        <f t="shared" si="44"/>
        <v>Y</v>
      </c>
      <c r="J477" s="13" t="str">
        <f t="shared" si="47"/>
        <v>PL-2-0</v>
      </c>
      <c r="K477" s="13" t="str">
        <f t="shared" si="45"/>
        <v>Y</v>
      </c>
      <c r="L477" s="13" t="str">
        <f>IFERROR(VLOOKUP(G477,'Important Notes'!I:I,1,FALSE)," ")</f>
        <v>PL-2-0</v>
      </c>
      <c r="M477" s="13" t="str">
        <f t="shared" si="46"/>
        <v>Y</v>
      </c>
      <c r="N477" s="13" t="str">
        <f>IFERROR(VLOOKUP(G477,'Important Notes'!D:D,1,FALSE)," ")</f>
        <v>PL-2-0</v>
      </c>
      <c r="O477" s="13" t="str">
        <f>VLOOKUP(D477,'Ref-NIST 800-53 (Rev. 4)'!A:D,4,FALSE)</f>
        <v>P1</v>
      </c>
      <c r="P477" s="13" t="s">
        <v>1152</v>
      </c>
    </row>
    <row r="478" spans="1:16">
      <c r="A478" s="13" t="str">
        <f t="shared" si="43"/>
        <v>PL</v>
      </c>
      <c r="B478" s="13" t="str">
        <f>VLOOKUP(A478,'Ref-Families'!A:B,2,FALSE)</f>
        <v xml:space="preserve"> Planning</v>
      </c>
      <c r="C478" s="13" t="str">
        <f>TRIM(VLOOKUP(D478,'Ref-NIST 800-53 (Rev. 4)'!A:C,3,FALSE))</f>
        <v>SYSTEM SECURITY PLAN</v>
      </c>
      <c r="D478" s="12" t="s">
        <v>163</v>
      </c>
      <c r="E478" s="13" t="str">
        <f>TRIM(VLOOKUP(G478,'Ref-ALL NIST 800-53 Controls'!A:F,6,FALSE))</f>
        <v>CONCEPT OF OPERATIONS</v>
      </c>
      <c r="F478" s="55">
        <v>1</v>
      </c>
      <c r="G478" s="2" t="str">
        <f t="shared" si="42"/>
        <v>PL-2-1</v>
      </c>
      <c r="H478" s="17" t="s">
        <v>611</v>
      </c>
      <c r="I478" s="13" t="str">
        <f t="shared" si="44"/>
        <v>N</v>
      </c>
      <c r="J478" s="13"/>
      <c r="K478" s="13" t="str">
        <f t="shared" si="45"/>
        <v>N</v>
      </c>
      <c r="L478" s="13" t="str">
        <f>IFERROR(VLOOKUP(G478,'Important Notes'!I:I,1,FALSE)," ")</f>
        <v xml:space="preserve"> </v>
      </c>
      <c r="M478" s="13" t="str">
        <f t="shared" si="46"/>
        <v>N</v>
      </c>
      <c r="N478" s="13" t="str">
        <f>IFERROR(VLOOKUP(G478,'Important Notes'!D:D,1,FALSE)," ")</f>
        <v xml:space="preserve"> </v>
      </c>
      <c r="O478" s="13" t="str">
        <f>VLOOKUP(D478,'Ref-NIST 800-53 (Rev. 4)'!A:D,4,FALSE)</f>
        <v>P1</v>
      </c>
      <c r="P478" s="13" t="s">
        <v>1152</v>
      </c>
    </row>
    <row r="479" spans="1:16">
      <c r="A479" s="13" t="str">
        <f t="shared" si="43"/>
        <v>PL</v>
      </c>
      <c r="B479" s="13" t="str">
        <f>VLOOKUP(A479,'Ref-Families'!A:B,2,FALSE)</f>
        <v xml:space="preserve"> Planning</v>
      </c>
      <c r="C479" s="13" t="str">
        <f>TRIM(VLOOKUP(D479,'Ref-NIST 800-53 (Rev. 4)'!A:C,3,FALSE))</f>
        <v>SYSTEM SECURITY PLAN</v>
      </c>
      <c r="D479" s="12" t="s">
        <v>163</v>
      </c>
      <c r="E479" s="13" t="str">
        <f>TRIM(VLOOKUP(G479,'Ref-ALL NIST 800-53 Controls'!A:F,6,FALSE))</f>
        <v>FUNCTIONAL ARCHITECTURE</v>
      </c>
      <c r="F479" s="55">
        <v>2</v>
      </c>
      <c r="G479" s="2" t="str">
        <f t="shared" si="42"/>
        <v>PL-2-2</v>
      </c>
      <c r="H479" s="17" t="s">
        <v>611</v>
      </c>
      <c r="I479" s="13" t="str">
        <f t="shared" si="44"/>
        <v>N</v>
      </c>
      <c r="J479" s="13"/>
      <c r="K479" s="13" t="str">
        <f t="shared" si="45"/>
        <v>N</v>
      </c>
      <c r="L479" s="13" t="str">
        <f>IFERROR(VLOOKUP(G479,'Important Notes'!I:I,1,FALSE)," ")</f>
        <v xml:space="preserve"> </v>
      </c>
      <c r="M479" s="13" t="str">
        <f t="shared" si="46"/>
        <v>N</v>
      </c>
      <c r="N479" s="13" t="str">
        <f>IFERROR(VLOOKUP(G479,'Important Notes'!D:D,1,FALSE)," ")</f>
        <v xml:space="preserve"> </v>
      </c>
      <c r="O479" s="13" t="str">
        <f>VLOOKUP(D479,'Ref-NIST 800-53 (Rev. 4)'!A:D,4,FALSE)</f>
        <v>P1</v>
      </c>
      <c r="P479" s="13" t="s">
        <v>1152</v>
      </c>
    </row>
    <row r="480" spans="1:16">
      <c r="A480" s="13" t="str">
        <f t="shared" si="43"/>
        <v>PL</v>
      </c>
      <c r="B480" s="13" t="str">
        <f>VLOOKUP(A480,'Ref-Families'!A:B,2,FALSE)</f>
        <v xml:space="preserve"> Planning</v>
      </c>
      <c r="C480" s="13" t="str">
        <f>TRIM(VLOOKUP(D480,'Ref-NIST 800-53 (Rev. 4)'!A:C,3,FALSE))</f>
        <v>SYSTEM SECURITY PLAN</v>
      </c>
      <c r="D480" s="12" t="s">
        <v>163</v>
      </c>
      <c r="E480" s="13" t="str">
        <f>TRIM(VLOOKUP(G480,'Ref-ALL NIST 800-53 Controls'!A:F,6,FALSE))</f>
        <v>PLAN / COORDINATE WITH OTHER ORGANIZATIONAL ENTITIES</v>
      </c>
      <c r="F480" s="55">
        <v>3</v>
      </c>
      <c r="G480" s="2" t="str">
        <f t="shared" si="42"/>
        <v>PL-2-3</v>
      </c>
      <c r="H480" s="17" t="s">
        <v>164</v>
      </c>
      <c r="I480" s="13" t="str">
        <f t="shared" si="44"/>
        <v>N</v>
      </c>
      <c r="J480" s="13"/>
      <c r="K480" s="13" t="str">
        <f t="shared" si="45"/>
        <v>Y</v>
      </c>
      <c r="L480" s="13" t="str">
        <f>IFERROR(VLOOKUP(G480,'Important Notes'!I:I,1,FALSE)," ")</f>
        <v>PL-2-3</v>
      </c>
      <c r="M480" s="13" t="str">
        <f t="shared" si="46"/>
        <v>Y</v>
      </c>
      <c r="N480" s="13" t="str">
        <f>IFERROR(VLOOKUP(G480,'Important Notes'!D:D,1,FALSE)," ")</f>
        <v>PL-2-3</v>
      </c>
      <c r="O480" s="13" t="str">
        <f>VLOOKUP(D480,'Ref-NIST 800-53 (Rev. 4)'!A:D,4,FALSE)</f>
        <v>P1</v>
      </c>
      <c r="P480" s="13" t="s">
        <v>1152</v>
      </c>
    </row>
    <row r="481" spans="1:16" ht="30">
      <c r="A481" s="13" t="str">
        <f t="shared" si="43"/>
        <v>PL</v>
      </c>
      <c r="B481" s="13" t="str">
        <f>VLOOKUP(A481,'Ref-Families'!A:B,2,FALSE)</f>
        <v xml:space="preserve"> Planning</v>
      </c>
      <c r="C481" s="13" t="str">
        <f>TRIM(VLOOKUP(D481,'Ref-NIST 800-53 (Rev. 4)'!A:C,3,FALSE))</f>
        <v>RULES OF BEHAVIOR</v>
      </c>
      <c r="D481" s="12" t="s">
        <v>22</v>
      </c>
      <c r="E481" s="13" t="str">
        <f>TRIM(VLOOKUP(G481,'Ref-ALL NIST 800-53 Controls'!A:F,6,FALSE))</f>
        <v/>
      </c>
      <c r="F481" s="55">
        <v>0</v>
      </c>
      <c r="G481" s="2" t="str">
        <f t="shared" si="42"/>
        <v>PL-4-0</v>
      </c>
      <c r="H481" s="17" t="s">
        <v>697</v>
      </c>
      <c r="I481" s="13" t="str">
        <f t="shared" si="44"/>
        <v>Y</v>
      </c>
      <c r="J481" s="13" t="str">
        <f t="shared" si="47"/>
        <v>PL-4-0</v>
      </c>
      <c r="K481" s="13" t="str">
        <f t="shared" si="45"/>
        <v>Y</v>
      </c>
      <c r="L481" s="13" t="str">
        <f>IFERROR(VLOOKUP(G481,'Important Notes'!I:I,1,FALSE)," ")</f>
        <v>PL-4-0</v>
      </c>
      <c r="M481" s="13" t="str">
        <f t="shared" si="46"/>
        <v>Y</v>
      </c>
      <c r="N481" s="13" t="str">
        <f>IFERROR(VLOOKUP(G481,'Important Notes'!D:D,1,FALSE)," ")</f>
        <v>PL-4-0</v>
      </c>
      <c r="O481" s="13" t="str">
        <f>VLOOKUP(D481,'Ref-NIST 800-53 (Rev. 4)'!A:D,4,FALSE)</f>
        <v>P2</v>
      </c>
      <c r="P481" s="13" t="s">
        <v>1152</v>
      </c>
    </row>
    <row r="482" spans="1:16">
      <c r="A482" s="13" t="str">
        <f t="shared" si="43"/>
        <v>PL</v>
      </c>
      <c r="B482" s="13" t="str">
        <f>VLOOKUP(A482,'Ref-Families'!A:B,2,FALSE)</f>
        <v xml:space="preserve"> Planning</v>
      </c>
      <c r="C482" s="13" t="str">
        <f>TRIM(VLOOKUP(D482,'Ref-NIST 800-53 (Rev. 4)'!A:C,3,FALSE))</f>
        <v>RULES OF BEHAVIOR</v>
      </c>
      <c r="D482" s="12" t="s">
        <v>22</v>
      </c>
      <c r="E482" s="13" t="str">
        <f>TRIM(VLOOKUP(G482,'Ref-ALL NIST 800-53 Controls'!A:F,6,FALSE))</f>
        <v>SOCIAL MEDIA AND NETWORKING RESTRICTIONS</v>
      </c>
      <c r="F482" s="55">
        <v>1</v>
      </c>
      <c r="G482" s="2" t="str">
        <f t="shared" si="42"/>
        <v>PL-4-1</v>
      </c>
      <c r="H482" s="17" t="s">
        <v>609</v>
      </c>
      <c r="I482" s="13" t="str">
        <f t="shared" si="44"/>
        <v>N</v>
      </c>
      <c r="J482" s="13"/>
      <c r="K482" s="13" t="str">
        <f t="shared" si="45"/>
        <v>Y</v>
      </c>
      <c r="L482" s="13" t="str">
        <f>IFERROR(VLOOKUP(G482,'Important Notes'!I:I,1,FALSE)," ")</f>
        <v>PL-4-1</v>
      </c>
      <c r="M482" s="13" t="str">
        <f t="shared" si="46"/>
        <v>Y</v>
      </c>
      <c r="N482" s="13" t="str">
        <f>IFERROR(VLOOKUP(G482,'Important Notes'!D:D,1,FALSE)," ")</f>
        <v>PL-4-1</v>
      </c>
      <c r="O482" s="13" t="str">
        <f>VLOOKUP(D482,'Ref-NIST 800-53 (Rev. 4)'!A:D,4,FALSE)</f>
        <v>P2</v>
      </c>
      <c r="P482" s="13" t="s">
        <v>1152</v>
      </c>
    </row>
    <row r="483" spans="1:16">
      <c r="A483" s="13" t="str">
        <f t="shared" si="43"/>
        <v>PL</v>
      </c>
      <c r="B483" s="13" t="str">
        <f>VLOOKUP(A483,'Ref-Families'!A:B,2,FALSE)</f>
        <v xml:space="preserve"> Planning</v>
      </c>
      <c r="C483" s="13" t="str">
        <f>TRIM(VLOOKUP(D483,'Ref-NIST 800-53 (Rev. 4)'!A:C,3,FALSE))</f>
        <v>INFORMATION SECURITY ARCHITECTURE</v>
      </c>
      <c r="D483" s="12" t="s">
        <v>165</v>
      </c>
      <c r="E483" s="13" t="str">
        <f>TRIM(VLOOKUP(G483,'Ref-ALL NIST 800-53 Controls'!A:F,6,FALSE))</f>
        <v/>
      </c>
      <c r="F483" s="55">
        <v>0</v>
      </c>
      <c r="G483" s="2" t="str">
        <f t="shared" si="42"/>
        <v>PL-8-0</v>
      </c>
      <c r="H483" s="17" t="s">
        <v>698</v>
      </c>
      <c r="I483" s="13" t="str">
        <f t="shared" si="44"/>
        <v>N</v>
      </c>
      <c r="J483" s="13"/>
      <c r="K483" s="13" t="str">
        <f t="shared" si="45"/>
        <v>Y</v>
      </c>
      <c r="L483" s="13" t="str">
        <f>IFERROR(VLOOKUP(G483,'Important Notes'!I:I,1,FALSE)," ")</f>
        <v>PL-8-0</v>
      </c>
      <c r="M483" s="13" t="str">
        <f t="shared" si="46"/>
        <v>Y</v>
      </c>
      <c r="N483" s="13" t="str">
        <f>IFERROR(VLOOKUP(G483,'Important Notes'!D:D,1,FALSE)," ")</f>
        <v>PL-8-0</v>
      </c>
      <c r="O483" s="13" t="str">
        <f>VLOOKUP(D483,'Ref-NIST 800-53 (Rev. 4)'!A:D,4,FALSE)</f>
        <v>P1</v>
      </c>
      <c r="P483" s="13" t="s">
        <v>1152</v>
      </c>
    </row>
    <row r="484" spans="1:16">
      <c r="A484" s="13" t="str">
        <f t="shared" si="43"/>
        <v>PL</v>
      </c>
      <c r="B484" s="13" t="str">
        <f>VLOOKUP(A484,'Ref-Families'!A:B,2,FALSE)</f>
        <v xml:space="preserve"> Planning</v>
      </c>
      <c r="C484" s="13" t="str">
        <f>TRIM(VLOOKUP(D484,'Ref-NIST 800-53 (Rev. 4)'!A:C,3,FALSE))</f>
        <v>INFORMATION SECURITY ARCHITECTURE</v>
      </c>
      <c r="D484" s="12" t="s">
        <v>165</v>
      </c>
      <c r="E484" s="13" t="str">
        <f>TRIM(VLOOKUP(G484,'Ref-ALL NIST 800-53 Controls'!A:F,6,FALSE))</f>
        <v>DEFENSE-IN-DEPTH</v>
      </c>
      <c r="F484" s="55">
        <v>1</v>
      </c>
      <c r="G484" s="2" t="str">
        <f t="shared" si="42"/>
        <v>PL-8-1</v>
      </c>
      <c r="H484" s="17" t="s">
        <v>166</v>
      </c>
      <c r="I484" s="13" t="str">
        <f t="shared" si="44"/>
        <v>N</v>
      </c>
      <c r="J484" s="13"/>
      <c r="K484" s="13" t="str">
        <f t="shared" si="45"/>
        <v>N</v>
      </c>
      <c r="L484" s="13" t="str">
        <f>IFERROR(VLOOKUP(G484,'Important Notes'!I:I,1,FALSE)," ")</f>
        <v xml:space="preserve"> </v>
      </c>
      <c r="M484" s="13" t="str">
        <f t="shared" si="46"/>
        <v>N</v>
      </c>
      <c r="N484" s="13" t="str">
        <f>IFERROR(VLOOKUP(G484,'Important Notes'!D:D,1,FALSE)," ")</f>
        <v xml:space="preserve"> </v>
      </c>
      <c r="O484" s="13" t="str">
        <f>VLOOKUP(D484,'Ref-NIST 800-53 (Rev. 4)'!A:D,4,FALSE)</f>
        <v>P1</v>
      </c>
      <c r="P484" s="13" t="s">
        <v>1152</v>
      </c>
    </row>
    <row r="485" spans="1:16">
      <c r="A485" s="13" t="str">
        <f t="shared" si="43"/>
        <v>PL</v>
      </c>
      <c r="B485" s="13" t="str">
        <f>VLOOKUP(A485,'Ref-Families'!A:B,2,FALSE)</f>
        <v xml:space="preserve"> Planning</v>
      </c>
      <c r="C485" s="13" t="str">
        <f>TRIM(VLOOKUP(D485,'Ref-NIST 800-53 (Rev. 4)'!A:C,3,FALSE))</f>
        <v>INFORMATION SECURITY ARCHITECTURE</v>
      </c>
      <c r="D485" s="12" t="s">
        <v>165</v>
      </c>
      <c r="E485" s="13" t="str">
        <f>TRIM(VLOOKUP(G485,'Ref-ALL NIST 800-53 Controls'!A:F,6,FALSE))</f>
        <v>SUPPLIER DIVERSITY</v>
      </c>
      <c r="F485" s="55">
        <v>2</v>
      </c>
      <c r="G485" s="2" t="str">
        <f t="shared" si="42"/>
        <v>PL-8-2</v>
      </c>
      <c r="H485" s="17" t="s">
        <v>157</v>
      </c>
      <c r="I485" s="13" t="str">
        <f t="shared" si="44"/>
        <v>N</v>
      </c>
      <c r="J485" s="13"/>
      <c r="K485" s="13" t="str">
        <f t="shared" si="45"/>
        <v>N</v>
      </c>
      <c r="L485" s="13" t="str">
        <f>IFERROR(VLOOKUP(G485,'Important Notes'!I:I,1,FALSE)," ")</f>
        <v xml:space="preserve"> </v>
      </c>
      <c r="M485" s="13" t="str">
        <f t="shared" si="46"/>
        <v>N</v>
      </c>
      <c r="N485" s="13" t="str">
        <f>IFERROR(VLOOKUP(G485,'Important Notes'!D:D,1,FALSE)," ")</f>
        <v xml:space="preserve"> </v>
      </c>
      <c r="O485" s="13" t="str">
        <f>VLOOKUP(D485,'Ref-NIST 800-53 (Rev. 4)'!A:D,4,FALSE)</f>
        <v>P1</v>
      </c>
      <c r="P485" s="13" t="s">
        <v>1152</v>
      </c>
    </row>
    <row r="486" spans="1:16">
      <c r="A486" s="13" t="str">
        <f t="shared" si="43"/>
        <v>PS</v>
      </c>
      <c r="B486" s="13" t="str">
        <f>VLOOKUP(A486,'Ref-Families'!A:B,2,FALSE)</f>
        <v xml:space="preserve"> Personnel Security</v>
      </c>
      <c r="C486" s="13" t="str">
        <f>TRIM(VLOOKUP(D486,'Ref-NIST 800-53 (Rev. 4)'!A:C,3,FALSE))</f>
        <v>PERSONNEL SECURITY POLICY AND PROCEDURES</v>
      </c>
      <c r="D486" s="12" t="s">
        <v>470</v>
      </c>
      <c r="E486" s="13" t="str">
        <f>TRIM(VLOOKUP(G486,'Ref-ALL NIST 800-53 Controls'!A:F,6,FALSE))</f>
        <v/>
      </c>
      <c r="F486" s="56">
        <v>0</v>
      </c>
      <c r="G486" s="2" t="str">
        <f t="shared" si="42"/>
        <v>PS-1-0</v>
      </c>
      <c r="H486" s="17" t="s">
        <v>219</v>
      </c>
      <c r="I486" s="13" t="str">
        <f t="shared" si="44"/>
        <v>Y</v>
      </c>
      <c r="J486" s="13" t="str">
        <f t="shared" si="47"/>
        <v>PS-1-0</v>
      </c>
      <c r="K486" s="13" t="str">
        <f t="shared" si="45"/>
        <v>Y</v>
      </c>
      <c r="L486" s="13" t="str">
        <f>IFERROR(VLOOKUP(G486,'Important Notes'!I:I,1,FALSE)," ")</f>
        <v>PS-1-0</v>
      </c>
      <c r="M486" s="13" t="str">
        <f t="shared" si="46"/>
        <v>Y</v>
      </c>
      <c r="N486" s="13" t="str">
        <f>IFERROR(VLOOKUP(G486,'Important Notes'!D:D,1,FALSE)," ")</f>
        <v>PS-1-0</v>
      </c>
      <c r="O486" s="13" t="str">
        <f>VLOOKUP(D486,'Ref-NIST 800-53 (Rev. 4)'!A:D,4,FALSE)</f>
        <v>P1</v>
      </c>
      <c r="P486" s="13" t="s">
        <v>1152</v>
      </c>
    </row>
    <row r="487" spans="1:16">
      <c r="A487" s="13" t="str">
        <f t="shared" si="43"/>
        <v>PS</v>
      </c>
      <c r="B487" s="13" t="str">
        <f>VLOOKUP(A487,'Ref-Families'!A:B,2,FALSE)</f>
        <v xml:space="preserve"> Personnel Security</v>
      </c>
      <c r="C487" s="13" t="str">
        <f>TRIM(VLOOKUP(D487,'Ref-NIST 800-53 (Rev. 4)'!A:C,3,FALSE))</f>
        <v>POSITION RISK DESIGNATION</v>
      </c>
      <c r="D487" s="12" t="s">
        <v>154</v>
      </c>
      <c r="E487" s="13" t="str">
        <f>TRIM(VLOOKUP(G487,'Ref-ALL NIST 800-53 Controls'!A:F,6,FALSE))</f>
        <v/>
      </c>
      <c r="F487" s="56">
        <v>0</v>
      </c>
      <c r="G487" s="2" t="str">
        <f t="shared" si="42"/>
        <v>PS-2-0</v>
      </c>
      <c r="H487" s="17" t="s">
        <v>699</v>
      </c>
      <c r="I487" s="13" t="str">
        <f t="shared" si="44"/>
        <v>Y</v>
      </c>
      <c r="J487" s="13" t="str">
        <f t="shared" si="47"/>
        <v>PS-2-0</v>
      </c>
      <c r="K487" s="13" t="str">
        <f t="shared" si="45"/>
        <v>Y</v>
      </c>
      <c r="L487" s="13" t="str">
        <f>IFERROR(VLOOKUP(G487,'Important Notes'!I:I,1,FALSE)," ")</f>
        <v>PS-2-0</v>
      </c>
      <c r="M487" s="13" t="str">
        <f t="shared" si="46"/>
        <v>Y</v>
      </c>
      <c r="N487" s="13" t="str">
        <f>IFERROR(VLOOKUP(G487,'Important Notes'!D:D,1,FALSE)," ")</f>
        <v>PS-2-0</v>
      </c>
      <c r="O487" s="13" t="str">
        <f>VLOOKUP(D487,'Ref-NIST 800-53 (Rev. 4)'!A:D,4,FALSE)</f>
        <v>P1</v>
      </c>
      <c r="P487" s="13" t="s">
        <v>1152</v>
      </c>
    </row>
    <row r="488" spans="1:16">
      <c r="A488" s="13" t="str">
        <f t="shared" si="43"/>
        <v>PS</v>
      </c>
      <c r="B488" s="13" t="str">
        <f>VLOOKUP(A488,'Ref-Families'!A:B,2,FALSE)</f>
        <v xml:space="preserve"> Personnel Security</v>
      </c>
      <c r="C488" s="13" t="str">
        <f>TRIM(VLOOKUP(D488,'Ref-NIST 800-53 (Rev. 4)'!A:C,3,FALSE))</f>
        <v>PERSONNEL SCREENING</v>
      </c>
      <c r="D488" s="12" t="s">
        <v>141</v>
      </c>
      <c r="E488" s="13" t="str">
        <f>TRIM(VLOOKUP(G488,'Ref-ALL NIST 800-53 Controls'!A:F,6,FALSE))</f>
        <v/>
      </c>
      <c r="F488" s="55">
        <v>0</v>
      </c>
      <c r="G488" s="2" t="str">
        <f t="shared" si="42"/>
        <v>PS-3-0</v>
      </c>
      <c r="H488" s="17" t="s">
        <v>700</v>
      </c>
      <c r="I488" s="13" t="str">
        <f t="shared" si="44"/>
        <v>Y</v>
      </c>
      <c r="J488" s="13" t="str">
        <f t="shared" si="47"/>
        <v>PS-3-0</v>
      </c>
      <c r="K488" s="13" t="str">
        <f t="shared" si="45"/>
        <v>Y</v>
      </c>
      <c r="L488" s="13" t="str">
        <f>IFERROR(VLOOKUP(G488,'Important Notes'!I:I,1,FALSE)," ")</f>
        <v>PS-3-0</v>
      </c>
      <c r="M488" s="13" t="str">
        <f t="shared" si="46"/>
        <v>Y</v>
      </c>
      <c r="N488" s="13" t="str">
        <f>IFERROR(VLOOKUP(G488,'Important Notes'!D:D,1,FALSE)," ")</f>
        <v>PS-3-0</v>
      </c>
      <c r="O488" s="13" t="str">
        <f>VLOOKUP(D488,'Ref-NIST 800-53 (Rev. 4)'!A:D,4,FALSE)</f>
        <v>P1</v>
      </c>
      <c r="P488" s="13" t="s">
        <v>1152</v>
      </c>
    </row>
    <row r="489" spans="1:16">
      <c r="A489" s="13" t="str">
        <f t="shared" si="43"/>
        <v>PS</v>
      </c>
      <c r="B489" s="13" t="str">
        <f>VLOOKUP(A489,'Ref-Families'!A:B,2,FALSE)</f>
        <v xml:space="preserve"> Personnel Security</v>
      </c>
      <c r="C489" s="13" t="str">
        <f>TRIM(VLOOKUP(D489,'Ref-NIST 800-53 (Rev. 4)'!A:C,3,FALSE))</f>
        <v>PERSONNEL SCREENING</v>
      </c>
      <c r="D489" s="12" t="s">
        <v>141</v>
      </c>
      <c r="E489" s="13" t="str">
        <f>TRIM(VLOOKUP(G489,'Ref-ALL NIST 800-53 Controls'!A:F,6,FALSE))</f>
        <v>CLASSIFIED INFORMATION</v>
      </c>
      <c r="F489" s="55">
        <v>1</v>
      </c>
      <c r="G489" s="2" t="str">
        <f t="shared" si="42"/>
        <v>PS-3-1</v>
      </c>
      <c r="H489" s="17" t="s">
        <v>167</v>
      </c>
      <c r="I489" s="13" t="str">
        <f t="shared" si="44"/>
        <v>N</v>
      </c>
      <c r="J489" s="13"/>
      <c r="K489" s="13" t="str">
        <f t="shared" si="45"/>
        <v>N</v>
      </c>
      <c r="L489" s="13" t="str">
        <f>IFERROR(VLOOKUP(G489,'Important Notes'!I:I,1,FALSE)," ")</f>
        <v xml:space="preserve"> </v>
      </c>
      <c r="M489" s="13" t="str">
        <f t="shared" si="46"/>
        <v>N</v>
      </c>
      <c r="N489" s="13" t="str">
        <f>IFERROR(VLOOKUP(G489,'Important Notes'!D:D,1,FALSE)," ")</f>
        <v xml:space="preserve"> </v>
      </c>
      <c r="O489" s="13" t="str">
        <f>VLOOKUP(D489,'Ref-NIST 800-53 (Rev. 4)'!A:D,4,FALSE)</f>
        <v>P1</v>
      </c>
      <c r="P489" s="13" t="s">
        <v>1152</v>
      </c>
    </row>
    <row r="490" spans="1:16">
      <c r="A490" s="13" t="str">
        <f t="shared" si="43"/>
        <v>PS</v>
      </c>
      <c r="B490" s="13" t="str">
        <f>VLOOKUP(A490,'Ref-Families'!A:B,2,FALSE)</f>
        <v xml:space="preserve"> Personnel Security</v>
      </c>
      <c r="C490" s="13" t="str">
        <f>TRIM(VLOOKUP(D490,'Ref-NIST 800-53 (Rev. 4)'!A:C,3,FALSE))</f>
        <v>PERSONNEL SCREENING</v>
      </c>
      <c r="D490" s="12" t="s">
        <v>141</v>
      </c>
      <c r="E490" s="13" t="str">
        <f>TRIM(VLOOKUP(G490,'Ref-ALL NIST 800-53 Controls'!A:F,6,FALSE))</f>
        <v>FORMAL INDOCTRINATION</v>
      </c>
      <c r="F490" s="55">
        <v>2</v>
      </c>
      <c r="G490" s="2" t="str">
        <f t="shared" si="42"/>
        <v>PS-3-2</v>
      </c>
      <c r="H490" s="17" t="s">
        <v>167</v>
      </c>
      <c r="I490" s="13" t="str">
        <f t="shared" si="44"/>
        <v>N</v>
      </c>
      <c r="J490" s="13"/>
      <c r="K490" s="13" t="str">
        <f t="shared" si="45"/>
        <v>N</v>
      </c>
      <c r="L490" s="13" t="str">
        <f>IFERROR(VLOOKUP(G490,'Important Notes'!I:I,1,FALSE)," ")</f>
        <v xml:space="preserve"> </v>
      </c>
      <c r="M490" s="13" t="str">
        <f t="shared" si="46"/>
        <v>N</v>
      </c>
      <c r="N490" s="13" t="str">
        <f>IFERROR(VLOOKUP(G490,'Important Notes'!D:D,1,FALSE)," ")</f>
        <v xml:space="preserve"> </v>
      </c>
      <c r="O490" s="13" t="str">
        <f>VLOOKUP(D490,'Ref-NIST 800-53 (Rev. 4)'!A:D,4,FALSE)</f>
        <v>P1</v>
      </c>
      <c r="P490" s="13" t="s">
        <v>1152</v>
      </c>
    </row>
    <row r="491" spans="1:16">
      <c r="A491" s="13" t="str">
        <f t="shared" si="43"/>
        <v>PS</v>
      </c>
      <c r="B491" s="13" t="str">
        <f>VLOOKUP(A491,'Ref-Families'!A:B,2,FALSE)</f>
        <v xml:space="preserve"> Personnel Security</v>
      </c>
      <c r="C491" s="13" t="str">
        <f>TRIM(VLOOKUP(D491,'Ref-NIST 800-53 (Rev. 4)'!A:C,3,FALSE))</f>
        <v>PERSONNEL SCREENING</v>
      </c>
      <c r="D491" s="12" t="s">
        <v>141</v>
      </c>
      <c r="E491" s="13" t="str">
        <f>TRIM(VLOOKUP(G491,'Ref-ALL NIST 800-53 Controls'!A:F,6,FALSE))</f>
        <v>INFORMATION WITH SPECIAL PROTECTION MEASURES</v>
      </c>
      <c r="F491" s="55">
        <v>3</v>
      </c>
      <c r="G491" s="2" t="str">
        <f t="shared" si="42"/>
        <v>PS-3-3</v>
      </c>
      <c r="H491" s="17" t="s">
        <v>609</v>
      </c>
      <c r="I491" s="13" t="str">
        <f t="shared" si="44"/>
        <v>N</v>
      </c>
      <c r="J491" s="13"/>
      <c r="K491" s="13" t="str">
        <f t="shared" si="45"/>
        <v>Y</v>
      </c>
      <c r="L491" s="13" t="str">
        <f>IFERROR(VLOOKUP(G491,'Important Notes'!I:I,1,FALSE)," ")</f>
        <v>PS-3-3</v>
      </c>
      <c r="M491" s="13" t="str">
        <f t="shared" si="46"/>
        <v>Y</v>
      </c>
      <c r="N491" s="13" t="str">
        <f>IFERROR(VLOOKUP(G491,'Important Notes'!D:D,1,FALSE)," ")</f>
        <v>PS-3-3</v>
      </c>
      <c r="O491" s="13" t="str">
        <f>VLOOKUP(D491,'Ref-NIST 800-53 (Rev. 4)'!A:D,4,FALSE)</f>
        <v>P1</v>
      </c>
      <c r="P491" s="13" t="s">
        <v>1152</v>
      </c>
    </row>
    <row r="492" spans="1:16">
      <c r="A492" s="13" t="str">
        <f t="shared" si="43"/>
        <v>PS</v>
      </c>
      <c r="B492" s="13" t="str">
        <f>VLOOKUP(A492,'Ref-Families'!A:B,2,FALSE)</f>
        <v xml:space="preserve"> Personnel Security</v>
      </c>
      <c r="C492" s="13" t="str">
        <f>TRIM(VLOOKUP(D492,'Ref-NIST 800-53 (Rev. 4)'!A:C,3,FALSE))</f>
        <v>PERSONNEL TERMINATION</v>
      </c>
      <c r="D492" s="12" t="s">
        <v>8</v>
      </c>
      <c r="E492" s="13" t="str">
        <f>TRIM(VLOOKUP(G492,'Ref-ALL NIST 800-53 Controls'!A:F,6,FALSE))</f>
        <v/>
      </c>
      <c r="F492" s="55">
        <v>0</v>
      </c>
      <c r="G492" s="2" t="str">
        <f t="shared" si="42"/>
        <v>PS-4-0</v>
      </c>
      <c r="H492" s="17" t="s">
        <v>701</v>
      </c>
      <c r="I492" s="13" t="str">
        <f t="shared" si="44"/>
        <v>Y</v>
      </c>
      <c r="J492" s="13" t="str">
        <f t="shared" si="47"/>
        <v>PS-4-0</v>
      </c>
      <c r="K492" s="13" t="str">
        <f t="shared" si="45"/>
        <v>Y</v>
      </c>
      <c r="L492" s="13" t="str">
        <f>IFERROR(VLOOKUP(G492,'Important Notes'!I:I,1,FALSE)," ")</f>
        <v>PS-4-0</v>
      </c>
      <c r="M492" s="13" t="str">
        <f t="shared" si="46"/>
        <v>Y</v>
      </c>
      <c r="N492" s="13" t="str">
        <f>IFERROR(VLOOKUP(G492,'Important Notes'!D:D,1,FALSE)," ")</f>
        <v>PS-4-0</v>
      </c>
      <c r="O492" s="13" t="str">
        <f>VLOOKUP(D492,'Ref-NIST 800-53 (Rev. 4)'!A:D,4,FALSE)</f>
        <v>P1</v>
      </c>
      <c r="P492" s="13" t="s">
        <v>1152</v>
      </c>
    </row>
    <row r="493" spans="1:16">
      <c r="A493" s="13" t="str">
        <f t="shared" si="43"/>
        <v>PS</v>
      </c>
      <c r="B493" s="13" t="str">
        <f>VLOOKUP(A493,'Ref-Families'!A:B,2,FALSE)</f>
        <v xml:space="preserve"> Personnel Security</v>
      </c>
      <c r="C493" s="13" t="str">
        <f>TRIM(VLOOKUP(D493,'Ref-NIST 800-53 (Rev. 4)'!A:C,3,FALSE))</f>
        <v>PERSONNEL TERMINATION</v>
      </c>
      <c r="D493" s="12" t="s">
        <v>8</v>
      </c>
      <c r="E493" s="13" t="str">
        <f>TRIM(VLOOKUP(G493,'Ref-ALL NIST 800-53 Controls'!A:F,6,FALSE))</f>
        <v>POST-EMPLOYMENT REQUIREMENTS</v>
      </c>
      <c r="F493" s="55">
        <v>1</v>
      </c>
      <c r="G493" s="2" t="str">
        <f t="shared" si="42"/>
        <v>PS-4-1</v>
      </c>
      <c r="H493" s="17" t="s">
        <v>609</v>
      </c>
      <c r="I493" s="13" t="str">
        <f t="shared" si="44"/>
        <v>N</v>
      </c>
      <c r="J493" s="13"/>
      <c r="K493" s="13" t="str">
        <f t="shared" si="45"/>
        <v>N</v>
      </c>
      <c r="L493" s="13" t="str">
        <f>IFERROR(VLOOKUP(G493,'Important Notes'!I:I,1,FALSE)," ")</f>
        <v xml:space="preserve"> </v>
      </c>
      <c r="M493" s="13" t="str">
        <f t="shared" si="46"/>
        <v>N</v>
      </c>
      <c r="N493" s="13" t="str">
        <f>IFERROR(VLOOKUP(G493,'Important Notes'!D:D,1,FALSE)," ")</f>
        <v xml:space="preserve"> </v>
      </c>
      <c r="O493" s="13" t="str">
        <f>VLOOKUP(D493,'Ref-NIST 800-53 (Rev. 4)'!A:D,4,FALSE)</f>
        <v>P1</v>
      </c>
      <c r="P493" s="13" t="s">
        <v>1152</v>
      </c>
    </row>
    <row r="494" spans="1:16">
      <c r="A494" s="13" t="str">
        <f t="shared" si="43"/>
        <v>PS</v>
      </c>
      <c r="B494" s="13" t="str">
        <f>VLOOKUP(A494,'Ref-Families'!A:B,2,FALSE)</f>
        <v xml:space="preserve"> Personnel Security</v>
      </c>
      <c r="C494" s="13" t="str">
        <f>TRIM(VLOOKUP(D494,'Ref-NIST 800-53 (Rev. 4)'!A:C,3,FALSE))</f>
        <v>PERSONNEL TERMINATION</v>
      </c>
      <c r="D494" s="12" t="s">
        <v>8</v>
      </c>
      <c r="E494" s="13" t="str">
        <f>TRIM(VLOOKUP(G494,'Ref-ALL NIST 800-53 Controls'!A:F,6,FALSE))</f>
        <v>AUTOMATED NOTIFICATION</v>
      </c>
      <c r="F494" s="55">
        <v>2</v>
      </c>
      <c r="G494" s="2" t="str">
        <f t="shared" si="42"/>
        <v>PS-4-2</v>
      </c>
      <c r="H494" s="17" t="s">
        <v>609</v>
      </c>
      <c r="I494" s="13" t="str">
        <f t="shared" si="44"/>
        <v>N</v>
      </c>
      <c r="J494" s="13"/>
      <c r="K494" s="13" t="str">
        <f t="shared" si="45"/>
        <v>N</v>
      </c>
      <c r="L494" s="13" t="str">
        <f>IFERROR(VLOOKUP(G494,'Important Notes'!I:I,1,FALSE)," ")</f>
        <v xml:space="preserve"> </v>
      </c>
      <c r="M494" s="13" t="str">
        <f t="shared" si="46"/>
        <v>Y</v>
      </c>
      <c r="N494" s="13" t="str">
        <f>IFERROR(VLOOKUP(G494,'Important Notes'!D:D,1,FALSE)," ")</f>
        <v>PS-4-2</v>
      </c>
      <c r="O494" s="13" t="str">
        <f>VLOOKUP(D494,'Ref-NIST 800-53 (Rev. 4)'!A:D,4,FALSE)</f>
        <v>P1</v>
      </c>
      <c r="P494" s="13" t="s">
        <v>1152</v>
      </c>
    </row>
    <row r="495" spans="1:16">
      <c r="A495" s="13" t="str">
        <f t="shared" si="43"/>
        <v>PS</v>
      </c>
      <c r="B495" s="13" t="str">
        <f>VLOOKUP(A495,'Ref-Families'!A:B,2,FALSE)</f>
        <v xml:space="preserve"> Personnel Security</v>
      </c>
      <c r="C495" s="13" t="str">
        <f>TRIM(VLOOKUP(D495,'Ref-NIST 800-53 (Rev. 4)'!A:C,3,FALSE))</f>
        <v>PERSONNEL TRANSFER</v>
      </c>
      <c r="D495" s="12" t="s">
        <v>476</v>
      </c>
      <c r="E495" s="13" t="str">
        <f>TRIM(VLOOKUP(G495,'Ref-ALL NIST 800-53 Controls'!A:F,6,FALSE))</f>
        <v/>
      </c>
      <c r="F495" s="56">
        <v>0</v>
      </c>
      <c r="G495" s="2" t="str">
        <f t="shared" si="42"/>
        <v>PS-5-0</v>
      </c>
      <c r="H495" s="17" t="s">
        <v>702</v>
      </c>
      <c r="I495" s="13" t="str">
        <f t="shared" si="44"/>
        <v>Y</v>
      </c>
      <c r="J495" s="13" t="str">
        <f t="shared" si="47"/>
        <v>PS-5-0</v>
      </c>
      <c r="K495" s="13" t="str">
        <f t="shared" si="45"/>
        <v>Y</v>
      </c>
      <c r="L495" s="13" t="str">
        <f>IFERROR(VLOOKUP(G495,'Important Notes'!I:I,1,FALSE)," ")</f>
        <v>PS-5-0</v>
      </c>
      <c r="M495" s="13" t="str">
        <f t="shared" si="46"/>
        <v>Y</v>
      </c>
      <c r="N495" s="13" t="str">
        <f>IFERROR(VLOOKUP(G495,'Important Notes'!D:D,1,FALSE)," ")</f>
        <v>PS-5-0</v>
      </c>
      <c r="O495" s="13" t="str">
        <f>VLOOKUP(D495,'Ref-NIST 800-53 (Rev. 4)'!A:D,4,FALSE)</f>
        <v>P2</v>
      </c>
      <c r="P495" s="13" t="s">
        <v>1152</v>
      </c>
    </row>
    <row r="496" spans="1:16">
      <c r="A496" s="13" t="str">
        <f t="shared" si="43"/>
        <v>PS</v>
      </c>
      <c r="B496" s="13" t="str">
        <f>VLOOKUP(A496,'Ref-Families'!A:B,2,FALSE)</f>
        <v xml:space="preserve"> Personnel Security</v>
      </c>
      <c r="C496" s="13" t="str">
        <f>TRIM(VLOOKUP(D496,'Ref-NIST 800-53 (Rev. 4)'!A:C,3,FALSE))</f>
        <v>ACCESS AGREEMENTS</v>
      </c>
      <c r="D496" s="12" t="s">
        <v>478</v>
      </c>
      <c r="E496" s="13" t="str">
        <f>TRIM(VLOOKUP(G496,'Ref-ALL NIST 800-53 Controls'!A:F,6,FALSE))</f>
        <v/>
      </c>
      <c r="F496" s="55">
        <v>0</v>
      </c>
      <c r="G496" s="2" t="str">
        <f t="shared" si="42"/>
        <v>PS-6-0</v>
      </c>
      <c r="H496" s="17" t="s">
        <v>703</v>
      </c>
      <c r="I496" s="13" t="str">
        <f t="shared" si="44"/>
        <v>Y</v>
      </c>
      <c r="J496" s="13" t="str">
        <f t="shared" si="47"/>
        <v>PS-6-0</v>
      </c>
      <c r="K496" s="13" t="str">
        <f t="shared" si="45"/>
        <v>Y</v>
      </c>
      <c r="L496" s="13" t="str">
        <f>IFERROR(VLOOKUP(G496,'Important Notes'!I:I,1,FALSE)," ")</f>
        <v>PS-6-0</v>
      </c>
      <c r="M496" s="13" t="str">
        <f t="shared" si="46"/>
        <v>Y</v>
      </c>
      <c r="N496" s="13" t="str">
        <f>IFERROR(VLOOKUP(G496,'Important Notes'!D:D,1,FALSE)," ")</f>
        <v>PS-6-0</v>
      </c>
      <c r="O496" s="13" t="str">
        <f>VLOOKUP(D496,'Ref-NIST 800-53 (Rev. 4)'!A:D,4,FALSE)</f>
        <v>P3</v>
      </c>
      <c r="P496" s="13" t="s">
        <v>1152</v>
      </c>
    </row>
    <row r="497" spans="1:16">
      <c r="A497" s="13" t="str">
        <f t="shared" si="43"/>
        <v>PS</v>
      </c>
      <c r="B497" s="13" t="str">
        <f>VLOOKUP(A497,'Ref-Families'!A:B,2,FALSE)</f>
        <v xml:space="preserve"> Personnel Security</v>
      </c>
      <c r="C497" s="13" t="str">
        <f>TRIM(VLOOKUP(D497,'Ref-NIST 800-53 (Rev. 4)'!A:C,3,FALSE))</f>
        <v>ACCESS AGREEMENTS</v>
      </c>
      <c r="D497" s="12" t="s">
        <v>478</v>
      </c>
      <c r="E497" s="13" t="str">
        <f>TRIM(VLOOKUP(G497,'Ref-ALL NIST 800-53 Controls'!A:F,6,FALSE))</f>
        <v>INFORMATION REQUIRING SPECIAL PROTECTION</v>
      </c>
      <c r="F497" s="55">
        <v>1</v>
      </c>
      <c r="G497" s="2" t="str">
        <f t="shared" si="42"/>
        <v>PS-6-1</v>
      </c>
      <c r="H497" s="17" t="s">
        <v>611</v>
      </c>
      <c r="I497" s="13" t="str">
        <f t="shared" si="44"/>
        <v>N</v>
      </c>
      <c r="J497" s="13"/>
      <c r="K497" s="13" t="str">
        <f t="shared" si="45"/>
        <v>N</v>
      </c>
      <c r="L497" s="13" t="str">
        <f>IFERROR(VLOOKUP(G497,'Important Notes'!I:I,1,FALSE)," ")</f>
        <v xml:space="preserve"> </v>
      </c>
      <c r="M497" s="13" t="str">
        <f t="shared" si="46"/>
        <v>N</v>
      </c>
      <c r="N497" s="13" t="str">
        <f>IFERROR(VLOOKUP(G497,'Important Notes'!D:D,1,FALSE)," ")</f>
        <v xml:space="preserve"> </v>
      </c>
      <c r="O497" s="13" t="str">
        <f>VLOOKUP(D497,'Ref-NIST 800-53 (Rev. 4)'!A:D,4,FALSE)</f>
        <v>P3</v>
      </c>
      <c r="P497" s="13" t="s">
        <v>1152</v>
      </c>
    </row>
    <row r="498" spans="1:16">
      <c r="A498" s="13" t="str">
        <f t="shared" si="43"/>
        <v>PS</v>
      </c>
      <c r="B498" s="13" t="str">
        <f>VLOOKUP(A498,'Ref-Families'!A:B,2,FALSE)</f>
        <v xml:space="preserve"> Personnel Security</v>
      </c>
      <c r="C498" s="13" t="str">
        <f>TRIM(VLOOKUP(D498,'Ref-NIST 800-53 (Rev. 4)'!A:C,3,FALSE))</f>
        <v>ACCESS AGREEMENTS</v>
      </c>
      <c r="D498" s="12" t="s">
        <v>478</v>
      </c>
      <c r="E498" s="13" t="str">
        <f>TRIM(VLOOKUP(G498,'Ref-ALL NIST 800-53 Controls'!A:F,6,FALSE))</f>
        <v>CLASSIFIED INFORMATION REQUIRING SPECIAL PROTECTION</v>
      </c>
      <c r="F498" s="55">
        <v>2</v>
      </c>
      <c r="G498" s="2" t="str">
        <f t="shared" si="42"/>
        <v>PS-6-2</v>
      </c>
      <c r="H498" s="17" t="s">
        <v>609</v>
      </c>
      <c r="I498" s="13" t="str">
        <f t="shared" si="44"/>
        <v>N</v>
      </c>
      <c r="J498" s="13"/>
      <c r="K498" s="13" t="str">
        <f t="shared" si="45"/>
        <v>N</v>
      </c>
      <c r="L498" s="13" t="str">
        <f>IFERROR(VLOOKUP(G498,'Important Notes'!I:I,1,FALSE)," ")</f>
        <v xml:space="preserve"> </v>
      </c>
      <c r="M498" s="13" t="str">
        <f t="shared" si="46"/>
        <v>N</v>
      </c>
      <c r="N498" s="13" t="str">
        <f>IFERROR(VLOOKUP(G498,'Important Notes'!D:D,1,FALSE)," ")</f>
        <v xml:space="preserve"> </v>
      </c>
      <c r="O498" s="13" t="str">
        <f>VLOOKUP(D498,'Ref-NIST 800-53 (Rev. 4)'!A:D,4,FALSE)</f>
        <v>P3</v>
      </c>
      <c r="P498" s="13" t="s">
        <v>1152</v>
      </c>
    </row>
    <row r="499" spans="1:16">
      <c r="A499" s="13" t="str">
        <f t="shared" si="43"/>
        <v>PS</v>
      </c>
      <c r="B499" s="13" t="str">
        <f>VLOOKUP(A499,'Ref-Families'!A:B,2,FALSE)</f>
        <v xml:space="preserve"> Personnel Security</v>
      </c>
      <c r="C499" s="13" t="str">
        <f>TRIM(VLOOKUP(D499,'Ref-NIST 800-53 (Rev. 4)'!A:C,3,FALSE))</f>
        <v>ACCESS AGREEMENTS</v>
      </c>
      <c r="D499" s="12" t="s">
        <v>478</v>
      </c>
      <c r="E499" s="13" t="str">
        <f>TRIM(VLOOKUP(G499,'Ref-ALL NIST 800-53 Controls'!A:F,6,FALSE))</f>
        <v>POST-EMPLOYMENT REQUIREMENTS</v>
      </c>
      <c r="F499" s="55">
        <v>3</v>
      </c>
      <c r="G499" s="2" t="str">
        <f t="shared" si="42"/>
        <v>PS-6-3</v>
      </c>
      <c r="H499" s="17" t="s">
        <v>609</v>
      </c>
      <c r="I499" s="13" t="str">
        <f t="shared" si="44"/>
        <v>N</v>
      </c>
      <c r="J499" s="13"/>
      <c r="K499" s="13" t="str">
        <f t="shared" si="45"/>
        <v>N</v>
      </c>
      <c r="L499" s="13" t="str">
        <f>IFERROR(VLOOKUP(G499,'Important Notes'!I:I,1,FALSE)," ")</f>
        <v xml:space="preserve"> </v>
      </c>
      <c r="M499" s="13" t="str">
        <f t="shared" si="46"/>
        <v>N</v>
      </c>
      <c r="N499" s="13" t="str">
        <f>IFERROR(VLOOKUP(G499,'Important Notes'!D:D,1,FALSE)," ")</f>
        <v xml:space="preserve"> </v>
      </c>
      <c r="O499" s="13" t="str">
        <f>VLOOKUP(D499,'Ref-NIST 800-53 (Rev. 4)'!A:D,4,FALSE)</f>
        <v>P3</v>
      </c>
      <c r="P499" s="13" t="s">
        <v>1152</v>
      </c>
    </row>
    <row r="500" spans="1:16">
      <c r="A500" s="13" t="str">
        <f t="shared" si="43"/>
        <v>PS</v>
      </c>
      <c r="B500" s="13" t="str">
        <f>VLOOKUP(A500,'Ref-Families'!A:B,2,FALSE)</f>
        <v xml:space="preserve"> Personnel Security</v>
      </c>
      <c r="C500" s="13" t="str">
        <f>TRIM(VLOOKUP(D500,'Ref-NIST 800-53 (Rev. 4)'!A:C,3,FALSE))</f>
        <v>THIRD-PARTY PERSONNEL SECURITY</v>
      </c>
      <c r="D500" s="12" t="s">
        <v>480</v>
      </c>
      <c r="E500" s="13" t="str">
        <f>TRIM(VLOOKUP(G500,'Ref-ALL NIST 800-53 Controls'!A:F,6,FALSE))</f>
        <v/>
      </c>
      <c r="F500" s="56">
        <v>0</v>
      </c>
      <c r="G500" s="2" t="str">
        <f t="shared" si="42"/>
        <v>PS-7-0</v>
      </c>
      <c r="H500" s="17" t="s">
        <v>704</v>
      </c>
      <c r="I500" s="13" t="str">
        <f t="shared" si="44"/>
        <v>Y</v>
      </c>
      <c r="J500" s="13" t="str">
        <f t="shared" si="47"/>
        <v>PS-7-0</v>
      </c>
      <c r="K500" s="13" t="str">
        <f t="shared" si="45"/>
        <v>Y</v>
      </c>
      <c r="L500" s="13" t="str">
        <f>IFERROR(VLOOKUP(G500,'Important Notes'!I:I,1,FALSE)," ")</f>
        <v>PS-7-0</v>
      </c>
      <c r="M500" s="13" t="str">
        <f t="shared" si="46"/>
        <v>Y</v>
      </c>
      <c r="N500" s="13" t="str">
        <f>IFERROR(VLOOKUP(G500,'Important Notes'!D:D,1,FALSE)," ")</f>
        <v>PS-7-0</v>
      </c>
      <c r="O500" s="13" t="str">
        <f>VLOOKUP(D500,'Ref-NIST 800-53 (Rev. 4)'!A:D,4,FALSE)</f>
        <v>P1</v>
      </c>
      <c r="P500" s="13" t="s">
        <v>1152</v>
      </c>
    </row>
    <row r="501" spans="1:16">
      <c r="A501" s="13" t="str">
        <f t="shared" si="43"/>
        <v>PS</v>
      </c>
      <c r="B501" s="13" t="str">
        <f>VLOOKUP(A501,'Ref-Families'!A:B,2,FALSE)</f>
        <v xml:space="preserve"> Personnel Security</v>
      </c>
      <c r="C501" s="13" t="str">
        <f>TRIM(VLOOKUP(D501,'Ref-NIST 800-53 (Rev. 4)'!A:C,3,FALSE))</f>
        <v>PERSONNEL SANCTIONS</v>
      </c>
      <c r="D501" s="12" t="s">
        <v>482</v>
      </c>
      <c r="E501" s="13" t="str">
        <f>TRIM(VLOOKUP(G501,'Ref-ALL NIST 800-53 Controls'!A:F,6,FALSE))</f>
        <v/>
      </c>
      <c r="F501" s="56">
        <v>0</v>
      </c>
      <c r="G501" s="2" t="str">
        <f t="shared" si="42"/>
        <v>PS-8-0</v>
      </c>
      <c r="H501" s="17" t="s">
        <v>705</v>
      </c>
      <c r="I501" s="13" t="str">
        <f t="shared" si="44"/>
        <v>Y</v>
      </c>
      <c r="J501" s="13" t="str">
        <f t="shared" si="47"/>
        <v>PS-8-0</v>
      </c>
      <c r="K501" s="13" t="str">
        <f t="shared" si="45"/>
        <v>Y</v>
      </c>
      <c r="L501" s="13" t="str">
        <f>IFERROR(VLOOKUP(G501,'Important Notes'!I:I,1,FALSE)," ")</f>
        <v>PS-8-0</v>
      </c>
      <c r="M501" s="13" t="str">
        <f t="shared" si="46"/>
        <v>Y</v>
      </c>
      <c r="N501" s="13" t="str">
        <f>IFERROR(VLOOKUP(G501,'Important Notes'!D:D,1,FALSE)," ")</f>
        <v>PS-8-0</v>
      </c>
      <c r="O501" s="13" t="str">
        <f>VLOOKUP(D501,'Ref-NIST 800-53 (Rev. 4)'!A:D,4,FALSE)</f>
        <v>P3</v>
      </c>
      <c r="P501" s="13" t="s">
        <v>1152</v>
      </c>
    </row>
    <row r="502" spans="1:16">
      <c r="A502" s="13" t="str">
        <f t="shared" si="43"/>
        <v>RA</v>
      </c>
      <c r="B502" s="13" t="str">
        <f>VLOOKUP(A502,'Ref-Families'!A:B,2,FALSE)</f>
        <v xml:space="preserve"> Risk Assessment</v>
      </c>
      <c r="C502" s="13" t="str">
        <f>TRIM(VLOOKUP(D502,'Ref-NIST 800-53 (Rev. 4)'!A:C,3,FALSE))</f>
        <v>RISK ASSESSMENT POLICY AND PROCEDURES</v>
      </c>
      <c r="D502" s="12" t="s">
        <v>484</v>
      </c>
      <c r="E502" s="13" t="str">
        <f>TRIM(VLOOKUP(G502,'Ref-ALL NIST 800-53 Controls'!A:F,6,FALSE))</f>
        <v/>
      </c>
      <c r="F502" s="56">
        <v>0</v>
      </c>
      <c r="G502" s="2" t="str">
        <f t="shared" si="42"/>
        <v>RA-1-0</v>
      </c>
      <c r="H502" s="17" t="s">
        <v>219</v>
      </c>
      <c r="I502" s="13" t="str">
        <f t="shared" si="44"/>
        <v>Y</v>
      </c>
      <c r="J502" s="13" t="str">
        <f t="shared" si="47"/>
        <v>RA-1-0</v>
      </c>
      <c r="K502" s="13" t="str">
        <f t="shared" si="45"/>
        <v>Y</v>
      </c>
      <c r="L502" s="13" t="str">
        <f>IFERROR(VLOOKUP(G502,'Important Notes'!I:I,1,FALSE)," ")</f>
        <v>RA-1-0</v>
      </c>
      <c r="M502" s="13" t="str">
        <f t="shared" si="46"/>
        <v>Y</v>
      </c>
      <c r="N502" s="13" t="str">
        <f>IFERROR(VLOOKUP(G502,'Important Notes'!D:D,1,FALSE)," ")</f>
        <v>RA-1-0</v>
      </c>
      <c r="O502" s="13" t="str">
        <f>VLOOKUP(D502,'Ref-NIST 800-53 (Rev. 4)'!A:D,4,FALSE)</f>
        <v>P1</v>
      </c>
      <c r="P502" s="13" t="s">
        <v>1152</v>
      </c>
    </row>
    <row r="503" spans="1:16">
      <c r="A503" s="13" t="str">
        <f t="shared" si="43"/>
        <v>RA</v>
      </c>
      <c r="B503" s="13" t="str">
        <f>VLOOKUP(A503,'Ref-Families'!A:B,2,FALSE)</f>
        <v xml:space="preserve"> Risk Assessment</v>
      </c>
      <c r="C503" s="13" t="str">
        <f>TRIM(VLOOKUP(D503,'Ref-NIST 800-53 (Rev. 4)'!A:C,3,FALSE))</f>
        <v>SECURITY CATEGORIZATION</v>
      </c>
      <c r="D503" s="12" t="s">
        <v>486</v>
      </c>
      <c r="E503" s="13" t="str">
        <f>TRIM(VLOOKUP(G503,'Ref-ALL NIST 800-53 Controls'!A:F,6,FALSE))</f>
        <v/>
      </c>
      <c r="F503" s="56">
        <v>0</v>
      </c>
      <c r="G503" s="2" t="str">
        <f t="shared" si="42"/>
        <v>RA-2-0</v>
      </c>
      <c r="H503" s="17" t="s">
        <v>706</v>
      </c>
      <c r="I503" s="13" t="str">
        <f t="shared" si="44"/>
        <v>Y</v>
      </c>
      <c r="J503" s="13" t="str">
        <f t="shared" si="47"/>
        <v>RA-2-0</v>
      </c>
      <c r="K503" s="13" t="str">
        <f t="shared" si="45"/>
        <v>Y</v>
      </c>
      <c r="L503" s="13" t="str">
        <f>IFERROR(VLOOKUP(G503,'Important Notes'!I:I,1,FALSE)," ")</f>
        <v>RA-2-0</v>
      </c>
      <c r="M503" s="13" t="str">
        <f t="shared" si="46"/>
        <v>Y</v>
      </c>
      <c r="N503" s="13" t="str">
        <f>IFERROR(VLOOKUP(G503,'Important Notes'!D:D,1,FALSE)," ")</f>
        <v>RA-2-0</v>
      </c>
      <c r="O503" s="13" t="str">
        <f>VLOOKUP(D503,'Ref-NIST 800-53 (Rev. 4)'!A:D,4,FALSE)</f>
        <v>P1</v>
      </c>
      <c r="P503" s="13" t="s">
        <v>1152</v>
      </c>
    </row>
    <row r="504" spans="1:16">
      <c r="A504" s="13" t="str">
        <f t="shared" si="43"/>
        <v>RA</v>
      </c>
      <c r="B504" s="13" t="str">
        <f>VLOOKUP(A504,'Ref-Families'!A:B,2,FALSE)</f>
        <v xml:space="preserve"> Risk Assessment</v>
      </c>
      <c r="C504" s="13" t="str">
        <f>TRIM(VLOOKUP(D504,'Ref-NIST 800-53 (Rev. 4)'!A:C,3,FALSE))</f>
        <v>RISK ASSESSMENT</v>
      </c>
      <c r="D504" s="12" t="s">
        <v>109</v>
      </c>
      <c r="E504" s="13" t="str">
        <f>TRIM(VLOOKUP(G504,'Ref-ALL NIST 800-53 Controls'!A:F,6,FALSE))</f>
        <v/>
      </c>
      <c r="F504" s="56">
        <v>0</v>
      </c>
      <c r="G504" s="2" t="str">
        <f t="shared" si="42"/>
        <v>RA-3-0</v>
      </c>
      <c r="H504" s="17" t="s">
        <v>707</v>
      </c>
      <c r="I504" s="13" t="str">
        <f t="shared" si="44"/>
        <v>Y</v>
      </c>
      <c r="J504" s="13" t="str">
        <f t="shared" si="47"/>
        <v>RA-3-0</v>
      </c>
      <c r="K504" s="13" t="str">
        <f t="shared" si="45"/>
        <v>Y</v>
      </c>
      <c r="L504" s="13" t="str">
        <f>IFERROR(VLOOKUP(G504,'Important Notes'!I:I,1,FALSE)," ")</f>
        <v>RA-3-0</v>
      </c>
      <c r="M504" s="13" t="str">
        <f t="shared" si="46"/>
        <v>Y</v>
      </c>
      <c r="N504" s="13" t="str">
        <f>IFERROR(VLOOKUP(G504,'Important Notes'!D:D,1,FALSE)," ")</f>
        <v>RA-3-0</v>
      </c>
      <c r="O504" s="13" t="str">
        <f>VLOOKUP(D504,'Ref-NIST 800-53 (Rev. 4)'!A:D,4,FALSE)</f>
        <v>P1</v>
      </c>
      <c r="P504" s="13" t="s">
        <v>1152</v>
      </c>
    </row>
    <row r="505" spans="1:16">
      <c r="A505" s="13" t="str">
        <f t="shared" si="43"/>
        <v>RA</v>
      </c>
      <c r="B505" s="13" t="str">
        <f>VLOOKUP(A505,'Ref-Families'!A:B,2,FALSE)</f>
        <v xml:space="preserve"> Risk Assessment</v>
      </c>
      <c r="C505" s="13" t="str">
        <f>TRIM(VLOOKUP(D505,'Ref-NIST 800-53 (Rev. 4)'!A:C,3,FALSE))</f>
        <v>VULNERABILITY SCANNING</v>
      </c>
      <c r="D505" s="12" t="s">
        <v>168</v>
      </c>
      <c r="E505" s="13" t="str">
        <f>TRIM(VLOOKUP(G505,'Ref-ALL NIST 800-53 Controls'!A:F,6,FALSE))</f>
        <v/>
      </c>
      <c r="F505" s="55">
        <v>0</v>
      </c>
      <c r="G505" s="2" t="str">
        <f t="shared" si="42"/>
        <v>RA-5-0</v>
      </c>
      <c r="H505" s="17" t="s">
        <v>626</v>
      </c>
      <c r="I505" s="13" t="str">
        <f t="shared" si="44"/>
        <v>Y</v>
      </c>
      <c r="J505" s="13" t="str">
        <f t="shared" si="47"/>
        <v>RA-5-0</v>
      </c>
      <c r="K505" s="13" t="str">
        <f t="shared" si="45"/>
        <v>Y</v>
      </c>
      <c r="L505" s="13" t="str">
        <f>IFERROR(VLOOKUP(G505,'Important Notes'!I:I,1,FALSE)," ")</f>
        <v>RA-5-0</v>
      </c>
      <c r="M505" s="13" t="str">
        <f t="shared" si="46"/>
        <v>Y</v>
      </c>
      <c r="N505" s="13" t="str">
        <f>IFERROR(VLOOKUP(G505,'Important Notes'!D:D,1,FALSE)," ")</f>
        <v>RA-5-0</v>
      </c>
      <c r="O505" s="13" t="str">
        <f>VLOOKUP(D505,'Ref-NIST 800-53 (Rev. 4)'!A:D,4,FALSE)</f>
        <v>P1</v>
      </c>
      <c r="P505" s="13" t="s">
        <v>1152</v>
      </c>
    </row>
    <row r="506" spans="1:16">
      <c r="A506" s="13" t="str">
        <f t="shared" si="43"/>
        <v>RA</v>
      </c>
      <c r="B506" s="13" t="str">
        <f>VLOOKUP(A506,'Ref-Families'!A:B,2,FALSE)</f>
        <v xml:space="preserve"> Risk Assessment</v>
      </c>
      <c r="C506" s="13" t="str">
        <f>TRIM(VLOOKUP(D506,'Ref-NIST 800-53 (Rev. 4)'!A:C,3,FALSE))</f>
        <v>VULNERABILITY SCANNING</v>
      </c>
      <c r="D506" s="12" t="s">
        <v>168</v>
      </c>
      <c r="E506" s="13" t="str">
        <f>TRIM(VLOOKUP(G506,'Ref-ALL NIST 800-53 Controls'!A:F,6,FALSE))</f>
        <v>UPDATE TOOL CAPABILITY</v>
      </c>
      <c r="F506" s="55">
        <v>1</v>
      </c>
      <c r="G506" s="2" t="str">
        <f t="shared" si="42"/>
        <v>RA-5-1</v>
      </c>
      <c r="H506" s="17" t="s">
        <v>169</v>
      </c>
      <c r="I506" s="13" t="str">
        <f t="shared" si="44"/>
        <v>N</v>
      </c>
      <c r="J506" s="13"/>
      <c r="K506" s="13" t="str">
        <f t="shared" si="45"/>
        <v>Y</v>
      </c>
      <c r="L506" s="13" t="str">
        <f>IFERROR(VLOOKUP(G506,'Important Notes'!I:I,1,FALSE)," ")</f>
        <v>RA-5-1</v>
      </c>
      <c r="M506" s="13" t="str">
        <f t="shared" si="46"/>
        <v>Y</v>
      </c>
      <c r="N506" s="13" t="str">
        <f>IFERROR(VLOOKUP(G506,'Important Notes'!D:D,1,FALSE)," ")</f>
        <v>RA-5-1</v>
      </c>
      <c r="O506" s="13" t="str">
        <f>VLOOKUP(D506,'Ref-NIST 800-53 (Rev. 4)'!A:D,4,FALSE)</f>
        <v>P1</v>
      </c>
      <c r="P506" s="13" t="s">
        <v>1152</v>
      </c>
    </row>
    <row r="507" spans="1:16">
      <c r="A507" s="13" t="str">
        <f t="shared" si="43"/>
        <v>RA</v>
      </c>
      <c r="B507" s="13" t="str">
        <f>VLOOKUP(A507,'Ref-Families'!A:B,2,FALSE)</f>
        <v xml:space="preserve"> Risk Assessment</v>
      </c>
      <c r="C507" s="13" t="str">
        <f>TRIM(VLOOKUP(D507,'Ref-NIST 800-53 (Rev. 4)'!A:C,3,FALSE))</f>
        <v>VULNERABILITY SCANNING</v>
      </c>
      <c r="D507" s="12" t="s">
        <v>168</v>
      </c>
      <c r="E507" s="13" t="str">
        <f>TRIM(VLOOKUP(G507,'Ref-ALL NIST 800-53 Controls'!A:F,6,FALSE))</f>
        <v>UPDATE BY FREQUENCY / PRIOR TO NEW SCAN / WHEN IDENTIFIED</v>
      </c>
      <c r="F507" s="55">
        <v>2</v>
      </c>
      <c r="G507" s="2" t="str">
        <f t="shared" si="42"/>
        <v>RA-5-2</v>
      </c>
      <c r="H507" s="17" t="s">
        <v>170</v>
      </c>
      <c r="I507" s="13" t="str">
        <f t="shared" si="44"/>
        <v>N</v>
      </c>
      <c r="J507" s="13"/>
      <c r="K507" s="13" t="str">
        <f t="shared" si="45"/>
        <v>Y</v>
      </c>
      <c r="L507" s="13" t="str">
        <f>IFERROR(VLOOKUP(G507,'Important Notes'!I:I,1,FALSE)," ")</f>
        <v>RA-5-2</v>
      </c>
      <c r="M507" s="13" t="str">
        <f t="shared" si="46"/>
        <v>Y</v>
      </c>
      <c r="N507" s="13" t="str">
        <f>IFERROR(VLOOKUP(G507,'Important Notes'!D:D,1,FALSE)," ")</f>
        <v>RA-5-2</v>
      </c>
      <c r="O507" s="13" t="str">
        <f>VLOOKUP(D507,'Ref-NIST 800-53 (Rev. 4)'!A:D,4,FALSE)</f>
        <v>P1</v>
      </c>
      <c r="P507" s="13" t="s">
        <v>1152</v>
      </c>
    </row>
    <row r="508" spans="1:16">
      <c r="A508" s="13" t="str">
        <f t="shared" si="43"/>
        <v>RA</v>
      </c>
      <c r="B508" s="13" t="str">
        <f>VLOOKUP(A508,'Ref-Families'!A:B,2,FALSE)</f>
        <v xml:space="preserve"> Risk Assessment</v>
      </c>
      <c r="C508" s="13" t="str">
        <f>TRIM(VLOOKUP(D508,'Ref-NIST 800-53 (Rev. 4)'!A:C,3,FALSE))</f>
        <v>VULNERABILITY SCANNING</v>
      </c>
      <c r="D508" s="12" t="s">
        <v>168</v>
      </c>
      <c r="E508" s="13" t="str">
        <f>TRIM(VLOOKUP(G508,'Ref-ALL NIST 800-53 Controls'!A:F,6,FALSE))</f>
        <v>BREADTH / DEPTH OF COVERAGE</v>
      </c>
      <c r="F508" s="55">
        <v>3</v>
      </c>
      <c r="G508" s="2" t="str">
        <f t="shared" si="42"/>
        <v>RA-5-3</v>
      </c>
      <c r="H508" s="17" t="s">
        <v>609</v>
      </c>
      <c r="I508" s="13" t="str">
        <f t="shared" si="44"/>
        <v>N</v>
      </c>
      <c r="J508" s="13"/>
      <c r="K508" s="13" t="str">
        <f t="shared" si="45"/>
        <v>Y</v>
      </c>
      <c r="L508" s="13" t="str">
        <f>IFERROR(VLOOKUP(G508,'Important Notes'!I:I,1,FALSE)," ")</f>
        <v>RA-5-3</v>
      </c>
      <c r="M508" s="13" t="str">
        <f t="shared" si="46"/>
        <v>Y</v>
      </c>
      <c r="N508" s="13" t="str">
        <f>IFERROR(VLOOKUP(G508,'Important Notes'!D:D,1,FALSE)," ")</f>
        <v>RA-5-3</v>
      </c>
      <c r="O508" s="13" t="str">
        <f>VLOOKUP(D508,'Ref-NIST 800-53 (Rev. 4)'!A:D,4,FALSE)</f>
        <v>P1</v>
      </c>
      <c r="P508" s="13" t="s">
        <v>1152</v>
      </c>
    </row>
    <row r="509" spans="1:16">
      <c r="A509" s="13" t="str">
        <f t="shared" si="43"/>
        <v>RA</v>
      </c>
      <c r="B509" s="13" t="str">
        <f>VLOOKUP(A509,'Ref-Families'!A:B,2,FALSE)</f>
        <v xml:space="preserve"> Risk Assessment</v>
      </c>
      <c r="C509" s="13" t="str">
        <f>TRIM(VLOOKUP(D509,'Ref-NIST 800-53 (Rev. 4)'!A:C,3,FALSE))</f>
        <v>VULNERABILITY SCANNING</v>
      </c>
      <c r="D509" s="12" t="s">
        <v>168</v>
      </c>
      <c r="E509" s="13" t="str">
        <f>TRIM(VLOOKUP(G509,'Ref-ALL NIST 800-53 Controls'!A:F,6,FALSE))</f>
        <v>DISCOVERABLE INFORMATION</v>
      </c>
      <c r="F509" s="55">
        <v>4</v>
      </c>
      <c r="G509" s="2" t="str">
        <f t="shared" si="42"/>
        <v>RA-5-4</v>
      </c>
      <c r="H509" s="17" t="s">
        <v>171</v>
      </c>
      <c r="I509" s="13" t="str">
        <f t="shared" si="44"/>
        <v>N</v>
      </c>
      <c r="J509" s="13"/>
      <c r="K509" s="13" t="str">
        <f t="shared" si="45"/>
        <v>N</v>
      </c>
      <c r="L509" s="13" t="str">
        <f>IFERROR(VLOOKUP(G509,'Important Notes'!I:I,1,FALSE)," ")</f>
        <v xml:space="preserve"> </v>
      </c>
      <c r="M509" s="13" t="str">
        <f t="shared" si="46"/>
        <v>Y</v>
      </c>
      <c r="N509" s="13" t="str">
        <f>IFERROR(VLOOKUP(G509,'Important Notes'!D:D,1,FALSE)," ")</f>
        <v>RA-5-4</v>
      </c>
      <c r="O509" s="13" t="str">
        <f>VLOOKUP(D509,'Ref-NIST 800-53 (Rev. 4)'!A:D,4,FALSE)</f>
        <v>P1</v>
      </c>
      <c r="P509" s="13" t="s">
        <v>1152</v>
      </c>
    </row>
    <row r="510" spans="1:16">
      <c r="A510" s="13" t="str">
        <f t="shared" si="43"/>
        <v>RA</v>
      </c>
      <c r="B510" s="13" t="str">
        <f>VLOOKUP(A510,'Ref-Families'!A:B,2,FALSE)</f>
        <v xml:space="preserve"> Risk Assessment</v>
      </c>
      <c r="C510" s="13" t="str">
        <f>TRIM(VLOOKUP(D510,'Ref-NIST 800-53 (Rev. 4)'!A:C,3,FALSE))</f>
        <v>VULNERABILITY SCANNING</v>
      </c>
      <c r="D510" s="12" t="s">
        <v>168</v>
      </c>
      <c r="E510" s="13" t="str">
        <f>TRIM(VLOOKUP(G510,'Ref-ALL NIST 800-53 Controls'!A:F,6,FALSE))</f>
        <v>PRIVILEGED ACCESS</v>
      </c>
      <c r="F510" s="55">
        <v>5</v>
      </c>
      <c r="G510" s="2" t="str">
        <f t="shared" si="42"/>
        <v>RA-5-5</v>
      </c>
      <c r="H510" s="17" t="s">
        <v>609</v>
      </c>
      <c r="I510" s="13" t="str">
        <f t="shared" si="44"/>
        <v>N</v>
      </c>
      <c r="J510" s="13"/>
      <c r="K510" s="13" t="str">
        <f t="shared" si="45"/>
        <v>Y</v>
      </c>
      <c r="L510" s="13" t="str">
        <f>IFERROR(VLOOKUP(G510,'Important Notes'!I:I,1,FALSE)," ")</f>
        <v>RA-5-5</v>
      </c>
      <c r="M510" s="13" t="str">
        <f t="shared" si="46"/>
        <v>Y</v>
      </c>
      <c r="N510" s="13" t="str">
        <f>IFERROR(VLOOKUP(G510,'Important Notes'!D:D,1,FALSE)," ")</f>
        <v>RA-5-5</v>
      </c>
      <c r="O510" s="13" t="str">
        <f>VLOOKUP(D510,'Ref-NIST 800-53 (Rev. 4)'!A:D,4,FALSE)</f>
        <v>P1</v>
      </c>
      <c r="P510" s="13" t="s">
        <v>1152</v>
      </c>
    </row>
    <row r="511" spans="1:16">
      <c r="A511" s="13" t="str">
        <f t="shared" si="43"/>
        <v>RA</v>
      </c>
      <c r="B511" s="13" t="str">
        <f>VLOOKUP(A511,'Ref-Families'!A:B,2,FALSE)</f>
        <v xml:space="preserve"> Risk Assessment</v>
      </c>
      <c r="C511" s="13" t="str">
        <f>TRIM(VLOOKUP(D511,'Ref-NIST 800-53 (Rev. 4)'!A:C,3,FALSE))</f>
        <v>VULNERABILITY SCANNING</v>
      </c>
      <c r="D511" s="12" t="s">
        <v>168</v>
      </c>
      <c r="E511" s="13" t="str">
        <f>TRIM(VLOOKUP(G511,'Ref-ALL NIST 800-53 Controls'!A:F,6,FALSE))</f>
        <v>AUTOMATED TREND ANALYSES</v>
      </c>
      <c r="F511" s="55">
        <v>6</v>
      </c>
      <c r="G511" s="2" t="str">
        <f t="shared" si="42"/>
        <v>RA-5-6</v>
      </c>
      <c r="H511" s="17" t="s">
        <v>172</v>
      </c>
      <c r="I511" s="13" t="str">
        <f t="shared" si="44"/>
        <v>N</v>
      </c>
      <c r="J511" s="13"/>
      <c r="K511" s="13" t="str">
        <f t="shared" si="45"/>
        <v>Y</v>
      </c>
      <c r="L511" s="13" t="str">
        <f>IFERROR(VLOOKUP(G511,'Important Notes'!I:I,1,FALSE)," ")</f>
        <v>RA-5-6</v>
      </c>
      <c r="M511" s="13" t="str">
        <f t="shared" si="46"/>
        <v>Y</v>
      </c>
      <c r="N511" s="13" t="str">
        <f>IFERROR(VLOOKUP(G511,'Important Notes'!D:D,1,FALSE)," ")</f>
        <v>RA-5-6</v>
      </c>
      <c r="O511" s="13" t="str">
        <f>VLOOKUP(D511,'Ref-NIST 800-53 (Rev. 4)'!A:D,4,FALSE)</f>
        <v>P1</v>
      </c>
      <c r="P511" s="13" t="s">
        <v>1152</v>
      </c>
    </row>
    <row r="512" spans="1:16">
      <c r="A512" s="13" t="str">
        <f t="shared" si="43"/>
        <v>RA</v>
      </c>
      <c r="B512" s="13" t="str">
        <f>VLOOKUP(A512,'Ref-Families'!A:B,2,FALSE)</f>
        <v xml:space="preserve"> Risk Assessment</v>
      </c>
      <c r="C512" s="13" t="str">
        <f>TRIM(VLOOKUP(D512,'Ref-NIST 800-53 (Rev. 4)'!A:C,3,FALSE))</f>
        <v>VULNERABILITY SCANNING</v>
      </c>
      <c r="D512" s="12" t="s">
        <v>168</v>
      </c>
      <c r="E512" s="13" t="str">
        <f>TRIM(VLOOKUP(G512,'Ref-ALL NIST 800-53 Controls'!A:F,6,FALSE))</f>
        <v>AUTOMATED DETECTION AND NOTIFICATION OF UNAUTHORIZED COMPONENTS</v>
      </c>
      <c r="F512" s="55">
        <v>7</v>
      </c>
      <c r="G512" s="2" t="str">
        <f t="shared" si="42"/>
        <v>RA-5-7</v>
      </c>
      <c r="H512" s="17" t="s">
        <v>611</v>
      </c>
      <c r="I512" s="13" t="str">
        <f t="shared" si="44"/>
        <v>N</v>
      </c>
      <c r="J512" s="13"/>
      <c r="K512" s="13" t="str">
        <f t="shared" si="45"/>
        <v>N</v>
      </c>
      <c r="L512" s="13" t="str">
        <f>IFERROR(VLOOKUP(G512,'Important Notes'!I:I,1,FALSE)," ")</f>
        <v xml:space="preserve"> </v>
      </c>
      <c r="M512" s="13" t="str">
        <f t="shared" si="46"/>
        <v>N</v>
      </c>
      <c r="N512" s="13" t="str">
        <f>IFERROR(VLOOKUP(G512,'Important Notes'!D:D,1,FALSE)," ")</f>
        <v xml:space="preserve"> </v>
      </c>
      <c r="O512" s="13" t="str">
        <f>VLOOKUP(D512,'Ref-NIST 800-53 (Rev. 4)'!A:D,4,FALSE)</f>
        <v>P1</v>
      </c>
      <c r="P512" s="13" t="s">
        <v>1152</v>
      </c>
    </row>
    <row r="513" spans="1:16">
      <c r="A513" s="13" t="str">
        <f t="shared" si="43"/>
        <v>RA</v>
      </c>
      <c r="B513" s="13" t="str">
        <f>VLOOKUP(A513,'Ref-Families'!A:B,2,FALSE)</f>
        <v xml:space="preserve"> Risk Assessment</v>
      </c>
      <c r="C513" s="13" t="str">
        <f>TRIM(VLOOKUP(D513,'Ref-NIST 800-53 (Rev. 4)'!A:C,3,FALSE))</f>
        <v>VULNERABILITY SCANNING</v>
      </c>
      <c r="D513" s="12" t="s">
        <v>168</v>
      </c>
      <c r="E513" s="13" t="str">
        <f>TRIM(VLOOKUP(G513,'Ref-ALL NIST 800-53 Controls'!A:F,6,FALSE))</f>
        <v>REVIEW HISTORIC AUDIT LOGS</v>
      </c>
      <c r="F513" s="55">
        <v>8</v>
      </c>
      <c r="G513" s="2" t="str">
        <f t="shared" si="42"/>
        <v>RA-5-8</v>
      </c>
      <c r="H513" s="17" t="s">
        <v>621</v>
      </c>
      <c r="I513" s="13" t="str">
        <f t="shared" si="44"/>
        <v>N</v>
      </c>
      <c r="J513" s="13"/>
      <c r="K513" s="13" t="str">
        <f t="shared" si="45"/>
        <v>Y</v>
      </c>
      <c r="L513" s="13" t="str">
        <f>IFERROR(VLOOKUP(G513,'Important Notes'!I:I,1,FALSE)," ")</f>
        <v>RA-5-8</v>
      </c>
      <c r="M513" s="13" t="str">
        <f t="shared" si="46"/>
        <v>Y</v>
      </c>
      <c r="N513" s="13" t="str">
        <f>IFERROR(VLOOKUP(G513,'Important Notes'!D:D,1,FALSE)," ")</f>
        <v>RA-5-8</v>
      </c>
      <c r="O513" s="13" t="str">
        <f>VLOOKUP(D513,'Ref-NIST 800-53 (Rev. 4)'!A:D,4,FALSE)</f>
        <v>P1</v>
      </c>
      <c r="P513" s="13" t="s">
        <v>1152</v>
      </c>
    </row>
    <row r="514" spans="1:16">
      <c r="A514" s="13" t="str">
        <f t="shared" si="43"/>
        <v>RA</v>
      </c>
      <c r="B514" s="13" t="str">
        <f>VLOOKUP(A514,'Ref-Families'!A:B,2,FALSE)</f>
        <v xml:space="preserve"> Risk Assessment</v>
      </c>
      <c r="C514" s="13" t="str">
        <f>TRIM(VLOOKUP(D514,'Ref-NIST 800-53 (Rev. 4)'!A:C,3,FALSE))</f>
        <v>VULNERABILITY SCANNING</v>
      </c>
      <c r="D514" s="12" t="s">
        <v>168</v>
      </c>
      <c r="E514" s="13" t="str">
        <f>TRIM(VLOOKUP(G514,'Ref-ALL NIST 800-53 Controls'!A:F,6,FALSE))</f>
        <v>PENETRATION TESTING AND ANALYSES</v>
      </c>
      <c r="F514" s="55">
        <v>9</v>
      </c>
      <c r="G514" s="2" t="str">
        <f t="shared" ref="G514:G577" si="48">CONCATENATE(D514,"-",F514)</f>
        <v>RA-5-9</v>
      </c>
      <c r="H514" s="17" t="s">
        <v>611</v>
      </c>
      <c r="I514" s="13" t="str">
        <f t="shared" si="44"/>
        <v>N</v>
      </c>
      <c r="J514" s="13"/>
      <c r="K514" s="13" t="str">
        <f t="shared" si="45"/>
        <v>N</v>
      </c>
      <c r="L514" s="13" t="str">
        <f>IFERROR(VLOOKUP(G514,'Important Notes'!I:I,1,FALSE)," ")</f>
        <v xml:space="preserve"> </v>
      </c>
      <c r="M514" s="13" t="str">
        <f t="shared" si="46"/>
        <v>N</v>
      </c>
      <c r="N514" s="13" t="str">
        <f>IFERROR(VLOOKUP(G514,'Important Notes'!D:D,1,FALSE)," ")</f>
        <v xml:space="preserve"> </v>
      </c>
      <c r="O514" s="13" t="str">
        <f>VLOOKUP(D514,'Ref-NIST 800-53 (Rev. 4)'!A:D,4,FALSE)</f>
        <v>P1</v>
      </c>
      <c r="P514" s="13" t="s">
        <v>1152</v>
      </c>
    </row>
    <row r="515" spans="1:16">
      <c r="A515" s="13" t="str">
        <f t="shared" ref="A515:A578" si="49">LEFT(D515,2)</f>
        <v>RA</v>
      </c>
      <c r="B515" s="13" t="str">
        <f>VLOOKUP(A515,'Ref-Families'!A:B,2,FALSE)</f>
        <v xml:space="preserve"> Risk Assessment</v>
      </c>
      <c r="C515" s="13" t="str">
        <f>TRIM(VLOOKUP(D515,'Ref-NIST 800-53 (Rev. 4)'!A:C,3,FALSE))</f>
        <v>VULNERABILITY SCANNING</v>
      </c>
      <c r="D515" s="12" t="s">
        <v>168</v>
      </c>
      <c r="E515" s="13" t="str">
        <f>TRIM(VLOOKUP(G515,'Ref-ALL NIST 800-53 Controls'!A:F,6,FALSE))</f>
        <v>CORRELATE SCANNING INFORMATION</v>
      </c>
      <c r="F515" s="55">
        <v>10</v>
      </c>
      <c r="G515" s="2" t="str">
        <f t="shared" si="48"/>
        <v>RA-5-10</v>
      </c>
      <c r="H515" s="17" t="s">
        <v>609</v>
      </c>
      <c r="I515" s="13" t="str">
        <f t="shared" ref="I515:I578" si="50">IF(J515 = "", "N", "Y")</f>
        <v>N</v>
      </c>
      <c r="J515" s="13"/>
      <c r="K515" s="13" t="str">
        <f t="shared" ref="K515:K578" si="51">IF(L515=" ","N","Y")</f>
        <v>N</v>
      </c>
      <c r="L515" s="13" t="str">
        <f>IFERROR(VLOOKUP(G515,'Important Notes'!I:I,1,FALSE)," ")</f>
        <v xml:space="preserve"> </v>
      </c>
      <c r="M515" s="13" t="str">
        <f t="shared" ref="M515:M578" si="52">IF(N515= " ", "N", "Y")</f>
        <v>Y</v>
      </c>
      <c r="N515" s="13" t="str">
        <f>IFERROR(VLOOKUP(G515,'Important Notes'!D:D,1,FALSE)," ")</f>
        <v>RA-5-10</v>
      </c>
      <c r="O515" s="13" t="str">
        <f>VLOOKUP(D515,'Ref-NIST 800-53 (Rev. 4)'!A:D,4,FALSE)</f>
        <v>P1</v>
      </c>
      <c r="P515" s="13" t="s">
        <v>1152</v>
      </c>
    </row>
    <row r="516" spans="1:16">
      <c r="A516" s="13" t="str">
        <f t="shared" si="49"/>
        <v>SA</v>
      </c>
      <c r="B516" s="13" t="str">
        <f>VLOOKUP(A516,'Ref-Families'!A:B,2,FALSE)</f>
        <v xml:space="preserve"> System and Services Acquisition</v>
      </c>
      <c r="C516" s="13" t="str">
        <f>TRIM(VLOOKUP(D516,'Ref-NIST 800-53 (Rev. 4)'!A:C,3,FALSE))</f>
        <v>SYSTEM AND SERVICES ACQUISITION POLICY AND PROCEDURES</v>
      </c>
      <c r="D516" s="12" t="s">
        <v>492</v>
      </c>
      <c r="E516" s="13" t="str">
        <f>TRIM(VLOOKUP(G516,'Ref-ALL NIST 800-53 Controls'!A:F,6,FALSE))</f>
        <v/>
      </c>
      <c r="F516" s="56">
        <v>0</v>
      </c>
      <c r="G516" s="2" t="str">
        <f t="shared" si="48"/>
        <v>SA-1-0</v>
      </c>
      <c r="H516" s="17" t="s">
        <v>219</v>
      </c>
      <c r="I516" s="13" t="str">
        <f t="shared" si="50"/>
        <v>Y</v>
      </c>
      <c r="J516" s="13" t="str">
        <f t="shared" ref="J516:J537" si="53">G516</f>
        <v>SA-1-0</v>
      </c>
      <c r="K516" s="13" t="str">
        <f t="shared" si="51"/>
        <v>Y</v>
      </c>
      <c r="L516" s="13" t="str">
        <f>IFERROR(VLOOKUP(G516,'Important Notes'!I:I,1,FALSE)," ")</f>
        <v>SA-1-0</v>
      </c>
      <c r="M516" s="13" t="str">
        <f t="shared" si="52"/>
        <v>Y</v>
      </c>
      <c r="N516" s="13" t="str">
        <f>IFERROR(VLOOKUP(G516,'Important Notes'!D:D,1,FALSE)," ")</f>
        <v>SA-1-0</v>
      </c>
      <c r="O516" s="13" t="str">
        <f>VLOOKUP(D516,'Ref-NIST 800-53 (Rev. 4)'!A:D,4,FALSE)</f>
        <v>P1</v>
      </c>
      <c r="P516" s="13" t="s">
        <v>1152</v>
      </c>
    </row>
    <row r="517" spans="1:16">
      <c r="A517" s="13" t="str">
        <f t="shared" si="49"/>
        <v>SA</v>
      </c>
      <c r="B517" s="13" t="str">
        <f>VLOOKUP(A517,'Ref-Families'!A:B,2,FALSE)</f>
        <v xml:space="preserve"> System and Services Acquisition</v>
      </c>
      <c r="C517" s="13" t="str">
        <f>TRIM(VLOOKUP(D517,'Ref-NIST 800-53 (Rev. 4)'!A:C,3,FALSE))</f>
        <v>ALLOCATION OF RESOURCES</v>
      </c>
      <c r="D517" s="12" t="s">
        <v>494</v>
      </c>
      <c r="E517" s="13" t="str">
        <f>TRIM(VLOOKUP(G517,'Ref-ALL NIST 800-53 Controls'!A:F,6,FALSE))</f>
        <v/>
      </c>
      <c r="F517" s="56">
        <v>0</v>
      </c>
      <c r="G517" s="2" t="str">
        <f t="shared" si="48"/>
        <v>SA-2-0</v>
      </c>
      <c r="H517" s="17" t="s">
        <v>708</v>
      </c>
      <c r="I517" s="13" t="str">
        <f t="shared" si="50"/>
        <v>Y</v>
      </c>
      <c r="J517" s="13" t="str">
        <f t="shared" si="53"/>
        <v>SA-2-0</v>
      </c>
      <c r="K517" s="13" t="str">
        <f t="shared" si="51"/>
        <v>Y</v>
      </c>
      <c r="L517" s="13" t="str">
        <f>IFERROR(VLOOKUP(G517,'Important Notes'!I:I,1,FALSE)," ")</f>
        <v>SA-2-0</v>
      </c>
      <c r="M517" s="13" t="str">
        <f t="shared" si="52"/>
        <v>Y</v>
      </c>
      <c r="N517" s="13" t="str">
        <f>IFERROR(VLOOKUP(G517,'Important Notes'!D:D,1,FALSE)," ")</f>
        <v>SA-2-0</v>
      </c>
      <c r="O517" s="13" t="str">
        <f>VLOOKUP(D517,'Ref-NIST 800-53 (Rev. 4)'!A:D,4,FALSE)</f>
        <v>P1</v>
      </c>
      <c r="P517" s="13" t="s">
        <v>1152</v>
      </c>
    </row>
    <row r="518" spans="1:16">
      <c r="A518" s="13" t="str">
        <f t="shared" si="49"/>
        <v>SA</v>
      </c>
      <c r="B518" s="13" t="str">
        <f>VLOOKUP(A518,'Ref-Families'!A:B,2,FALSE)</f>
        <v xml:space="preserve"> System and Services Acquisition</v>
      </c>
      <c r="C518" s="13" t="str">
        <f>TRIM(VLOOKUP(D518,'Ref-NIST 800-53 (Rev. 4)'!A:C,3,FALSE))</f>
        <v>SYSTEM DEVELOPMENT LIFE CYCLE</v>
      </c>
      <c r="D518" s="12" t="s">
        <v>496</v>
      </c>
      <c r="E518" s="13" t="str">
        <f>TRIM(VLOOKUP(G518,'Ref-ALL NIST 800-53 Controls'!A:F,6,FALSE))</f>
        <v/>
      </c>
      <c r="F518" s="56">
        <v>0</v>
      </c>
      <c r="G518" s="2" t="str">
        <f t="shared" si="48"/>
        <v>SA-3-0</v>
      </c>
      <c r="H518" s="17" t="s">
        <v>627</v>
      </c>
      <c r="I518" s="13" t="str">
        <f t="shared" si="50"/>
        <v>Y</v>
      </c>
      <c r="J518" s="13" t="str">
        <f t="shared" si="53"/>
        <v>SA-3-0</v>
      </c>
      <c r="K518" s="13" t="str">
        <f t="shared" si="51"/>
        <v>Y</v>
      </c>
      <c r="L518" s="13" t="str">
        <f>IFERROR(VLOOKUP(G518,'Important Notes'!I:I,1,FALSE)," ")</f>
        <v>SA-3-0</v>
      </c>
      <c r="M518" s="13" t="str">
        <f t="shared" si="52"/>
        <v>Y</v>
      </c>
      <c r="N518" s="13" t="str">
        <f>IFERROR(VLOOKUP(G518,'Important Notes'!D:D,1,FALSE)," ")</f>
        <v>SA-3-0</v>
      </c>
      <c r="O518" s="13" t="str">
        <f>VLOOKUP(D518,'Ref-NIST 800-53 (Rev. 4)'!A:D,4,FALSE)</f>
        <v>P1</v>
      </c>
      <c r="P518" s="13" t="s">
        <v>1152</v>
      </c>
    </row>
    <row r="519" spans="1:16">
      <c r="A519" s="13" t="str">
        <f t="shared" si="49"/>
        <v>SA</v>
      </c>
      <c r="B519" s="13" t="str">
        <f>VLOOKUP(A519,'Ref-Families'!A:B,2,FALSE)</f>
        <v xml:space="preserve"> System and Services Acquisition</v>
      </c>
      <c r="C519" s="13" t="str">
        <f>TRIM(VLOOKUP(D519,'Ref-NIST 800-53 (Rev. 4)'!A:C,3,FALSE))</f>
        <v>ACQUISITION PROCESS</v>
      </c>
      <c r="D519" s="12" t="s">
        <v>97</v>
      </c>
      <c r="E519" s="13" t="str">
        <f>TRIM(VLOOKUP(G519,'Ref-ALL NIST 800-53 Controls'!A:F,6,FALSE))</f>
        <v/>
      </c>
      <c r="F519" s="55">
        <v>0</v>
      </c>
      <c r="G519" s="2" t="str">
        <f t="shared" si="48"/>
        <v>SA-4-0</v>
      </c>
      <c r="H519" s="17" t="s">
        <v>709</v>
      </c>
      <c r="I519" s="13" t="str">
        <f t="shared" si="50"/>
        <v>Y</v>
      </c>
      <c r="J519" s="13" t="str">
        <f t="shared" si="53"/>
        <v>SA-4-0</v>
      </c>
      <c r="K519" s="13" t="str">
        <f t="shared" si="51"/>
        <v>Y</v>
      </c>
      <c r="L519" s="13" t="str">
        <f>IFERROR(VLOOKUP(G519,'Important Notes'!I:I,1,FALSE)," ")</f>
        <v>SA-4-0</v>
      </c>
      <c r="M519" s="13" t="str">
        <f t="shared" si="52"/>
        <v>Y</v>
      </c>
      <c r="N519" s="13" t="str">
        <f>IFERROR(VLOOKUP(G519,'Important Notes'!D:D,1,FALSE)," ")</f>
        <v>SA-4-0</v>
      </c>
      <c r="O519" s="13" t="str">
        <f>VLOOKUP(D519,'Ref-NIST 800-53 (Rev. 4)'!A:D,4,FALSE)</f>
        <v>P1</v>
      </c>
      <c r="P519" s="13" t="s">
        <v>1152</v>
      </c>
    </row>
    <row r="520" spans="1:16">
      <c r="A520" s="13" t="str">
        <f t="shared" si="49"/>
        <v>SA</v>
      </c>
      <c r="B520" s="13" t="str">
        <f>VLOOKUP(A520,'Ref-Families'!A:B,2,FALSE)</f>
        <v xml:space="preserve"> System and Services Acquisition</v>
      </c>
      <c r="C520" s="13" t="str">
        <f>TRIM(VLOOKUP(D520,'Ref-NIST 800-53 (Rev. 4)'!A:C,3,FALSE))</f>
        <v>ACQUISITION PROCESS</v>
      </c>
      <c r="D520" s="12" t="s">
        <v>97</v>
      </c>
      <c r="E520" s="13" t="str">
        <f>TRIM(VLOOKUP(G520,'Ref-ALL NIST 800-53 Controls'!A:F,6,FALSE))</f>
        <v>FUNCTIONAL PROPERTIES OF SECURITY CONTROLS</v>
      </c>
      <c r="F520" s="55">
        <v>1</v>
      </c>
      <c r="G520" s="2" t="str">
        <f t="shared" si="48"/>
        <v>SA-4-1</v>
      </c>
      <c r="H520" s="17" t="s">
        <v>173</v>
      </c>
      <c r="I520" s="13" t="str">
        <f t="shared" si="50"/>
        <v>N</v>
      </c>
      <c r="J520" s="13"/>
      <c r="K520" s="13" t="str">
        <f t="shared" si="51"/>
        <v>Y</v>
      </c>
      <c r="L520" s="13" t="str">
        <f>IFERROR(VLOOKUP(G520,'Important Notes'!I:I,1,FALSE)," ")</f>
        <v>SA-4-1</v>
      </c>
      <c r="M520" s="13" t="str">
        <f t="shared" si="52"/>
        <v>Y</v>
      </c>
      <c r="N520" s="13" t="str">
        <f>IFERROR(VLOOKUP(G520,'Important Notes'!D:D,1,FALSE)," ")</f>
        <v>SA-4-1</v>
      </c>
      <c r="O520" s="13" t="str">
        <f>VLOOKUP(D520,'Ref-NIST 800-53 (Rev. 4)'!A:D,4,FALSE)</f>
        <v>P1</v>
      </c>
      <c r="P520" s="13" t="s">
        <v>1152</v>
      </c>
    </row>
    <row r="521" spans="1:16">
      <c r="A521" s="13" t="str">
        <f t="shared" si="49"/>
        <v>SA</v>
      </c>
      <c r="B521" s="13" t="str">
        <f>VLOOKUP(A521,'Ref-Families'!A:B,2,FALSE)</f>
        <v xml:space="preserve"> System and Services Acquisition</v>
      </c>
      <c r="C521" s="13" t="str">
        <f>TRIM(VLOOKUP(D521,'Ref-NIST 800-53 (Rev. 4)'!A:C,3,FALSE))</f>
        <v>ACQUISITION PROCESS</v>
      </c>
      <c r="D521" s="12" t="s">
        <v>97</v>
      </c>
      <c r="E521" s="13" t="str">
        <f>TRIM(VLOOKUP(G521,'Ref-ALL NIST 800-53 Controls'!A:F,6,FALSE))</f>
        <v>DESIGN / IMPLEMENTATION INFORMATION FOR SECURITY CONTROLS</v>
      </c>
      <c r="F521" s="55">
        <v>2</v>
      </c>
      <c r="G521" s="2" t="str">
        <f t="shared" si="48"/>
        <v>SA-4-2</v>
      </c>
      <c r="H521" s="17" t="s">
        <v>173</v>
      </c>
      <c r="I521" s="13" t="str">
        <f t="shared" si="50"/>
        <v>N</v>
      </c>
      <c r="J521" s="13"/>
      <c r="K521" s="13" t="str">
        <f t="shared" si="51"/>
        <v>Y</v>
      </c>
      <c r="L521" s="13" t="str">
        <f>IFERROR(VLOOKUP(G521,'Important Notes'!I:I,1,FALSE)," ")</f>
        <v>SA-4-2</v>
      </c>
      <c r="M521" s="13" t="str">
        <f t="shared" si="52"/>
        <v>Y</v>
      </c>
      <c r="N521" s="13" t="str">
        <f>IFERROR(VLOOKUP(G521,'Important Notes'!D:D,1,FALSE)," ")</f>
        <v>SA-4-2</v>
      </c>
      <c r="O521" s="13" t="str">
        <f>VLOOKUP(D521,'Ref-NIST 800-53 (Rev. 4)'!A:D,4,FALSE)</f>
        <v>P1</v>
      </c>
      <c r="P521" s="13" t="s">
        <v>1152</v>
      </c>
    </row>
    <row r="522" spans="1:16">
      <c r="A522" s="13" t="str">
        <f t="shared" si="49"/>
        <v>SA</v>
      </c>
      <c r="B522" s="13" t="str">
        <f>VLOOKUP(A522,'Ref-Families'!A:B,2,FALSE)</f>
        <v xml:space="preserve"> System and Services Acquisition</v>
      </c>
      <c r="C522" s="13" t="str">
        <f>TRIM(VLOOKUP(D522,'Ref-NIST 800-53 (Rev. 4)'!A:C,3,FALSE))</f>
        <v>ACQUISITION PROCESS</v>
      </c>
      <c r="D522" s="12" t="s">
        <v>97</v>
      </c>
      <c r="E522" s="13" t="str">
        <f>TRIM(VLOOKUP(G522,'Ref-ALL NIST 800-53 Controls'!A:F,6,FALSE))</f>
        <v>DEVELOPMENT METHODS / TECHNIQUES / PRACTICES</v>
      </c>
      <c r="F522" s="55">
        <v>3</v>
      </c>
      <c r="G522" s="2" t="str">
        <f t="shared" si="48"/>
        <v>SA-4-3</v>
      </c>
      <c r="H522" s="17" t="s">
        <v>157</v>
      </c>
      <c r="I522" s="13" t="str">
        <f t="shared" si="50"/>
        <v>N</v>
      </c>
      <c r="J522" s="13"/>
      <c r="K522" s="13" t="str">
        <f t="shared" si="51"/>
        <v>N</v>
      </c>
      <c r="L522" s="13" t="str">
        <f>IFERROR(VLOOKUP(G522,'Important Notes'!I:I,1,FALSE)," ")</f>
        <v xml:space="preserve"> </v>
      </c>
      <c r="M522" s="13" t="str">
        <f t="shared" si="52"/>
        <v>N</v>
      </c>
      <c r="N522" s="13" t="str">
        <f>IFERROR(VLOOKUP(G522,'Important Notes'!D:D,1,FALSE)," ")</f>
        <v xml:space="preserve"> </v>
      </c>
      <c r="O522" s="13" t="str">
        <f>VLOOKUP(D522,'Ref-NIST 800-53 (Rev. 4)'!A:D,4,FALSE)</f>
        <v>P1</v>
      </c>
      <c r="P522" s="13" t="s">
        <v>1152</v>
      </c>
    </row>
    <row r="523" spans="1:16">
      <c r="A523" s="13" t="str">
        <f t="shared" si="49"/>
        <v>SA</v>
      </c>
      <c r="B523" s="13" t="str">
        <f>VLOOKUP(A523,'Ref-Families'!A:B,2,FALSE)</f>
        <v xml:space="preserve"> System and Services Acquisition</v>
      </c>
      <c r="C523" s="13" t="str">
        <f>TRIM(VLOOKUP(D523,'Ref-NIST 800-53 (Rev. 4)'!A:C,3,FALSE))</f>
        <v>ACQUISITION PROCESS</v>
      </c>
      <c r="D523" s="12" t="s">
        <v>97</v>
      </c>
      <c r="E523" s="13" t="str">
        <f>TRIM(VLOOKUP(G523,'Ref-ALL NIST 800-53 Controls'!A:F,6,FALSE))</f>
        <v>ASSIGNMENT OF COMPONENTS TO SYSTEMS</v>
      </c>
      <c r="F523" s="55">
        <v>4</v>
      </c>
      <c r="G523" s="2" t="str">
        <f t="shared" si="48"/>
        <v>SA-4-4</v>
      </c>
      <c r="H523" s="17" t="s">
        <v>611</v>
      </c>
      <c r="I523" s="13" t="str">
        <f t="shared" si="50"/>
        <v>N</v>
      </c>
      <c r="J523" s="13"/>
      <c r="K523" s="13" t="str">
        <f t="shared" si="51"/>
        <v>N</v>
      </c>
      <c r="L523" s="13" t="str">
        <f>IFERROR(VLOOKUP(G523,'Important Notes'!I:I,1,FALSE)," ")</f>
        <v xml:space="preserve"> </v>
      </c>
      <c r="M523" s="13" t="str">
        <f t="shared" si="52"/>
        <v>N</v>
      </c>
      <c r="N523" s="13" t="str">
        <f>IFERROR(VLOOKUP(G523,'Important Notes'!D:D,1,FALSE)," ")</f>
        <v xml:space="preserve"> </v>
      </c>
      <c r="O523" s="13" t="str">
        <f>VLOOKUP(D523,'Ref-NIST 800-53 (Rev. 4)'!A:D,4,FALSE)</f>
        <v>P1</v>
      </c>
      <c r="P523" s="13" t="s">
        <v>1152</v>
      </c>
    </row>
    <row r="524" spans="1:16">
      <c r="A524" s="13" t="str">
        <f t="shared" si="49"/>
        <v>SA</v>
      </c>
      <c r="B524" s="13" t="str">
        <f>VLOOKUP(A524,'Ref-Families'!A:B,2,FALSE)</f>
        <v xml:space="preserve"> System and Services Acquisition</v>
      </c>
      <c r="C524" s="13" t="str">
        <f>TRIM(VLOOKUP(D524,'Ref-NIST 800-53 (Rev. 4)'!A:C,3,FALSE))</f>
        <v>ACQUISITION PROCESS</v>
      </c>
      <c r="D524" s="12" t="s">
        <v>97</v>
      </c>
      <c r="E524" s="13" t="str">
        <f>TRIM(VLOOKUP(G524,'Ref-ALL NIST 800-53 Controls'!A:F,6,FALSE))</f>
        <v>SYSTEM / COMPONENT / SERVICE CONFIGURATIONS</v>
      </c>
      <c r="F524" s="55">
        <v>5</v>
      </c>
      <c r="G524" s="2" t="str">
        <f t="shared" si="48"/>
        <v>SA-4-5</v>
      </c>
      <c r="H524" s="17" t="s">
        <v>93</v>
      </c>
      <c r="I524" s="13" t="str">
        <f t="shared" si="50"/>
        <v>N</v>
      </c>
      <c r="J524" s="13"/>
      <c r="K524" s="13" t="str">
        <f t="shared" si="51"/>
        <v>N</v>
      </c>
      <c r="L524" s="13" t="str">
        <f>IFERROR(VLOOKUP(G524,'Important Notes'!I:I,1,FALSE)," ")</f>
        <v xml:space="preserve"> </v>
      </c>
      <c r="M524" s="13" t="str">
        <f t="shared" si="52"/>
        <v>N</v>
      </c>
      <c r="N524" s="13" t="str">
        <f>IFERROR(VLOOKUP(G524,'Important Notes'!D:D,1,FALSE)," ")</f>
        <v xml:space="preserve"> </v>
      </c>
      <c r="O524" s="13" t="str">
        <f>VLOOKUP(D524,'Ref-NIST 800-53 (Rev. 4)'!A:D,4,FALSE)</f>
        <v>P1</v>
      </c>
      <c r="P524" s="13" t="s">
        <v>1152</v>
      </c>
    </row>
    <row r="525" spans="1:16">
      <c r="A525" s="13" t="str">
        <f t="shared" si="49"/>
        <v>SA</v>
      </c>
      <c r="B525" s="13" t="str">
        <f>VLOOKUP(A525,'Ref-Families'!A:B,2,FALSE)</f>
        <v xml:space="preserve"> System and Services Acquisition</v>
      </c>
      <c r="C525" s="13" t="str">
        <f>TRIM(VLOOKUP(D525,'Ref-NIST 800-53 (Rev. 4)'!A:C,3,FALSE))</f>
        <v>ACQUISITION PROCESS</v>
      </c>
      <c r="D525" s="12" t="s">
        <v>97</v>
      </c>
      <c r="E525" s="13" t="str">
        <f>TRIM(VLOOKUP(G525,'Ref-ALL NIST 800-53 Controls'!A:F,6,FALSE))</f>
        <v>USE OF INFORMATION ASSURANCE PRODUCTS</v>
      </c>
      <c r="F525" s="55">
        <v>6</v>
      </c>
      <c r="G525" s="2" t="str">
        <f t="shared" si="48"/>
        <v>SA-4-6</v>
      </c>
      <c r="H525" s="17" t="s">
        <v>31</v>
      </c>
      <c r="I525" s="13" t="str">
        <f t="shared" si="50"/>
        <v>N</v>
      </c>
      <c r="J525" s="13"/>
      <c r="K525" s="13" t="str">
        <f t="shared" si="51"/>
        <v>N</v>
      </c>
      <c r="L525" s="13" t="str">
        <f>IFERROR(VLOOKUP(G525,'Important Notes'!I:I,1,FALSE)," ")</f>
        <v xml:space="preserve"> </v>
      </c>
      <c r="M525" s="13" t="str">
        <f t="shared" si="52"/>
        <v>N</v>
      </c>
      <c r="N525" s="13" t="str">
        <f>IFERROR(VLOOKUP(G525,'Important Notes'!D:D,1,FALSE)," ")</f>
        <v xml:space="preserve"> </v>
      </c>
      <c r="O525" s="13" t="str">
        <f>VLOOKUP(D525,'Ref-NIST 800-53 (Rev. 4)'!A:D,4,FALSE)</f>
        <v>P1</v>
      </c>
      <c r="P525" s="13" t="s">
        <v>1152</v>
      </c>
    </row>
    <row r="526" spans="1:16">
      <c r="A526" s="13" t="str">
        <f t="shared" si="49"/>
        <v>SA</v>
      </c>
      <c r="B526" s="13" t="str">
        <f>VLOOKUP(A526,'Ref-Families'!A:B,2,FALSE)</f>
        <v xml:space="preserve"> System and Services Acquisition</v>
      </c>
      <c r="C526" s="13" t="str">
        <f>TRIM(VLOOKUP(D526,'Ref-NIST 800-53 (Rev. 4)'!A:C,3,FALSE))</f>
        <v>ACQUISITION PROCESS</v>
      </c>
      <c r="D526" s="12" t="s">
        <v>97</v>
      </c>
      <c r="E526" s="13" t="str">
        <f>TRIM(VLOOKUP(G526,'Ref-ALL NIST 800-53 Controls'!A:F,6,FALSE))</f>
        <v>NIAP-APPROVED PROTECTION PROFILES</v>
      </c>
      <c r="F526" s="55">
        <v>7</v>
      </c>
      <c r="G526" s="2" t="str">
        <f t="shared" si="48"/>
        <v>SA-4-7</v>
      </c>
      <c r="H526" s="17" t="s">
        <v>174</v>
      </c>
      <c r="I526" s="13" t="str">
        <f t="shared" si="50"/>
        <v>N</v>
      </c>
      <c r="J526" s="13"/>
      <c r="K526" s="13" t="str">
        <f t="shared" si="51"/>
        <v>N</v>
      </c>
      <c r="L526" s="13" t="str">
        <f>IFERROR(VLOOKUP(G526,'Important Notes'!I:I,1,FALSE)," ")</f>
        <v xml:space="preserve"> </v>
      </c>
      <c r="M526" s="13" t="str">
        <f t="shared" si="52"/>
        <v>N</v>
      </c>
      <c r="N526" s="13" t="str">
        <f>IFERROR(VLOOKUP(G526,'Important Notes'!D:D,1,FALSE)," ")</f>
        <v xml:space="preserve"> </v>
      </c>
      <c r="O526" s="13" t="str">
        <f>VLOOKUP(D526,'Ref-NIST 800-53 (Rev. 4)'!A:D,4,FALSE)</f>
        <v>P1</v>
      </c>
      <c r="P526" s="13" t="s">
        <v>1152</v>
      </c>
    </row>
    <row r="527" spans="1:16">
      <c r="A527" s="13" t="str">
        <f t="shared" si="49"/>
        <v>SA</v>
      </c>
      <c r="B527" s="13" t="str">
        <f>VLOOKUP(A527,'Ref-Families'!A:B,2,FALSE)</f>
        <v xml:space="preserve"> System and Services Acquisition</v>
      </c>
      <c r="C527" s="13" t="str">
        <f>TRIM(VLOOKUP(D527,'Ref-NIST 800-53 (Rev. 4)'!A:C,3,FALSE))</f>
        <v>ACQUISITION PROCESS</v>
      </c>
      <c r="D527" s="12" t="s">
        <v>97</v>
      </c>
      <c r="E527" s="13" t="str">
        <f>TRIM(VLOOKUP(G527,'Ref-ALL NIST 800-53 Controls'!A:F,6,FALSE))</f>
        <v>CONTINUOUS MONITORING PLAN</v>
      </c>
      <c r="F527" s="55">
        <v>8</v>
      </c>
      <c r="G527" s="2" t="str">
        <f t="shared" si="48"/>
        <v>SA-4-8</v>
      </c>
      <c r="H527" s="17" t="s">
        <v>7</v>
      </c>
      <c r="I527" s="13" t="str">
        <f t="shared" si="50"/>
        <v>N</v>
      </c>
      <c r="J527" s="13"/>
      <c r="K527" s="13" t="str">
        <f t="shared" si="51"/>
        <v>Y</v>
      </c>
      <c r="L527" s="13" t="str">
        <f>IFERROR(VLOOKUP(G527,'Important Notes'!I:I,1,FALSE)," ")</f>
        <v>SA-4-8</v>
      </c>
      <c r="M527" s="13" t="str">
        <f t="shared" si="52"/>
        <v>Y</v>
      </c>
      <c r="N527" s="13" t="str">
        <f>IFERROR(VLOOKUP(G527,'Important Notes'!D:D,1,FALSE)," ")</f>
        <v>SA-4-8</v>
      </c>
      <c r="O527" s="13" t="str">
        <f>VLOOKUP(D527,'Ref-NIST 800-53 (Rev. 4)'!A:D,4,FALSE)</f>
        <v>P1</v>
      </c>
      <c r="P527" s="13" t="s">
        <v>1152</v>
      </c>
    </row>
    <row r="528" spans="1:16">
      <c r="A528" s="13" t="str">
        <f t="shared" si="49"/>
        <v>SA</v>
      </c>
      <c r="B528" s="13" t="str">
        <f>VLOOKUP(A528,'Ref-Families'!A:B,2,FALSE)</f>
        <v xml:space="preserve"> System and Services Acquisition</v>
      </c>
      <c r="C528" s="13" t="str">
        <f>TRIM(VLOOKUP(D528,'Ref-NIST 800-53 (Rev. 4)'!A:C,3,FALSE))</f>
        <v>ACQUISITION PROCESS</v>
      </c>
      <c r="D528" s="12" t="s">
        <v>97</v>
      </c>
      <c r="E528" s="13" t="str">
        <f>TRIM(VLOOKUP(G528,'Ref-ALL NIST 800-53 Controls'!A:F,6,FALSE))</f>
        <v>FUNCTIONS / PORTS / PROTOCOLS / SERVICES IN USE</v>
      </c>
      <c r="F528" s="55">
        <v>9</v>
      </c>
      <c r="G528" s="2" t="str">
        <f t="shared" si="48"/>
        <v>SA-4-9</v>
      </c>
      <c r="H528" s="17" t="s">
        <v>175</v>
      </c>
      <c r="I528" s="13" t="str">
        <f t="shared" si="50"/>
        <v>N</v>
      </c>
      <c r="J528" s="13"/>
      <c r="K528" s="13" t="str">
        <f t="shared" si="51"/>
        <v>Y</v>
      </c>
      <c r="L528" s="13" t="str">
        <f>IFERROR(VLOOKUP(G528,'Important Notes'!I:I,1,FALSE)," ")</f>
        <v>SA-4-9</v>
      </c>
      <c r="M528" s="13" t="str">
        <f t="shared" si="52"/>
        <v>Y</v>
      </c>
      <c r="N528" s="13" t="str">
        <f>IFERROR(VLOOKUP(G528,'Important Notes'!D:D,1,FALSE)," ")</f>
        <v>SA-4-9</v>
      </c>
      <c r="O528" s="13" t="str">
        <f>VLOOKUP(D528,'Ref-NIST 800-53 (Rev. 4)'!A:D,4,FALSE)</f>
        <v>P1</v>
      </c>
      <c r="P528" s="13" t="s">
        <v>1152</v>
      </c>
    </row>
    <row r="529" spans="1:16">
      <c r="A529" s="13" t="str">
        <f t="shared" si="49"/>
        <v>SA</v>
      </c>
      <c r="B529" s="13" t="str">
        <f>VLOOKUP(A529,'Ref-Families'!A:B,2,FALSE)</f>
        <v xml:space="preserve"> System and Services Acquisition</v>
      </c>
      <c r="C529" s="13" t="str">
        <f>TRIM(VLOOKUP(D529,'Ref-NIST 800-53 (Rev. 4)'!A:C,3,FALSE))</f>
        <v>ACQUISITION PROCESS</v>
      </c>
      <c r="D529" s="12" t="s">
        <v>97</v>
      </c>
      <c r="E529" s="13" t="str">
        <f>TRIM(VLOOKUP(G529,'Ref-ALL NIST 800-53 Controls'!A:F,6,FALSE))</f>
        <v>USE OF APPROVED PIV PRODUCTS</v>
      </c>
      <c r="F529" s="55">
        <v>10</v>
      </c>
      <c r="G529" s="2" t="str">
        <f t="shared" si="48"/>
        <v>SA-4-10</v>
      </c>
      <c r="H529" s="17" t="s">
        <v>176</v>
      </c>
      <c r="I529" s="13" t="str">
        <f t="shared" si="50"/>
        <v>Y</v>
      </c>
      <c r="J529" s="13" t="str">
        <f t="shared" si="53"/>
        <v>SA-4-10</v>
      </c>
      <c r="K529" s="13" t="str">
        <f t="shared" si="51"/>
        <v>Y</v>
      </c>
      <c r="L529" s="13" t="str">
        <f>IFERROR(VLOOKUP(G529,'Important Notes'!I:I,1,FALSE)," ")</f>
        <v>SA-4-10</v>
      </c>
      <c r="M529" s="13" t="str">
        <f t="shared" si="52"/>
        <v>Y</v>
      </c>
      <c r="N529" s="13" t="str">
        <f>IFERROR(VLOOKUP(G529,'Important Notes'!D:D,1,FALSE)," ")</f>
        <v>SA-4-10</v>
      </c>
      <c r="O529" s="13" t="str">
        <f>VLOOKUP(D529,'Ref-NIST 800-53 (Rev. 4)'!A:D,4,FALSE)</f>
        <v>P1</v>
      </c>
      <c r="P529" s="13" t="s">
        <v>1152</v>
      </c>
    </row>
    <row r="530" spans="1:16">
      <c r="A530" s="13" t="str">
        <f t="shared" si="49"/>
        <v>SA</v>
      </c>
      <c r="B530" s="13" t="str">
        <f>VLOOKUP(A530,'Ref-Families'!A:B,2,FALSE)</f>
        <v xml:space="preserve"> System and Services Acquisition</v>
      </c>
      <c r="C530" s="13" t="str">
        <f>TRIM(VLOOKUP(D530,'Ref-NIST 800-53 (Rev. 4)'!A:C,3,FALSE))</f>
        <v>INFORMATION SYSTEM DOCUMENTATION</v>
      </c>
      <c r="D530" s="12" t="s">
        <v>173</v>
      </c>
      <c r="E530" s="13" t="str">
        <f>TRIM(VLOOKUP(G530,'Ref-ALL NIST 800-53 Controls'!A:F,6,FALSE))</f>
        <v/>
      </c>
      <c r="F530" s="55">
        <v>0</v>
      </c>
      <c r="G530" s="2" t="str">
        <f t="shared" si="48"/>
        <v>SA-5-0</v>
      </c>
      <c r="H530" s="17" t="s">
        <v>710</v>
      </c>
      <c r="I530" s="13" t="str">
        <f t="shared" si="50"/>
        <v>Y</v>
      </c>
      <c r="J530" s="13" t="str">
        <f t="shared" si="53"/>
        <v>SA-5-0</v>
      </c>
      <c r="K530" s="13" t="str">
        <f t="shared" si="51"/>
        <v>Y</v>
      </c>
      <c r="L530" s="13" t="str">
        <f>IFERROR(VLOOKUP(G530,'Important Notes'!I:I,1,FALSE)," ")</f>
        <v>SA-5-0</v>
      </c>
      <c r="M530" s="13" t="str">
        <f t="shared" si="52"/>
        <v>Y</v>
      </c>
      <c r="N530" s="13" t="str">
        <f>IFERROR(VLOOKUP(G530,'Important Notes'!D:D,1,FALSE)," ")</f>
        <v>SA-5-0</v>
      </c>
      <c r="O530" s="13" t="str">
        <f>VLOOKUP(D530,'Ref-NIST 800-53 (Rev. 4)'!A:D,4,FALSE)</f>
        <v>P2</v>
      </c>
      <c r="P530" s="13" t="s">
        <v>1152</v>
      </c>
    </row>
    <row r="531" spans="1:16">
      <c r="A531" s="13" t="str">
        <f t="shared" si="49"/>
        <v>SA</v>
      </c>
      <c r="B531" s="13" t="str">
        <f>VLOOKUP(A531,'Ref-Families'!A:B,2,FALSE)</f>
        <v xml:space="preserve"> System and Services Acquisition</v>
      </c>
      <c r="C531" s="13" t="str">
        <f>TRIM(VLOOKUP(D531,'Ref-NIST 800-53 (Rev. 4)'!A:C,3,FALSE))</f>
        <v>INFORMATION SYSTEM DOCUMENTATION</v>
      </c>
      <c r="D531" s="12" t="s">
        <v>173</v>
      </c>
      <c r="E531" s="13" t="str">
        <f>TRIM(VLOOKUP(G531,'Ref-ALL NIST 800-53 Controls'!A:F,6,FALSE))</f>
        <v>FUNCTIONAL PROPERTIES OF SECURITY CONTROLS</v>
      </c>
      <c r="F531" s="55">
        <v>1</v>
      </c>
      <c r="G531" s="2" t="str">
        <f t="shared" si="48"/>
        <v>SA-5-1</v>
      </c>
      <c r="H531" s="17" t="s">
        <v>611</v>
      </c>
      <c r="I531" s="13" t="str">
        <f t="shared" si="50"/>
        <v>N</v>
      </c>
      <c r="J531" s="13"/>
      <c r="K531" s="13" t="str">
        <f t="shared" si="51"/>
        <v>N</v>
      </c>
      <c r="L531" s="13" t="str">
        <f>IFERROR(VLOOKUP(G531,'Important Notes'!I:I,1,FALSE)," ")</f>
        <v xml:space="preserve"> </v>
      </c>
      <c r="M531" s="13" t="str">
        <f t="shared" si="52"/>
        <v>N</v>
      </c>
      <c r="N531" s="13" t="str">
        <f>IFERROR(VLOOKUP(G531,'Important Notes'!D:D,1,FALSE)," ")</f>
        <v xml:space="preserve"> </v>
      </c>
      <c r="O531" s="13" t="str">
        <f>VLOOKUP(D531,'Ref-NIST 800-53 (Rev. 4)'!A:D,4,FALSE)</f>
        <v>P2</v>
      </c>
      <c r="P531" s="13" t="s">
        <v>1152</v>
      </c>
    </row>
    <row r="532" spans="1:16">
      <c r="A532" s="13" t="str">
        <f t="shared" si="49"/>
        <v>SA</v>
      </c>
      <c r="B532" s="13" t="str">
        <f>VLOOKUP(A532,'Ref-Families'!A:B,2,FALSE)</f>
        <v xml:space="preserve"> System and Services Acquisition</v>
      </c>
      <c r="C532" s="13" t="str">
        <f>TRIM(VLOOKUP(D532,'Ref-NIST 800-53 (Rev. 4)'!A:C,3,FALSE))</f>
        <v>INFORMATION SYSTEM DOCUMENTATION</v>
      </c>
      <c r="D532" s="12" t="s">
        <v>173</v>
      </c>
      <c r="E532" s="13" t="str">
        <f>TRIM(VLOOKUP(G532,'Ref-ALL NIST 800-53 Controls'!A:F,6,FALSE))</f>
        <v>SECURITY-RELEVANT EXTERNAL SYSTEM INTERFACES</v>
      </c>
      <c r="F532" s="55">
        <v>2</v>
      </c>
      <c r="G532" s="2" t="str">
        <f t="shared" si="48"/>
        <v>SA-5-2</v>
      </c>
      <c r="H532" s="17" t="s">
        <v>611</v>
      </c>
      <c r="I532" s="13" t="str">
        <f t="shared" si="50"/>
        <v>N</v>
      </c>
      <c r="J532" s="13"/>
      <c r="K532" s="13" t="str">
        <f t="shared" si="51"/>
        <v>N</v>
      </c>
      <c r="L532" s="13" t="str">
        <f>IFERROR(VLOOKUP(G532,'Important Notes'!I:I,1,FALSE)," ")</f>
        <v xml:space="preserve"> </v>
      </c>
      <c r="M532" s="13" t="str">
        <f t="shared" si="52"/>
        <v>N</v>
      </c>
      <c r="N532" s="13" t="str">
        <f>IFERROR(VLOOKUP(G532,'Important Notes'!D:D,1,FALSE)," ")</f>
        <v xml:space="preserve"> </v>
      </c>
      <c r="O532" s="13" t="str">
        <f>VLOOKUP(D532,'Ref-NIST 800-53 (Rev. 4)'!A:D,4,FALSE)</f>
        <v>P2</v>
      </c>
      <c r="P532" s="13" t="s">
        <v>1152</v>
      </c>
    </row>
    <row r="533" spans="1:16">
      <c r="A533" s="13" t="str">
        <f t="shared" si="49"/>
        <v>SA</v>
      </c>
      <c r="B533" s="13" t="str">
        <f>VLOOKUP(A533,'Ref-Families'!A:B,2,FALSE)</f>
        <v xml:space="preserve"> System and Services Acquisition</v>
      </c>
      <c r="C533" s="13" t="str">
        <f>TRIM(VLOOKUP(D533,'Ref-NIST 800-53 (Rev. 4)'!A:C,3,FALSE))</f>
        <v>INFORMATION SYSTEM DOCUMENTATION</v>
      </c>
      <c r="D533" s="12" t="s">
        <v>173</v>
      </c>
      <c r="E533" s="13" t="str">
        <f>TRIM(VLOOKUP(G533,'Ref-ALL NIST 800-53 Controls'!A:F,6,FALSE))</f>
        <v>HIGH-LEVEL DESIGN</v>
      </c>
      <c r="F533" s="55">
        <v>3</v>
      </c>
      <c r="G533" s="2" t="str">
        <f t="shared" si="48"/>
        <v>SA-5-3</v>
      </c>
      <c r="H533" s="17" t="s">
        <v>611</v>
      </c>
      <c r="I533" s="13" t="str">
        <f t="shared" si="50"/>
        <v>N</v>
      </c>
      <c r="J533" s="13"/>
      <c r="K533" s="13" t="str">
        <f t="shared" si="51"/>
        <v>N</v>
      </c>
      <c r="L533" s="13" t="str">
        <f>IFERROR(VLOOKUP(G533,'Important Notes'!I:I,1,FALSE)," ")</f>
        <v xml:space="preserve"> </v>
      </c>
      <c r="M533" s="13" t="str">
        <f t="shared" si="52"/>
        <v>N</v>
      </c>
      <c r="N533" s="13" t="str">
        <f>IFERROR(VLOOKUP(G533,'Important Notes'!D:D,1,FALSE)," ")</f>
        <v xml:space="preserve"> </v>
      </c>
      <c r="O533" s="13" t="str">
        <f>VLOOKUP(D533,'Ref-NIST 800-53 (Rev. 4)'!A:D,4,FALSE)</f>
        <v>P2</v>
      </c>
      <c r="P533" s="13" t="s">
        <v>1152</v>
      </c>
    </row>
    <row r="534" spans="1:16">
      <c r="A534" s="13" t="str">
        <f t="shared" si="49"/>
        <v>SA</v>
      </c>
      <c r="B534" s="13" t="str">
        <f>VLOOKUP(A534,'Ref-Families'!A:B,2,FALSE)</f>
        <v xml:space="preserve"> System and Services Acquisition</v>
      </c>
      <c r="C534" s="13" t="str">
        <f>TRIM(VLOOKUP(D534,'Ref-NIST 800-53 (Rev. 4)'!A:C,3,FALSE))</f>
        <v>INFORMATION SYSTEM DOCUMENTATION</v>
      </c>
      <c r="D534" s="12" t="s">
        <v>173</v>
      </c>
      <c r="E534" s="13" t="str">
        <f>TRIM(VLOOKUP(G534,'Ref-ALL NIST 800-53 Controls'!A:F,6,FALSE))</f>
        <v>LOW-LEVEL DESIGN</v>
      </c>
      <c r="F534" s="55">
        <v>4</v>
      </c>
      <c r="G534" s="2" t="str">
        <f t="shared" si="48"/>
        <v>SA-5-4</v>
      </c>
      <c r="H534" s="17" t="s">
        <v>611</v>
      </c>
      <c r="I534" s="13" t="str">
        <f t="shared" si="50"/>
        <v>N</v>
      </c>
      <c r="J534" s="13"/>
      <c r="K534" s="13" t="str">
        <f t="shared" si="51"/>
        <v>N</v>
      </c>
      <c r="L534" s="13" t="str">
        <f>IFERROR(VLOOKUP(G534,'Important Notes'!I:I,1,FALSE)," ")</f>
        <v xml:space="preserve"> </v>
      </c>
      <c r="M534" s="13" t="str">
        <f t="shared" si="52"/>
        <v>N</v>
      </c>
      <c r="N534" s="13" t="str">
        <f>IFERROR(VLOOKUP(G534,'Important Notes'!D:D,1,FALSE)," ")</f>
        <v xml:space="preserve"> </v>
      </c>
      <c r="O534" s="13" t="str">
        <f>VLOOKUP(D534,'Ref-NIST 800-53 (Rev. 4)'!A:D,4,FALSE)</f>
        <v>P2</v>
      </c>
      <c r="P534" s="13" t="s">
        <v>1152</v>
      </c>
    </row>
    <row r="535" spans="1:16">
      <c r="A535" s="13" t="str">
        <f t="shared" si="49"/>
        <v>SA</v>
      </c>
      <c r="B535" s="13" t="str">
        <f>VLOOKUP(A535,'Ref-Families'!A:B,2,FALSE)</f>
        <v xml:space="preserve"> System and Services Acquisition</v>
      </c>
      <c r="C535" s="13" t="str">
        <f>TRIM(VLOOKUP(D535,'Ref-NIST 800-53 (Rev. 4)'!A:C,3,FALSE))</f>
        <v>INFORMATION SYSTEM DOCUMENTATION</v>
      </c>
      <c r="D535" s="12" t="s">
        <v>173</v>
      </c>
      <c r="E535" s="13" t="str">
        <f>TRIM(VLOOKUP(G535,'Ref-ALL NIST 800-53 Controls'!A:F,6,FALSE))</f>
        <v>SOURCE CODE</v>
      </c>
      <c r="F535" s="55">
        <v>5</v>
      </c>
      <c r="G535" s="2" t="str">
        <f t="shared" si="48"/>
        <v>SA-5-5</v>
      </c>
      <c r="H535" s="17" t="s">
        <v>611</v>
      </c>
      <c r="I535" s="13" t="str">
        <f t="shared" si="50"/>
        <v>N</v>
      </c>
      <c r="J535" s="13"/>
      <c r="K535" s="13" t="str">
        <f t="shared" si="51"/>
        <v>N</v>
      </c>
      <c r="L535" s="13" t="str">
        <f>IFERROR(VLOOKUP(G535,'Important Notes'!I:I,1,FALSE)," ")</f>
        <v xml:space="preserve"> </v>
      </c>
      <c r="M535" s="13" t="str">
        <f t="shared" si="52"/>
        <v>N</v>
      </c>
      <c r="N535" s="13" t="str">
        <f>IFERROR(VLOOKUP(G535,'Important Notes'!D:D,1,FALSE)," ")</f>
        <v xml:space="preserve"> </v>
      </c>
      <c r="O535" s="13" t="str">
        <f>VLOOKUP(D535,'Ref-NIST 800-53 (Rev. 4)'!A:D,4,FALSE)</f>
        <v>P2</v>
      </c>
      <c r="P535" s="13" t="s">
        <v>1152</v>
      </c>
    </row>
    <row r="536" spans="1:16">
      <c r="A536" s="13" t="str">
        <f t="shared" si="49"/>
        <v>SA</v>
      </c>
      <c r="B536" s="13" t="str">
        <f>VLOOKUP(A536,'Ref-Families'!A:B,2,FALSE)</f>
        <v xml:space="preserve"> System and Services Acquisition</v>
      </c>
      <c r="C536" s="13" t="str">
        <f>TRIM(VLOOKUP(D536,'Ref-NIST 800-53 (Rev. 4)'!A:C,3,FALSE))</f>
        <v>SECURITY ENGINEERING PRINCIPLES</v>
      </c>
      <c r="D536" s="12" t="s">
        <v>502</v>
      </c>
      <c r="E536" s="13" t="str">
        <f>TRIM(VLOOKUP(G536,'Ref-ALL NIST 800-53 Controls'!A:F,6,FALSE))</f>
        <v/>
      </c>
      <c r="F536" s="56">
        <v>0</v>
      </c>
      <c r="G536" s="2" t="str">
        <f t="shared" si="48"/>
        <v>SA-8-0</v>
      </c>
      <c r="H536" s="17" t="s">
        <v>711</v>
      </c>
      <c r="I536" s="13" t="str">
        <f t="shared" si="50"/>
        <v>N</v>
      </c>
      <c r="J536" s="13"/>
      <c r="K536" s="13" t="str">
        <f t="shared" si="51"/>
        <v>Y</v>
      </c>
      <c r="L536" s="13" t="str">
        <f>IFERROR(VLOOKUP(G536,'Important Notes'!I:I,1,FALSE)," ")</f>
        <v>SA-8-0</v>
      </c>
      <c r="M536" s="13" t="str">
        <f t="shared" si="52"/>
        <v>Y</v>
      </c>
      <c r="N536" s="13" t="str">
        <f>IFERROR(VLOOKUP(G536,'Important Notes'!D:D,1,FALSE)," ")</f>
        <v>SA-8-0</v>
      </c>
      <c r="O536" s="13" t="str">
        <f>VLOOKUP(D536,'Ref-NIST 800-53 (Rev. 4)'!A:D,4,FALSE)</f>
        <v>P1</v>
      </c>
      <c r="P536" s="13" t="s">
        <v>1152</v>
      </c>
    </row>
    <row r="537" spans="1:16">
      <c r="A537" s="13" t="str">
        <f t="shared" si="49"/>
        <v>SA</v>
      </c>
      <c r="B537" s="13" t="str">
        <f>VLOOKUP(A537,'Ref-Families'!A:B,2,FALSE)</f>
        <v xml:space="preserve"> System and Services Acquisition</v>
      </c>
      <c r="C537" s="13" t="str">
        <f>TRIM(VLOOKUP(D537,'Ref-NIST 800-53 (Rev. 4)'!A:C,3,FALSE))</f>
        <v>EXTERNAL INFORMATION SYSTEM SERVICES</v>
      </c>
      <c r="D537" s="12" t="s">
        <v>102</v>
      </c>
      <c r="E537" s="13" t="str">
        <f>TRIM(VLOOKUP(G537,'Ref-ALL NIST 800-53 Controls'!A:F,6,FALSE))</f>
        <v/>
      </c>
      <c r="F537" s="55">
        <v>0</v>
      </c>
      <c r="G537" s="2" t="str">
        <f t="shared" si="48"/>
        <v>SA-9-0</v>
      </c>
      <c r="H537" s="17" t="s">
        <v>712</v>
      </c>
      <c r="I537" s="13" t="str">
        <f t="shared" si="50"/>
        <v>Y</v>
      </c>
      <c r="J537" s="13" t="str">
        <f t="shared" si="53"/>
        <v>SA-9-0</v>
      </c>
      <c r="K537" s="13" t="str">
        <f t="shared" si="51"/>
        <v>Y</v>
      </c>
      <c r="L537" s="13" t="str">
        <f>IFERROR(VLOOKUP(G537,'Important Notes'!I:I,1,FALSE)," ")</f>
        <v>SA-9-0</v>
      </c>
      <c r="M537" s="13" t="str">
        <f t="shared" si="52"/>
        <v>Y</v>
      </c>
      <c r="N537" s="13" t="str">
        <f>IFERROR(VLOOKUP(G537,'Important Notes'!D:D,1,FALSE)," ")</f>
        <v>SA-9-0</v>
      </c>
      <c r="O537" s="13" t="str">
        <f>VLOOKUP(D537,'Ref-NIST 800-53 (Rev. 4)'!A:D,4,FALSE)</f>
        <v>P1</v>
      </c>
      <c r="P537" s="13" t="s">
        <v>1152</v>
      </c>
    </row>
    <row r="538" spans="1:16">
      <c r="A538" s="13" t="str">
        <f t="shared" si="49"/>
        <v>SA</v>
      </c>
      <c r="B538" s="13" t="str">
        <f>VLOOKUP(A538,'Ref-Families'!A:B,2,FALSE)</f>
        <v xml:space="preserve"> System and Services Acquisition</v>
      </c>
      <c r="C538" s="13" t="str">
        <f>TRIM(VLOOKUP(D538,'Ref-NIST 800-53 (Rev. 4)'!A:C,3,FALSE))</f>
        <v>EXTERNAL INFORMATION SYSTEM SERVICES</v>
      </c>
      <c r="D538" s="12" t="s">
        <v>102</v>
      </c>
      <c r="E538" s="13" t="str">
        <f>TRIM(VLOOKUP(G538,'Ref-ALL NIST 800-53 Controls'!A:F,6,FALSE))</f>
        <v>RISK ASSESSMENTS / ORGANIZATIONAL APPROVALS</v>
      </c>
      <c r="F538" s="55">
        <v>1</v>
      </c>
      <c r="G538" s="2" t="str">
        <f t="shared" si="48"/>
        <v>SA-9-1</v>
      </c>
      <c r="H538" s="17" t="s">
        <v>177</v>
      </c>
      <c r="I538" s="13" t="str">
        <f t="shared" si="50"/>
        <v>N</v>
      </c>
      <c r="J538" s="13"/>
      <c r="K538" s="13" t="str">
        <f t="shared" si="51"/>
        <v>Y</v>
      </c>
      <c r="L538" s="13" t="str">
        <f>IFERROR(VLOOKUP(G538,'Important Notes'!I:I,1,FALSE)," ")</f>
        <v>SA-9-1</v>
      </c>
      <c r="M538" s="13" t="str">
        <f t="shared" si="52"/>
        <v>Y</v>
      </c>
      <c r="N538" s="13" t="str">
        <f>IFERROR(VLOOKUP(G538,'Important Notes'!D:D,1,FALSE)," ")</f>
        <v>SA-9-1</v>
      </c>
      <c r="O538" s="13" t="str">
        <f>VLOOKUP(D538,'Ref-NIST 800-53 (Rev. 4)'!A:D,4,FALSE)</f>
        <v>P1</v>
      </c>
      <c r="P538" s="13" t="s">
        <v>1152</v>
      </c>
    </row>
    <row r="539" spans="1:16">
      <c r="A539" s="13" t="str">
        <f t="shared" si="49"/>
        <v>SA</v>
      </c>
      <c r="B539" s="13" t="str">
        <f>VLOOKUP(A539,'Ref-Families'!A:B,2,FALSE)</f>
        <v xml:space="preserve"> System and Services Acquisition</v>
      </c>
      <c r="C539" s="13" t="str">
        <f>TRIM(VLOOKUP(D539,'Ref-NIST 800-53 (Rev. 4)'!A:C,3,FALSE))</f>
        <v>EXTERNAL INFORMATION SYSTEM SERVICES</v>
      </c>
      <c r="D539" s="12" t="s">
        <v>102</v>
      </c>
      <c r="E539" s="13" t="str">
        <f>TRIM(VLOOKUP(G539,'Ref-ALL NIST 800-53 Controls'!A:F,6,FALSE))</f>
        <v>IDENTIFICATION OF FUNCTIONS / PORTS / PROTOCOLS / SERVICES</v>
      </c>
      <c r="F539" s="55">
        <v>2</v>
      </c>
      <c r="G539" s="2" t="str">
        <f t="shared" si="48"/>
        <v>SA-9-2</v>
      </c>
      <c r="H539" s="17" t="s">
        <v>72</v>
      </c>
      <c r="I539" s="13" t="str">
        <f t="shared" si="50"/>
        <v>N</v>
      </c>
      <c r="J539" s="13"/>
      <c r="K539" s="13" t="str">
        <f t="shared" si="51"/>
        <v>Y</v>
      </c>
      <c r="L539" s="13" t="str">
        <f>IFERROR(VLOOKUP(G539,'Important Notes'!I:I,1,FALSE)," ")</f>
        <v>SA-9-2</v>
      </c>
      <c r="M539" s="13" t="str">
        <f t="shared" si="52"/>
        <v>Y</v>
      </c>
      <c r="N539" s="13" t="str">
        <f>IFERROR(VLOOKUP(G539,'Important Notes'!D:D,1,FALSE)," ")</f>
        <v>SA-9-2</v>
      </c>
      <c r="O539" s="13" t="str">
        <f>VLOOKUP(D539,'Ref-NIST 800-53 (Rev. 4)'!A:D,4,FALSE)</f>
        <v>P1</v>
      </c>
      <c r="P539" s="13" t="s">
        <v>1152</v>
      </c>
    </row>
    <row r="540" spans="1:16">
      <c r="A540" s="13" t="str">
        <f t="shared" si="49"/>
        <v>SA</v>
      </c>
      <c r="B540" s="13" t="str">
        <f>VLOOKUP(A540,'Ref-Families'!A:B,2,FALSE)</f>
        <v xml:space="preserve"> System and Services Acquisition</v>
      </c>
      <c r="C540" s="13" t="str">
        <f>TRIM(VLOOKUP(D540,'Ref-NIST 800-53 (Rev. 4)'!A:C,3,FALSE))</f>
        <v>EXTERNAL INFORMATION SYSTEM SERVICES</v>
      </c>
      <c r="D540" s="12" t="s">
        <v>102</v>
      </c>
      <c r="E540" s="13" t="str">
        <f>TRIM(VLOOKUP(G540,'Ref-ALL NIST 800-53 Controls'!A:F,6,FALSE))</f>
        <v>ESTABLISH / MAINTAIN TRUST RELATIONSHIP WITH PROVIDERS</v>
      </c>
      <c r="F540" s="55">
        <v>3</v>
      </c>
      <c r="G540" s="2" t="str">
        <f t="shared" si="48"/>
        <v>SA-9-3</v>
      </c>
      <c r="H540" s="17" t="s">
        <v>609</v>
      </c>
      <c r="I540" s="13" t="str">
        <f t="shared" si="50"/>
        <v>N</v>
      </c>
      <c r="J540" s="13"/>
      <c r="K540" s="13" t="str">
        <f t="shared" si="51"/>
        <v>N</v>
      </c>
      <c r="L540" s="13" t="str">
        <f>IFERROR(VLOOKUP(G540,'Important Notes'!I:I,1,FALSE)," ")</f>
        <v xml:space="preserve"> </v>
      </c>
      <c r="M540" s="13" t="str">
        <f t="shared" si="52"/>
        <v>N</v>
      </c>
      <c r="N540" s="13" t="str">
        <f>IFERROR(VLOOKUP(G540,'Important Notes'!D:D,1,FALSE)," ")</f>
        <v xml:space="preserve"> </v>
      </c>
      <c r="O540" s="13" t="str">
        <f>VLOOKUP(D540,'Ref-NIST 800-53 (Rev. 4)'!A:D,4,FALSE)</f>
        <v>P1</v>
      </c>
      <c r="P540" s="13" t="s">
        <v>1152</v>
      </c>
    </row>
    <row r="541" spans="1:16">
      <c r="A541" s="13" t="str">
        <f t="shared" si="49"/>
        <v>SA</v>
      </c>
      <c r="B541" s="13" t="str">
        <f>VLOOKUP(A541,'Ref-Families'!A:B,2,FALSE)</f>
        <v xml:space="preserve"> System and Services Acquisition</v>
      </c>
      <c r="C541" s="13" t="str">
        <f>TRIM(VLOOKUP(D541,'Ref-NIST 800-53 (Rev. 4)'!A:C,3,FALSE))</f>
        <v>EXTERNAL INFORMATION SYSTEM SERVICES</v>
      </c>
      <c r="D541" s="12" t="s">
        <v>102</v>
      </c>
      <c r="E541" s="13" t="str">
        <f>TRIM(VLOOKUP(G541,'Ref-ALL NIST 800-53 Controls'!A:F,6,FALSE))</f>
        <v>CONSISTENT INTERESTS OF CONSUMERS AND PROVIDERS</v>
      </c>
      <c r="F541" s="55">
        <v>4</v>
      </c>
      <c r="G541" s="2" t="str">
        <f t="shared" si="48"/>
        <v>SA-9-4</v>
      </c>
      <c r="H541" s="17" t="s">
        <v>609</v>
      </c>
      <c r="I541" s="13" t="str">
        <f t="shared" si="50"/>
        <v>N</v>
      </c>
      <c r="J541" s="13"/>
      <c r="K541" s="13" t="str">
        <f t="shared" si="51"/>
        <v>Y</v>
      </c>
      <c r="L541" s="13" t="str">
        <f>IFERROR(VLOOKUP(G541,'Important Notes'!I:I,1,FALSE)," ")</f>
        <v>SA-9-4</v>
      </c>
      <c r="M541" s="13" t="str">
        <f t="shared" si="52"/>
        <v>Y</v>
      </c>
      <c r="N541" s="13" t="str">
        <f>IFERROR(VLOOKUP(G541,'Important Notes'!D:D,1,FALSE)," ")</f>
        <v>SA-9-4</v>
      </c>
      <c r="O541" s="13" t="str">
        <f>VLOOKUP(D541,'Ref-NIST 800-53 (Rev. 4)'!A:D,4,FALSE)</f>
        <v>P1</v>
      </c>
      <c r="P541" s="13" t="s">
        <v>1152</v>
      </c>
    </row>
    <row r="542" spans="1:16">
      <c r="A542" s="13" t="str">
        <f t="shared" si="49"/>
        <v>SA</v>
      </c>
      <c r="B542" s="13" t="str">
        <f>VLOOKUP(A542,'Ref-Families'!A:B,2,FALSE)</f>
        <v xml:space="preserve"> System and Services Acquisition</v>
      </c>
      <c r="C542" s="13" t="str">
        <f>TRIM(VLOOKUP(D542,'Ref-NIST 800-53 (Rev. 4)'!A:C,3,FALSE))</f>
        <v>EXTERNAL INFORMATION SYSTEM SERVICES</v>
      </c>
      <c r="D542" s="12" t="s">
        <v>102</v>
      </c>
      <c r="E542" s="13" t="str">
        <f>TRIM(VLOOKUP(G542,'Ref-ALL NIST 800-53 Controls'!A:F,6,FALSE))</f>
        <v>PROCESSING, STORAGE, AND SERVICE LOCATION</v>
      </c>
      <c r="F542" s="55">
        <v>5</v>
      </c>
      <c r="G542" s="2" t="str">
        <f t="shared" si="48"/>
        <v>SA-9-5</v>
      </c>
      <c r="H542" s="17" t="s">
        <v>609</v>
      </c>
      <c r="I542" s="13" t="str">
        <f t="shared" si="50"/>
        <v>N</v>
      </c>
      <c r="J542" s="13"/>
      <c r="K542" s="13" t="str">
        <f t="shared" si="51"/>
        <v>Y</v>
      </c>
      <c r="L542" s="13" t="str">
        <f>IFERROR(VLOOKUP(G542,'Important Notes'!I:I,1,FALSE)," ")</f>
        <v>SA-9-5</v>
      </c>
      <c r="M542" s="13" t="str">
        <f t="shared" si="52"/>
        <v>Y</v>
      </c>
      <c r="N542" s="13" t="str">
        <f>IFERROR(VLOOKUP(G542,'Important Notes'!D:D,1,FALSE)," ")</f>
        <v>SA-9-5</v>
      </c>
      <c r="O542" s="13" t="str">
        <f>VLOOKUP(D542,'Ref-NIST 800-53 (Rev. 4)'!A:D,4,FALSE)</f>
        <v>P1</v>
      </c>
      <c r="P542" s="13" t="s">
        <v>1152</v>
      </c>
    </row>
    <row r="543" spans="1:16">
      <c r="A543" s="13" t="str">
        <f t="shared" si="49"/>
        <v>SA</v>
      </c>
      <c r="B543" s="13" t="str">
        <f>VLOOKUP(A543,'Ref-Families'!A:B,2,FALSE)</f>
        <v xml:space="preserve"> System and Services Acquisition</v>
      </c>
      <c r="C543" s="13" t="str">
        <f>TRIM(VLOOKUP(D543,'Ref-NIST 800-53 (Rev. 4)'!A:C,3,FALSE))</f>
        <v>DEVELOPER CONFIGURATION MANAGEMENT</v>
      </c>
      <c r="D543" s="12" t="s">
        <v>178</v>
      </c>
      <c r="E543" s="13" t="str">
        <f>TRIM(VLOOKUP(G543,'Ref-ALL NIST 800-53 Controls'!A:F,6,FALSE))</f>
        <v/>
      </c>
      <c r="F543" s="55">
        <v>0</v>
      </c>
      <c r="G543" s="2" t="str">
        <f t="shared" si="48"/>
        <v>SA-10-0</v>
      </c>
      <c r="H543" s="17" t="s">
        <v>713</v>
      </c>
      <c r="I543" s="13" t="str">
        <f t="shared" si="50"/>
        <v>N</v>
      </c>
      <c r="J543" s="13"/>
      <c r="K543" s="13" t="str">
        <f t="shared" si="51"/>
        <v>Y</v>
      </c>
      <c r="L543" s="13" t="str">
        <f>IFERROR(VLOOKUP(G543,'Important Notes'!I:I,1,FALSE)," ")</f>
        <v>SA-10-0</v>
      </c>
      <c r="M543" s="13" t="str">
        <f t="shared" si="52"/>
        <v>Y</v>
      </c>
      <c r="N543" s="13" t="str">
        <f>IFERROR(VLOOKUP(G543,'Important Notes'!D:D,1,FALSE)," ")</f>
        <v>SA-10-0</v>
      </c>
      <c r="O543" s="13" t="str">
        <f>VLOOKUP(D543,'Ref-NIST 800-53 (Rev. 4)'!A:D,4,FALSE)</f>
        <v>P1</v>
      </c>
      <c r="P543" s="13" t="s">
        <v>1152</v>
      </c>
    </row>
    <row r="544" spans="1:16">
      <c r="A544" s="13" t="str">
        <f t="shared" si="49"/>
        <v>SA</v>
      </c>
      <c r="B544" s="13" t="str">
        <f>VLOOKUP(A544,'Ref-Families'!A:B,2,FALSE)</f>
        <v xml:space="preserve"> System and Services Acquisition</v>
      </c>
      <c r="C544" s="13" t="str">
        <f>TRIM(VLOOKUP(D544,'Ref-NIST 800-53 (Rev. 4)'!A:C,3,FALSE))</f>
        <v>DEVELOPER CONFIGURATION MANAGEMENT</v>
      </c>
      <c r="D544" s="12" t="s">
        <v>178</v>
      </c>
      <c r="E544" s="13" t="str">
        <f>TRIM(VLOOKUP(G544,'Ref-ALL NIST 800-53 Controls'!A:F,6,FALSE))</f>
        <v>SOFTWARE / FIRMWARE INTEGRITY VERIFICATION</v>
      </c>
      <c r="F544" s="55">
        <v>1</v>
      </c>
      <c r="G544" s="2" t="str">
        <f t="shared" si="48"/>
        <v>SA-10-1</v>
      </c>
      <c r="H544" s="17" t="s">
        <v>94</v>
      </c>
      <c r="I544" s="13" t="str">
        <f t="shared" si="50"/>
        <v>N</v>
      </c>
      <c r="J544" s="13"/>
      <c r="K544" s="13" t="str">
        <f t="shared" si="51"/>
        <v>Y</v>
      </c>
      <c r="L544" s="13" t="str">
        <f>IFERROR(VLOOKUP(G544,'Important Notes'!I:I,1,FALSE)," ")</f>
        <v>SA-10-1</v>
      </c>
      <c r="M544" s="13" t="str">
        <f t="shared" si="52"/>
        <v>Y</v>
      </c>
      <c r="N544" s="13" t="str">
        <f>IFERROR(VLOOKUP(G544,'Important Notes'!D:D,1,FALSE)," ")</f>
        <v>SA-10-1</v>
      </c>
      <c r="O544" s="13" t="str">
        <f>VLOOKUP(D544,'Ref-NIST 800-53 (Rev. 4)'!A:D,4,FALSE)</f>
        <v>P1</v>
      </c>
      <c r="P544" s="13" t="s">
        <v>1152</v>
      </c>
    </row>
    <row r="545" spans="1:16">
      <c r="A545" s="13" t="str">
        <f t="shared" si="49"/>
        <v>SA</v>
      </c>
      <c r="B545" s="13" t="str">
        <f>VLOOKUP(A545,'Ref-Families'!A:B,2,FALSE)</f>
        <v xml:space="preserve"> System and Services Acquisition</v>
      </c>
      <c r="C545" s="13" t="str">
        <f>TRIM(VLOOKUP(D545,'Ref-NIST 800-53 (Rev. 4)'!A:C,3,FALSE))</f>
        <v>DEVELOPER CONFIGURATION MANAGEMENT</v>
      </c>
      <c r="D545" s="12" t="s">
        <v>178</v>
      </c>
      <c r="E545" s="13" t="str">
        <f>TRIM(VLOOKUP(G545,'Ref-ALL NIST 800-53 Controls'!A:F,6,FALSE))</f>
        <v>ALTERNATIVE CONFIGURATION MANAGEMENT PROCESSES</v>
      </c>
      <c r="F545" s="55">
        <v>2</v>
      </c>
      <c r="G545" s="2" t="str">
        <f t="shared" si="48"/>
        <v>SA-10-2</v>
      </c>
      <c r="H545" s="17" t="s">
        <v>609</v>
      </c>
      <c r="I545" s="13" t="str">
        <f t="shared" si="50"/>
        <v>N</v>
      </c>
      <c r="J545" s="13"/>
      <c r="K545" s="13" t="str">
        <f t="shared" si="51"/>
        <v>N</v>
      </c>
      <c r="L545" s="13" t="str">
        <f>IFERROR(VLOOKUP(G545,'Important Notes'!I:I,1,FALSE)," ")</f>
        <v xml:space="preserve"> </v>
      </c>
      <c r="M545" s="13" t="str">
        <f t="shared" si="52"/>
        <v>N</v>
      </c>
      <c r="N545" s="13" t="str">
        <f>IFERROR(VLOOKUP(G545,'Important Notes'!D:D,1,FALSE)," ")</f>
        <v xml:space="preserve"> </v>
      </c>
      <c r="O545" s="13" t="str">
        <f>VLOOKUP(D545,'Ref-NIST 800-53 (Rev. 4)'!A:D,4,FALSE)</f>
        <v>P1</v>
      </c>
      <c r="P545" s="13" t="s">
        <v>1152</v>
      </c>
    </row>
    <row r="546" spans="1:16">
      <c r="A546" s="13" t="str">
        <f t="shared" si="49"/>
        <v>SA</v>
      </c>
      <c r="B546" s="13" t="str">
        <f>VLOOKUP(A546,'Ref-Families'!A:B,2,FALSE)</f>
        <v xml:space="preserve"> System and Services Acquisition</v>
      </c>
      <c r="C546" s="13" t="str">
        <f>TRIM(VLOOKUP(D546,'Ref-NIST 800-53 (Rev. 4)'!A:C,3,FALSE))</f>
        <v>DEVELOPER CONFIGURATION MANAGEMENT</v>
      </c>
      <c r="D546" s="12" t="s">
        <v>178</v>
      </c>
      <c r="E546" s="13" t="str">
        <f>TRIM(VLOOKUP(G546,'Ref-ALL NIST 800-53 Controls'!A:F,6,FALSE))</f>
        <v>HARDWARE INTEGRITY VERIFICATION</v>
      </c>
      <c r="F546" s="55">
        <v>3</v>
      </c>
      <c r="G546" s="2" t="str">
        <f t="shared" si="48"/>
        <v>SA-10-3</v>
      </c>
      <c r="H546" s="17" t="s">
        <v>94</v>
      </c>
      <c r="I546" s="13" t="str">
        <f t="shared" si="50"/>
        <v>N</v>
      </c>
      <c r="J546" s="13"/>
      <c r="K546" s="13" t="str">
        <f t="shared" si="51"/>
        <v>N</v>
      </c>
      <c r="L546" s="13" t="str">
        <f>IFERROR(VLOOKUP(G546,'Important Notes'!I:I,1,FALSE)," ")</f>
        <v xml:space="preserve"> </v>
      </c>
      <c r="M546" s="13" t="str">
        <f t="shared" si="52"/>
        <v>N</v>
      </c>
      <c r="N546" s="13" t="str">
        <f>IFERROR(VLOOKUP(G546,'Important Notes'!D:D,1,FALSE)," ")</f>
        <v xml:space="preserve"> </v>
      </c>
      <c r="O546" s="13" t="str">
        <f>VLOOKUP(D546,'Ref-NIST 800-53 (Rev. 4)'!A:D,4,FALSE)</f>
        <v>P1</v>
      </c>
      <c r="P546" s="13" t="s">
        <v>1152</v>
      </c>
    </row>
    <row r="547" spans="1:16">
      <c r="A547" s="13" t="str">
        <f t="shared" si="49"/>
        <v>SA</v>
      </c>
      <c r="B547" s="13" t="str">
        <f>VLOOKUP(A547,'Ref-Families'!A:B,2,FALSE)</f>
        <v xml:space="preserve"> System and Services Acquisition</v>
      </c>
      <c r="C547" s="13" t="str">
        <f>TRIM(VLOOKUP(D547,'Ref-NIST 800-53 (Rev. 4)'!A:C,3,FALSE))</f>
        <v>DEVELOPER CONFIGURATION MANAGEMENT</v>
      </c>
      <c r="D547" s="12" t="s">
        <v>178</v>
      </c>
      <c r="E547" s="13" t="str">
        <f>TRIM(VLOOKUP(G547,'Ref-ALL NIST 800-53 Controls'!A:F,6,FALSE))</f>
        <v>TRUSTED GENERATION</v>
      </c>
      <c r="F547" s="55">
        <v>4</v>
      </c>
      <c r="G547" s="2" t="str">
        <f t="shared" si="48"/>
        <v>SA-10-4</v>
      </c>
      <c r="H547" s="17" t="s">
        <v>609</v>
      </c>
      <c r="I547" s="13" t="str">
        <f t="shared" si="50"/>
        <v>N</v>
      </c>
      <c r="J547" s="13"/>
      <c r="K547" s="13" t="str">
        <f t="shared" si="51"/>
        <v>N</v>
      </c>
      <c r="L547" s="13" t="str">
        <f>IFERROR(VLOOKUP(G547,'Important Notes'!I:I,1,FALSE)," ")</f>
        <v xml:space="preserve"> </v>
      </c>
      <c r="M547" s="13" t="str">
        <f t="shared" si="52"/>
        <v>N</v>
      </c>
      <c r="N547" s="13" t="str">
        <f>IFERROR(VLOOKUP(G547,'Important Notes'!D:D,1,FALSE)," ")</f>
        <v xml:space="preserve"> </v>
      </c>
      <c r="O547" s="13" t="str">
        <f>VLOOKUP(D547,'Ref-NIST 800-53 (Rev. 4)'!A:D,4,FALSE)</f>
        <v>P1</v>
      </c>
      <c r="P547" s="13" t="s">
        <v>1152</v>
      </c>
    </row>
    <row r="548" spans="1:16">
      <c r="A548" s="13" t="str">
        <f t="shared" si="49"/>
        <v>SA</v>
      </c>
      <c r="B548" s="13" t="str">
        <f>VLOOKUP(A548,'Ref-Families'!A:B,2,FALSE)</f>
        <v xml:space="preserve"> System and Services Acquisition</v>
      </c>
      <c r="C548" s="13" t="str">
        <f>TRIM(VLOOKUP(D548,'Ref-NIST 800-53 (Rev. 4)'!A:C,3,FALSE))</f>
        <v>DEVELOPER CONFIGURATION MANAGEMENT</v>
      </c>
      <c r="D548" s="12" t="s">
        <v>178</v>
      </c>
      <c r="E548" s="13" t="str">
        <f>TRIM(VLOOKUP(G548,'Ref-ALL NIST 800-53 Controls'!A:F,6,FALSE))</f>
        <v>MAPPING INTEGRITY FOR VERSION CONTROL</v>
      </c>
      <c r="F548" s="55">
        <v>5</v>
      </c>
      <c r="G548" s="2" t="str">
        <f t="shared" si="48"/>
        <v>SA-10-5</v>
      </c>
      <c r="H548" s="17" t="s">
        <v>609</v>
      </c>
      <c r="I548" s="13" t="str">
        <f t="shared" si="50"/>
        <v>N</v>
      </c>
      <c r="J548" s="13"/>
      <c r="K548" s="13" t="str">
        <f t="shared" si="51"/>
        <v>N</v>
      </c>
      <c r="L548" s="13" t="str">
        <f>IFERROR(VLOOKUP(G548,'Important Notes'!I:I,1,FALSE)," ")</f>
        <v xml:space="preserve"> </v>
      </c>
      <c r="M548" s="13" t="str">
        <f t="shared" si="52"/>
        <v>N</v>
      </c>
      <c r="N548" s="13" t="str">
        <f>IFERROR(VLOOKUP(G548,'Important Notes'!D:D,1,FALSE)," ")</f>
        <v xml:space="preserve"> </v>
      </c>
      <c r="O548" s="13" t="str">
        <f>VLOOKUP(D548,'Ref-NIST 800-53 (Rev. 4)'!A:D,4,FALSE)</f>
        <v>P1</v>
      </c>
      <c r="P548" s="13" t="s">
        <v>1152</v>
      </c>
    </row>
    <row r="549" spans="1:16">
      <c r="A549" s="13" t="str">
        <f t="shared" si="49"/>
        <v>SA</v>
      </c>
      <c r="B549" s="13" t="str">
        <f>VLOOKUP(A549,'Ref-Families'!A:B,2,FALSE)</f>
        <v xml:space="preserve"> System and Services Acquisition</v>
      </c>
      <c r="C549" s="13" t="str">
        <f>TRIM(VLOOKUP(D549,'Ref-NIST 800-53 (Rev. 4)'!A:C,3,FALSE))</f>
        <v>DEVELOPER CONFIGURATION MANAGEMENT</v>
      </c>
      <c r="D549" s="12" t="s">
        <v>178</v>
      </c>
      <c r="E549" s="13" t="str">
        <f>TRIM(VLOOKUP(G549,'Ref-ALL NIST 800-53 Controls'!A:F,6,FALSE))</f>
        <v>TRUSTED DISTRIBUTION</v>
      </c>
      <c r="F549" s="55">
        <v>6</v>
      </c>
      <c r="G549" s="2" t="str">
        <f t="shared" si="48"/>
        <v>SA-10-6</v>
      </c>
      <c r="H549" s="17" t="s">
        <v>609</v>
      </c>
      <c r="I549" s="13" t="str">
        <f t="shared" si="50"/>
        <v>N</v>
      </c>
      <c r="J549" s="13"/>
      <c r="K549" s="13" t="str">
        <f t="shared" si="51"/>
        <v>N</v>
      </c>
      <c r="L549" s="13" t="str">
        <f>IFERROR(VLOOKUP(G549,'Important Notes'!I:I,1,FALSE)," ")</f>
        <v xml:space="preserve"> </v>
      </c>
      <c r="M549" s="13" t="str">
        <f t="shared" si="52"/>
        <v>N</v>
      </c>
      <c r="N549" s="13" t="str">
        <f>IFERROR(VLOOKUP(G549,'Important Notes'!D:D,1,FALSE)," ")</f>
        <v xml:space="preserve"> </v>
      </c>
      <c r="O549" s="13" t="str">
        <f>VLOOKUP(D549,'Ref-NIST 800-53 (Rev. 4)'!A:D,4,FALSE)</f>
        <v>P1</v>
      </c>
      <c r="P549" s="13" t="s">
        <v>1152</v>
      </c>
    </row>
    <row r="550" spans="1:16">
      <c r="A550" s="13" t="str">
        <f t="shared" si="49"/>
        <v>SA</v>
      </c>
      <c r="B550" s="13" t="str">
        <f>VLOOKUP(A550,'Ref-Families'!A:B,2,FALSE)</f>
        <v xml:space="preserve"> System and Services Acquisition</v>
      </c>
      <c r="C550" s="13" t="str">
        <f>TRIM(VLOOKUP(D550,'Ref-NIST 800-53 (Rev. 4)'!A:C,3,FALSE))</f>
        <v>DEVELOPER SECURITY TESTING AND EVALUATION</v>
      </c>
      <c r="D550" s="12" t="s">
        <v>82</v>
      </c>
      <c r="E550" s="13" t="str">
        <f>TRIM(VLOOKUP(G550,'Ref-ALL NIST 800-53 Controls'!A:F,6,FALSE))</f>
        <v/>
      </c>
      <c r="F550" s="55">
        <v>0</v>
      </c>
      <c r="G550" s="2" t="str">
        <f t="shared" si="48"/>
        <v>SA-11-0</v>
      </c>
      <c r="H550" s="17" t="s">
        <v>714</v>
      </c>
      <c r="I550" s="13" t="str">
        <f t="shared" si="50"/>
        <v>N</v>
      </c>
      <c r="J550" s="13"/>
      <c r="K550" s="13" t="str">
        <f t="shared" si="51"/>
        <v>Y</v>
      </c>
      <c r="L550" s="13" t="str">
        <f>IFERROR(VLOOKUP(G550,'Important Notes'!I:I,1,FALSE)," ")</f>
        <v>SA-11-0</v>
      </c>
      <c r="M550" s="13" t="str">
        <f t="shared" si="52"/>
        <v>Y</v>
      </c>
      <c r="N550" s="13" t="str">
        <f>IFERROR(VLOOKUP(G550,'Important Notes'!D:D,1,FALSE)," ")</f>
        <v>SA-11-0</v>
      </c>
      <c r="O550" s="13" t="str">
        <f>VLOOKUP(D550,'Ref-NIST 800-53 (Rev. 4)'!A:D,4,FALSE)</f>
        <v>P1</v>
      </c>
      <c r="P550" s="13" t="s">
        <v>1152</v>
      </c>
    </row>
    <row r="551" spans="1:16">
      <c r="A551" s="13" t="str">
        <f t="shared" si="49"/>
        <v>SA</v>
      </c>
      <c r="B551" s="13" t="str">
        <f>VLOOKUP(A551,'Ref-Families'!A:B,2,FALSE)</f>
        <v xml:space="preserve"> System and Services Acquisition</v>
      </c>
      <c r="C551" s="13" t="str">
        <f>TRIM(VLOOKUP(D551,'Ref-NIST 800-53 (Rev. 4)'!A:C,3,FALSE))</f>
        <v>DEVELOPER SECURITY TESTING AND EVALUATION</v>
      </c>
      <c r="D551" s="12" t="s">
        <v>82</v>
      </c>
      <c r="E551" s="13" t="str">
        <f>TRIM(VLOOKUP(G551,'Ref-ALL NIST 800-53 Controls'!A:F,6,FALSE))</f>
        <v>STATIC CODE ANALYSIS</v>
      </c>
      <c r="F551" s="55">
        <v>1</v>
      </c>
      <c r="G551" s="2" t="str">
        <f t="shared" si="48"/>
        <v>SA-11-1</v>
      </c>
      <c r="H551" s="17" t="s">
        <v>609</v>
      </c>
      <c r="I551" s="13" t="str">
        <f t="shared" si="50"/>
        <v>N</v>
      </c>
      <c r="J551" s="13"/>
      <c r="K551" s="13" t="str">
        <f t="shared" si="51"/>
        <v>Y</v>
      </c>
      <c r="L551" s="13" t="str">
        <f>IFERROR(VLOOKUP(G551,'Important Notes'!I:I,1,FALSE)," ")</f>
        <v>SA-11-1</v>
      </c>
      <c r="M551" s="13" t="str">
        <f t="shared" si="52"/>
        <v>Y</v>
      </c>
      <c r="N551" s="13" t="str">
        <f>IFERROR(VLOOKUP(G551,'Important Notes'!D:D,1,FALSE)," ")</f>
        <v>SA-11-1</v>
      </c>
      <c r="O551" s="13" t="str">
        <f>VLOOKUP(D551,'Ref-NIST 800-53 (Rev. 4)'!A:D,4,FALSE)</f>
        <v>P1</v>
      </c>
      <c r="P551" s="13" t="s">
        <v>1152</v>
      </c>
    </row>
    <row r="552" spans="1:16">
      <c r="A552" s="13" t="str">
        <f t="shared" si="49"/>
        <v>SA</v>
      </c>
      <c r="B552" s="13" t="str">
        <f>VLOOKUP(A552,'Ref-Families'!A:B,2,FALSE)</f>
        <v xml:space="preserve"> System and Services Acquisition</v>
      </c>
      <c r="C552" s="13" t="str">
        <f>TRIM(VLOOKUP(D552,'Ref-NIST 800-53 (Rev. 4)'!A:C,3,FALSE))</f>
        <v>DEVELOPER SECURITY TESTING AND EVALUATION</v>
      </c>
      <c r="D552" s="12" t="s">
        <v>82</v>
      </c>
      <c r="E552" s="13" t="str">
        <f>TRIM(VLOOKUP(G552,'Ref-ALL NIST 800-53 Controls'!A:F,6,FALSE))</f>
        <v>THREAT AND VULNERABILITY ANALYSES</v>
      </c>
      <c r="F552" s="55">
        <v>2</v>
      </c>
      <c r="G552" s="2" t="str">
        <f t="shared" si="48"/>
        <v>SA-11-2</v>
      </c>
      <c r="H552" s="17" t="s">
        <v>179</v>
      </c>
      <c r="I552" s="13" t="str">
        <f t="shared" si="50"/>
        <v>N</v>
      </c>
      <c r="J552" s="13"/>
      <c r="K552" s="13" t="str">
        <f t="shared" si="51"/>
        <v>Y</v>
      </c>
      <c r="L552" s="13" t="str">
        <f>IFERROR(VLOOKUP(G552,'Important Notes'!I:I,1,FALSE)," ")</f>
        <v>SA-11-2</v>
      </c>
      <c r="M552" s="13" t="str">
        <f t="shared" si="52"/>
        <v>Y</v>
      </c>
      <c r="N552" s="13" t="str">
        <f>IFERROR(VLOOKUP(G552,'Important Notes'!D:D,1,FALSE)," ")</f>
        <v>SA-11-2</v>
      </c>
      <c r="O552" s="13" t="str">
        <f>VLOOKUP(D552,'Ref-NIST 800-53 (Rev. 4)'!A:D,4,FALSE)</f>
        <v>P1</v>
      </c>
      <c r="P552" s="13" t="s">
        <v>1152</v>
      </c>
    </row>
    <row r="553" spans="1:16">
      <c r="A553" s="13" t="str">
        <f t="shared" si="49"/>
        <v>SA</v>
      </c>
      <c r="B553" s="13" t="str">
        <f>VLOOKUP(A553,'Ref-Families'!A:B,2,FALSE)</f>
        <v xml:space="preserve"> System and Services Acquisition</v>
      </c>
      <c r="C553" s="13" t="str">
        <f>TRIM(VLOOKUP(D553,'Ref-NIST 800-53 (Rev. 4)'!A:C,3,FALSE))</f>
        <v>DEVELOPER SECURITY TESTING AND EVALUATION</v>
      </c>
      <c r="D553" s="12" t="s">
        <v>82</v>
      </c>
      <c r="E553" s="13" t="str">
        <f>TRIM(VLOOKUP(G553,'Ref-ALL NIST 800-53 Controls'!A:F,6,FALSE))</f>
        <v>INDEPENDENT VERIFICATION OF ASSESSMENT PLANS / EVIDENCE</v>
      </c>
      <c r="F553" s="55">
        <v>3</v>
      </c>
      <c r="G553" s="2" t="str">
        <f t="shared" si="48"/>
        <v>SA-11-3</v>
      </c>
      <c r="H553" s="17" t="s">
        <v>180</v>
      </c>
      <c r="I553" s="13" t="str">
        <f t="shared" si="50"/>
        <v>N</v>
      </c>
      <c r="J553" s="13"/>
      <c r="K553" s="13" t="str">
        <f t="shared" si="51"/>
        <v>N</v>
      </c>
      <c r="L553" s="13" t="str">
        <f>IFERROR(VLOOKUP(G553,'Important Notes'!I:I,1,FALSE)," ")</f>
        <v xml:space="preserve"> </v>
      </c>
      <c r="M553" s="13" t="str">
        <f t="shared" si="52"/>
        <v>N</v>
      </c>
      <c r="N553" s="13" t="str">
        <f>IFERROR(VLOOKUP(G553,'Important Notes'!D:D,1,FALSE)," ")</f>
        <v xml:space="preserve"> </v>
      </c>
      <c r="O553" s="13" t="str">
        <f>VLOOKUP(D553,'Ref-NIST 800-53 (Rev. 4)'!A:D,4,FALSE)</f>
        <v>P1</v>
      </c>
      <c r="P553" s="13" t="s">
        <v>1152</v>
      </c>
    </row>
    <row r="554" spans="1:16">
      <c r="A554" s="13" t="str">
        <f t="shared" si="49"/>
        <v>SA</v>
      </c>
      <c r="B554" s="13" t="str">
        <f>VLOOKUP(A554,'Ref-Families'!A:B,2,FALSE)</f>
        <v xml:space="preserve"> System and Services Acquisition</v>
      </c>
      <c r="C554" s="13" t="str">
        <f>TRIM(VLOOKUP(D554,'Ref-NIST 800-53 (Rev. 4)'!A:C,3,FALSE))</f>
        <v>DEVELOPER SECURITY TESTING AND EVALUATION</v>
      </c>
      <c r="D554" s="12" t="s">
        <v>82</v>
      </c>
      <c r="E554" s="13" t="str">
        <f>TRIM(VLOOKUP(G554,'Ref-ALL NIST 800-53 Controls'!A:F,6,FALSE))</f>
        <v>MANUAL CODE REVIEWS</v>
      </c>
      <c r="F554" s="55">
        <v>4</v>
      </c>
      <c r="G554" s="2" t="str">
        <f t="shared" si="48"/>
        <v>SA-11-4</v>
      </c>
      <c r="H554" s="17" t="s">
        <v>609</v>
      </c>
      <c r="I554" s="13" t="str">
        <f t="shared" si="50"/>
        <v>N</v>
      </c>
      <c r="J554" s="13"/>
      <c r="K554" s="13" t="str">
        <f t="shared" si="51"/>
        <v>N</v>
      </c>
      <c r="L554" s="13" t="str">
        <f>IFERROR(VLOOKUP(G554,'Important Notes'!I:I,1,FALSE)," ")</f>
        <v xml:space="preserve"> </v>
      </c>
      <c r="M554" s="13" t="str">
        <f t="shared" si="52"/>
        <v>N</v>
      </c>
      <c r="N554" s="13" t="str">
        <f>IFERROR(VLOOKUP(G554,'Important Notes'!D:D,1,FALSE)," ")</f>
        <v xml:space="preserve"> </v>
      </c>
      <c r="O554" s="13" t="str">
        <f>VLOOKUP(D554,'Ref-NIST 800-53 (Rev. 4)'!A:D,4,FALSE)</f>
        <v>P1</v>
      </c>
      <c r="P554" s="13" t="s">
        <v>1152</v>
      </c>
    </row>
    <row r="555" spans="1:16">
      <c r="A555" s="13" t="str">
        <f t="shared" si="49"/>
        <v>SA</v>
      </c>
      <c r="B555" s="13" t="str">
        <f>VLOOKUP(A555,'Ref-Families'!A:B,2,FALSE)</f>
        <v xml:space="preserve"> System and Services Acquisition</v>
      </c>
      <c r="C555" s="13" t="str">
        <f>TRIM(VLOOKUP(D555,'Ref-NIST 800-53 (Rev. 4)'!A:C,3,FALSE))</f>
        <v>DEVELOPER SECURITY TESTING AND EVALUATION</v>
      </c>
      <c r="D555" s="12" t="s">
        <v>82</v>
      </c>
      <c r="E555" s="13" t="str">
        <f>TRIM(VLOOKUP(G555,'Ref-ALL NIST 800-53 Controls'!A:F,6,FALSE))</f>
        <v>PENETRATION TESTING</v>
      </c>
      <c r="F555" s="55">
        <v>5</v>
      </c>
      <c r="G555" s="2" t="str">
        <f t="shared" si="48"/>
        <v>SA-11-5</v>
      </c>
      <c r="H555" s="17" t="s">
        <v>609</v>
      </c>
      <c r="I555" s="13" t="str">
        <f t="shared" si="50"/>
        <v>N</v>
      </c>
      <c r="J555" s="13"/>
      <c r="K555" s="13" t="str">
        <f t="shared" si="51"/>
        <v>N</v>
      </c>
      <c r="L555" s="13" t="str">
        <f>IFERROR(VLOOKUP(G555,'Important Notes'!I:I,1,FALSE)," ")</f>
        <v xml:space="preserve"> </v>
      </c>
      <c r="M555" s="13" t="str">
        <f t="shared" si="52"/>
        <v>N</v>
      </c>
      <c r="N555" s="13" t="str">
        <f>IFERROR(VLOOKUP(G555,'Important Notes'!D:D,1,FALSE)," ")</f>
        <v xml:space="preserve"> </v>
      </c>
      <c r="O555" s="13" t="str">
        <f>VLOOKUP(D555,'Ref-NIST 800-53 (Rev. 4)'!A:D,4,FALSE)</f>
        <v>P1</v>
      </c>
      <c r="P555" s="13" t="s">
        <v>1152</v>
      </c>
    </row>
    <row r="556" spans="1:16">
      <c r="A556" s="13" t="str">
        <f t="shared" si="49"/>
        <v>SA</v>
      </c>
      <c r="B556" s="13" t="str">
        <f>VLOOKUP(A556,'Ref-Families'!A:B,2,FALSE)</f>
        <v xml:space="preserve"> System and Services Acquisition</v>
      </c>
      <c r="C556" s="13" t="str">
        <f>TRIM(VLOOKUP(D556,'Ref-NIST 800-53 (Rev. 4)'!A:C,3,FALSE))</f>
        <v>DEVELOPER SECURITY TESTING AND EVALUATION</v>
      </c>
      <c r="D556" s="12" t="s">
        <v>82</v>
      </c>
      <c r="E556" s="13" t="str">
        <f>TRIM(VLOOKUP(G556,'Ref-ALL NIST 800-53 Controls'!A:F,6,FALSE))</f>
        <v>ATTACK SURFACE REVIEWS</v>
      </c>
      <c r="F556" s="55">
        <v>6</v>
      </c>
      <c r="G556" s="2" t="str">
        <f t="shared" si="48"/>
        <v>SA-11-6</v>
      </c>
      <c r="H556" s="17" t="s">
        <v>609</v>
      </c>
      <c r="I556" s="13" t="str">
        <f t="shared" si="50"/>
        <v>N</v>
      </c>
      <c r="J556" s="13"/>
      <c r="K556" s="13" t="str">
        <f t="shared" si="51"/>
        <v>N</v>
      </c>
      <c r="L556" s="13" t="str">
        <f>IFERROR(VLOOKUP(G556,'Important Notes'!I:I,1,FALSE)," ")</f>
        <v xml:space="preserve"> </v>
      </c>
      <c r="M556" s="13" t="str">
        <f t="shared" si="52"/>
        <v>N</v>
      </c>
      <c r="N556" s="13" t="str">
        <f>IFERROR(VLOOKUP(G556,'Important Notes'!D:D,1,FALSE)," ")</f>
        <v xml:space="preserve"> </v>
      </c>
      <c r="O556" s="13" t="str">
        <f>VLOOKUP(D556,'Ref-NIST 800-53 (Rev. 4)'!A:D,4,FALSE)</f>
        <v>P1</v>
      </c>
      <c r="P556" s="13" t="s">
        <v>1152</v>
      </c>
    </row>
    <row r="557" spans="1:16">
      <c r="A557" s="13" t="str">
        <f t="shared" si="49"/>
        <v>SA</v>
      </c>
      <c r="B557" s="13" t="str">
        <f>VLOOKUP(A557,'Ref-Families'!A:B,2,FALSE)</f>
        <v xml:space="preserve"> System and Services Acquisition</v>
      </c>
      <c r="C557" s="13" t="str">
        <f>TRIM(VLOOKUP(D557,'Ref-NIST 800-53 (Rev. 4)'!A:C,3,FALSE))</f>
        <v>DEVELOPER SECURITY TESTING AND EVALUATION</v>
      </c>
      <c r="D557" s="12" t="s">
        <v>82</v>
      </c>
      <c r="E557" s="13" t="str">
        <f>TRIM(VLOOKUP(G557,'Ref-ALL NIST 800-53 Controls'!A:F,6,FALSE))</f>
        <v>VERIFY SCOPE OF TESTING / EVALUATION</v>
      </c>
      <c r="F557" s="55">
        <v>7</v>
      </c>
      <c r="G557" s="2" t="str">
        <f t="shared" si="48"/>
        <v>SA-11-7</v>
      </c>
      <c r="H557" s="17" t="s">
        <v>609</v>
      </c>
      <c r="I557" s="13" t="str">
        <f t="shared" si="50"/>
        <v>N</v>
      </c>
      <c r="J557" s="13"/>
      <c r="K557" s="13" t="str">
        <f t="shared" si="51"/>
        <v>N</v>
      </c>
      <c r="L557" s="13" t="str">
        <f>IFERROR(VLOOKUP(G557,'Important Notes'!I:I,1,FALSE)," ")</f>
        <v xml:space="preserve"> </v>
      </c>
      <c r="M557" s="13" t="str">
        <f t="shared" si="52"/>
        <v>N</v>
      </c>
      <c r="N557" s="13" t="str">
        <f>IFERROR(VLOOKUP(G557,'Important Notes'!D:D,1,FALSE)," ")</f>
        <v xml:space="preserve"> </v>
      </c>
      <c r="O557" s="13" t="str">
        <f>VLOOKUP(D557,'Ref-NIST 800-53 (Rev. 4)'!A:D,4,FALSE)</f>
        <v>P1</v>
      </c>
      <c r="P557" s="13" t="s">
        <v>1152</v>
      </c>
    </row>
    <row r="558" spans="1:16">
      <c r="A558" s="13" t="str">
        <f t="shared" si="49"/>
        <v>SA</v>
      </c>
      <c r="B558" s="13" t="str">
        <f>VLOOKUP(A558,'Ref-Families'!A:B,2,FALSE)</f>
        <v xml:space="preserve"> System and Services Acquisition</v>
      </c>
      <c r="C558" s="13" t="str">
        <f>TRIM(VLOOKUP(D558,'Ref-NIST 800-53 (Rev. 4)'!A:C,3,FALSE))</f>
        <v>DEVELOPER SECURITY TESTING AND EVALUATION</v>
      </c>
      <c r="D558" s="12" t="s">
        <v>82</v>
      </c>
      <c r="E558" s="13" t="str">
        <f>TRIM(VLOOKUP(G558,'Ref-ALL NIST 800-53 Controls'!A:F,6,FALSE))</f>
        <v>DYNAMIC CODE ANALYSIS</v>
      </c>
      <c r="F558" s="55">
        <v>8</v>
      </c>
      <c r="G558" s="2" t="str">
        <f t="shared" si="48"/>
        <v>SA-11-8</v>
      </c>
      <c r="H558" s="17" t="s">
        <v>609</v>
      </c>
      <c r="I558" s="13" t="str">
        <f t="shared" si="50"/>
        <v>N</v>
      </c>
      <c r="J558" s="13"/>
      <c r="K558" s="13" t="str">
        <f t="shared" si="51"/>
        <v>Y</v>
      </c>
      <c r="L558" s="13" t="str">
        <f>IFERROR(VLOOKUP(G558,'Important Notes'!I:I,1,FALSE)," ")</f>
        <v>SA-11-8</v>
      </c>
      <c r="M558" s="13" t="str">
        <f t="shared" si="52"/>
        <v>Y</v>
      </c>
      <c r="N558" s="13" t="str">
        <f>IFERROR(VLOOKUP(G558,'Important Notes'!D:D,1,FALSE)," ")</f>
        <v>SA-11-8</v>
      </c>
      <c r="O558" s="13" t="str">
        <f>VLOOKUP(D558,'Ref-NIST 800-53 (Rev. 4)'!A:D,4,FALSE)</f>
        <v>P1</v>
      </c>
      <c r="P558" s="13" t="s">
        <v>1152</v>
      </c>
    </row>
    <row r="559" spans="1:16" ht="30">
      <c r="A559" s="13" t="str">
        <f t="shared" si="49"/>
        <v>SA</v>
      </c>
      <c r="B559" s="13" t="str">
        <f>VLOOKUP(A559,'Ref-Families'!A:B,2,FALSE)</f>
        <v xml:space="preserve"> System and Services Acquisition</v>
      </c>
      <c r="C559" s="13" t="str">
        <f>TRIM(VLOOKUP(D559,'Ref-NIST 800-53 (Rev. 4)'!A:C,3,FALSE))</f>
        <v>SUPPLY CHAIN PROTECTION</v>
      </c>
      <c r="D559" s="12" t="s">
        <v>157</v>
      </c>
      <c r="E559" s="13" t="str">
        <f>TRIM(VLOOKUP(G559,'Ref-ALL NIST 800-53 Controls'!A:F,6,FALSE))</f>
        <v/>
      </c>
      <c r="F559" s="55">
        <v>0</v>
      </c>
      <c r="G559" s="2" t="str">
        <f t="shared" si="48"/>
        <v>SA-12-0</v>
      </c>
      <c r="H559" s="17" t="s">
        <v>715</v>
      </c>
      <c r="I559" s="13" t="str">
        <f t="shared" si="50"/>
        <v>N</v>
      </c>
      <c r="J559" s="13"/>
      <c r="K559" s="13" t="str">
        <f t="shared" si="51"/>
        <v>N</v>
      </c>
      <c r="L559" s="13" t="str">
        <f>IFERROR(VLOOKUP(G559,'Important Notes'!I:I,1,FALSE)," ")</f>
        <v xml:space="preserve"> </v>
      </c>
      <c r="M559" s="13" t="str">
        <f t="shared" si="52"/>
        <v>Y</v>
      </c>
      <c r="N559" s="13" t="str">
        <f>IFERROR(VLOOKUP(G559,'Important Notes'!D:D,1,FALSE)," ")</f>
        <v>SA-12-0</v>
      </c>
      <c r="O559" s="13" t="str">
        <f>VLOOKUP(D559,'Ref-NIST 800-53 (Rev. 4)'!A:D,4,FALSE)</f>
        <v>P1</v>
      </c>
      <c r="P559" s="13" t="s">
        <v>1152</v>
      </c>
    </row>
    <row r="560" spans="1:16">
      <c r="A560" s="13" t="str">
        <f t="shared" si="49"/>
        <v>SA</v>
      </c>
      <c r="B560" s="13" t="str">
        <f>VLOOKUP(A560,'Ref-Families'!A:B,2,FALSE)</f>
        <v xml:space="preserve"> System and Services Acquisition</v>
      </c>
      <c r="C560" s="13" t="str">
        <f>TRIM(VLOOKUP(D560,'Ref-NIST 800-53 (Rev. 4)'!A:C,3,FALSE))</f>
        <v>SUPPLY CHAIN PROTECTION</v>
      </c>
      <c r="D560" s="12" t="s">
        <v>157</v>
      </c>
      <c r="E560" s="13" t="str">
        <f>TRIM(VLOOKUP(G560,'Ref-ALL NIST 800-53 Controls'!A:F,6,FALSE))</f>
        <v>ACQUISITION STRATEGIES / TOOLS / METHODS</v>
      </c>
      <c r="F560" s="55">
        <v>1</v>
      </c>
      <c r="G560" s="2" t="str">
        <f t="shared" si="48"/>
        <v>SA-12-1</v>
      </c>
      <c r="H560" s="17" t="s">
        <v>181</v>
      </c>
      <c r="I560" s="13" t="str">
        <f t="shared" si="50"/>
        <v>N</v>
      </c>
      <c r="J560" s="13"/>
      <c r="K560" s="13" t="str">
        <f t="shared" si="51"/>
        <v>N</v>
      </c>
      <c r="L560" s="13" t="str">
        <f>IFERROR(VLOOKUP(G560,'Important Notes'!I:I,1,FALSE)," ")</f>
        <v xml:space="preserve"> </v>
      </c>
      <c r="M560" s="13" t="str">
        <f t="shared" si="52"/>
        <v>N</v>
      </c>
      <c r="N560" s="13" t="str">
        <f>IFERROR(VLOOKUP(G560,'Important Notes'!D:D,1,FALSE)," ")</f>
        <v xml:space="preserve"> </v>
      </c>
      <c r="O560" s="13" t="str">
        <f>VLOOKUP(D560,'Ref-NIST 800-53 (Rev. 4)'!A:D,4,FALSE)</f>
        <v>P1</v>
      </c>
      <c r="P560" s="13" t="s">
        <v>1152</v>
      </c>
    </row>
    <row r="561" spans="1:16">
      <c r="A561" s="13" t="str">
        <f t="shared" si="49"/>
        <v>SA</v>
      </c>
      <c r="B561" s="13" t="str">
        <f>VLOOKUP(A561,'Ref-Families'!A:B,2,FALSE)</f>
        <v xml:space="preserve"> System and Services Acquisition</v>
      </c>
      <c r="C561" s="13" t="str">
        <f>TRIM(VLOOKUP(D561,'Ref-NIST 800-53 (Rev. 4)'!A:C,3,FALSE))</f>
        <v>SUPPLY CHAIN PROTECTION</v>
      </c>
      <c r="D561" s="12" t="s">
        <v>157</v>
      </c>
      <c r="E561" s="13" t="str">
        <f>TRIM(VLOOKUP(G561,'Ref-ALL NIST 800-53 Controls'!A:F,6,FALSE))</f>
        <v>SUPPLIER REVIEWS</v>
      </c>
      <c r="F561" s="55">
        <v>2</v>
      </c>
      <c r="G561" s="2" t="str">
        <f t="shared" si="48"/>
        <v>SA-12-2</v>
      </c>
      <c r="H561" s="17" t="s">
        <v>609</v>
      </c>
      <c r="I561" s="13" t="str">
        <f t="shared" si="50"/>
        <v>N</v>
      </c>
      <c r="J561" s="13"/>
      <c r="K561" s="13" t="str">
        <f t="shared" si="51"/>
        <v>N</v>
      </c>
      <c r="L561" s="13" t="str">
        <f>IFERROR(VLOOKUP(G561,'Important Notes'!I:I,1,FALSE)," ")</f>
        <v xml:space="preserve"> </v>
      </c>
      <c r="M561" s="13" t="str">
        <f t="shared" si="52"/>
        <v>N</v>
      </c>
      <c r="N561" s="13" t="str">
        <f>IFERROR(VLOOKUP(G561,'Important Notes'!D:D,1,FALSE)," ")</f>
        <v xml:space="preserve"> </v>
      </c>
      <c r="O561" s="13" t="str">
        <f>VLOOKUP(D561,'Ref-NIST 800-53 (Rev. 4)'!A:D,4,FALSE)</f>
        <v>P1</v>
      </c>
      <c r="P561" s="13" t="s">
        <v>1152</v>
      </c>
    </row>
    <row r="562" spans="1:16">
      <c r="A562" s="13" t="str">
        <f t="shared" si="49"/>
        <v>SA</v>
      </c>
      <c r="B562" s="13" t="str">
        <f>VLOOKUP(A562,'Ref-Families'!A:B,2,FALSE)</f>
        <v xml:space="preserve"> System and Services Acquisition</v>
      </c>
      <c r="C562" s="13" t="str">
        <f>TRIM(VLOOKUP(D562,'Ref-NIST 800-53 (Rev. 4)'!A:C,3,FALSE))</f>
        <v>SUPPLY CHAIN PROTECTION</v>
      </c>
      <c r="D562" s="12" t="s">
        <v>157</v>
      </c>
      <c r="E562" s="13" t="str">
        <f>TRIM(VLOOKUP(G562,'Ref-ALL NIST 800-53 Controls'!A:F,6,FALSE))</f>
        <v>TRUSTED SHIPPING AND WAREHOUSING</v>
      </c>
      <c r="F562" s="55">
        <v>3</v>
      </c>
      <c r="G562" s="2" t="str">
        <f t="shared" si="48"/>
        <v>SA-12-3</v>
      </c>
      <c r="H562" s="17" t="s">
        <v>611</v>
      </c>
      <c r="I562" s="13" t="str">
        <f t="shared" si="50"/>
        <v>N</v>
      </c>
      <c r="J562" s="13"/>
      <c r="K562" s="13" t="str">
        <f t="shared" si="51"/>
        <v>N</v>
      </c>
      <c r="L562" s="13" t="str">
        <f>IFERROR(VLOOKUP(G562,'Important Notes'!I:I,1,FALSE)," ")</f>
        <v xml:space="preserve"> </v>
      </c>
      <c r="M562" s="13" t="str">
        <f t="shared" si="52"/>
        <v>N</v>
      </c>
      <c r="N562" s="13" t="str">
        <f>IFERROR(VLOOKUP(G562,'Important Notes'!D:D,1,FALSE)," ")</f>
        <v xml:space="preserve"> </v>
      </c>
      <c r="O562" s="13" t="str">
        <f>VLOOKUP(D562,'Ref-NIST 800-53 (Rev. 4)'!A:D,4,FALSE)</f>
        <v>P1</v>
      </c>
      <c r="P562" s="13" t="s">
        <v>1152</v>
      </c>
    </row>
    <row r="563" spans="1:16">
      <c r="A563" s="13" t="str">
        <f t="shared" si="49"/>
        <v>SA</v>
      </c>
      <c r="B563" s="13" t="str">
        <f>VLOOKUP(A563,'Ref-Families'!A:B,2,FALSE)</f>
        <v xml:space="preserve"> System and Services Acquisition</v>
      </c>
      <c r="C563" s="13" t="str">
        <f>TRIM(VLOOKUP(D563,'Ref-NIST 800-53 (Rev. 4)'!A:C,3,FALSE))</f>
        <v>SUPPLY CHAIN PROTECTION</v>
      </c>
      <c r="D563" s="12" t="s">
        <v>157</v>
      </c>
      <c r="E563" s="13" t="str">
        <f>TRIM(VLOOKUP(G563,'Ref-ALL NIST 800-53 Controls'!A:F,6,FALSE))</f>
        <v>DIVERSITY OF SUPPLIERS</v>
      </c>
      <c r="F563" s="55">
        <v>4</v>
      </c>
      <c r="G563" s="2" t="str">
        <f t="shared" si="48"/>
        <v>SA-12-4</v>
      </c>
      <c r="H563" s="17" t="s">
        <v>611</v>
      </c>
      <c r="I563" s="13" t="str">
        <f t="shared" si="50"/>
        <v>N</v>
      </c>
      <c r="J563" s="13"/>
      <c r="K563" s="13" t="str">
        <f t="shared" si="51"/>
        <v>N</v>
      </c>
      <c r="L563" s="13" t="str">
        <f>IFERROR(VLOOKUP(G563,'Important Notes'!I:I,1,FALSE)," ")</f>
        <v xml:space="preserve"> </v>
      </c>
      <c r="M563" s="13" t="str">
        <f t="shared" si="52"/>
        <v>N</v>
      </c>
      <c r="N563" s="13" t="str">
        <f>IFERROR(VLOOKUP(G563,'Important Notes'!D:D,1,FALSE)," ")</f>
        <v xml:space="preserve"> </v>
      </c>
      <c r="O563" s="13" t="str">
        <f>VLOOKUP(D563,'Ref-NIST 800-53 (Rev. 4)'!A:D,4,FALSE)</f>
        <v>P1</v>
      </c>
      <c r="P563" s="13" t="s">
        <v>1152</v>
      </c>
    </row>
    <row r="564" spans="1:16">
      <c r="A564" s="13" t="str">
        <f t="shared" si="49"/>
        <v>SA</v>
      </c>
      <c r="B564" s="13" t="str">
        <f>VLOOKUP(A564,'Ref-Families'!A:B,2,FALSE)</f>
        <v xml:space="preserve"> System and Services Acquisition</v>
      </c>
      <c r="C564" s="13" t="str">
        <f>TRIM(VLOOKUP(D564,'Ref-NIST 800-53 (Rev. 4)'!A:C,3,FALSE))</f>
        <v>SUPPLY CHAIN PROTECTION</v>
      </c>
      <c r="D564" s="12" t="s">
        <v>157</v>
      </c>
      <c r="E564" s="13" t="str">
        <f>TRIM(VLOOKUP(G564,'Ref-ALL NIST 800-53 Controls'!A:F,6,FALSE))</f>
        <v>LIMITATION OF HARM</v>
      </c>
      <c r="F564" s="55">
        <v>5</v>
      </c>
      <c r="G564" s="2" t="str">
        <f t="shared" si="48"/>
        <v>SA-12-5</v>
      </c>
      <c r="H564" s="17" t="s">
        <v>609</v>
      </c>
      <c r="I564" s="13" t="str">
        <f t="shared" si="50"/>
        <v>N</v>
      </c>
      <c r="J564" s="13"/>
      <c r="K564" s="13" t="str">
        <f t="shared" si="51"/>
        <v>N</v>
      </c>
      <c r="L564" s="13" t="str">
        <f>IFERROR(VLOOKUP(G564,'Important Notes'!I:I,1,FALSE)," ")</f>
        <v xml:space="preserve"> </v>
      </c>
      <c r="M564" s="13" t="str">
        <f t="shared" si="52"/>
        <v>N</v>
      </c>
      <c r="N564" s="13" t="str">
        <f>IFERROR(VLOOKUP(G564,'Important Notes'!D:D,1,FALSE)," ")</f>
        <v xml:space="preserve"> </v>
      </c>
      <c r="O564" s="13" t="str">
        <f>VLOOKUP(D564,'Ref-NIST 800-53 (Rev. 4)'!A:D,4,FALSE)</f>
        <v>P1</v>
      </c>
      <c r="P564" s="13" t="s">
        <v>1152</v>
      </c>
    </row>
    <row r="565" spans="1:16">
      <c r="A565" s="13" t="str">
        <f t="shared" si="49"/>
        <v>SA</v>
      </c>
      <c r="B565" s="13" t="str">
        <f>VLOOKUP(A565,'Ref-Families'!A:B,2,FALSE)</f>
        <v xml:space="preserve"> System and Services Acquisition</v>
      </c>
      <c r="C565" s="13" t="str">
        <f>TRIM(VLOOKUP(D565,'Ref-NIST 800-53 (Rev. 4)'!A:C,3,FALSE))</f>
        <v>SUPPLY CHAIN PROTECTION</v>
      </c>
      <c r="D565" s="12" t="s">
        <v>157</v>
      </c>
      <c r="E565" s="13" t="str">
        <f>TRIM(VLOOKUP(G565,'Ref-ALL NIST 800-53 Controls'!A:F,6,FALSE))</f>
        <v>MINIMIZING PROCUREMENT TIME</v>
      </c>
      <c r="F565" s="55">
        <v>6</v>
      </c>
      <c r="G565" s="2" t="str">
        <f t="shared" si="48"/>
        <v>SA-12-6</v>
      </c>
      <c r="H565" s="17" t="s">
        <v>611</v>
      </c>
      <c r="I565" s="13" t="str">
        <f t="shared" si="50"/>
        <v>N</v>
      </c>
      <c r="J565" s="13"/>
      <c r="K565" s="13" t="str">
        <f t="shared" si="51"/>
        <v>N</v>
      </c>
      <c r="L565" s="13" t="str">
        <f>IFERROR(VLOOKUP(G565,'Important Notes'!I:I,1,FALSE)," ")</f>
        <v xml:space="preserve"> </v>
      </c>
      <c r="M565" s="13" t="str">
        <f t="shared" si="52"/>
        <v>N</v>
      </c>
      <c r="N565" s="13" t="str">
        <f>IFERROR(VLOOKUP(G565,'Important Notes'!D:D,1,FALSE)," ")</f>
        <v xml:space="preserve"> </v>
      </c>
      <c r="O565" s="13" t="str">
        <f>VLOOKUP(D565,'Ref-NIST 800-53 (Rev. 4)'!A:D,4,FALSE)</f>
        <v>P1</v>
      </c>
      <c r="P565" s="13" t="s">
        <v>1152</v>
      </c>
    </row>
    <row r="566" spans="1:16">
      <c r="A566" s="13" t="str">
        <f t="shared" si="49"/>
        <v>SA</v>
      </c>
      <c r="B566" s="13" t="str">
        <f>VLOOKUP(A566,'Ref-Families'!A:B,2,FALSE)</f>
        <v xml:space="preserve"> System and Services Acquisition</v>
      </c>
      <c r="C566" s="13" t="str">
        <f>TRIM(VLOOKUP(D566,'Ref-NIST 800-53 (Rev. 4)'!A:C,3,FALSE))</f>
        <v>SUPPLY CHAIN PROTECTION</v>
      </c>
      <c r="D566" s="12" t="s">
        <v>157</v>
      </c>
      <c r="E566" s="13" t="str">
        <f>TRIM(VLOOKUP(G566,'Ref-ALL NIST 800-53 Controls'!A:F,6,FALSE))</f>
        <v>ASSESSMENTS PRIOR TO SELECTION / ACCEPTANCE / UPDATE</v>
      </c>
      <c r="F566" s="55">
        <v>7</v>
      </c>
      <c r="G566" s="2" t="str">
        <f t="shared" si="48"/>
        <v>SA-12-7</v>
      </c>
      <c r="H566" s="17" t="s">
        <v>182</v>
      </c>
      <c r="I566" s="13" t="str">
        <f t="shared" si="50"/>
        <v>N</v>
      </c>
      <c r="J566" s="13"/>
      <c r="K566" s="13" t="str">
        <f t="shared" si="51"/>
        <v>N</v>
      </c>
      <c r="L566" s="13" t="str">
        <f>IFERROR(VLOOKUP(G566,'Important Notes'!I:I,1,FALSE)," ")</f>
        <v xml:space="preserve"> </v>
      </c>
      <c r="M566" s="13" t="str">
        <f t="shared" si="52"/>
        <v>N</v>
      </c>
      <c r="N566" s="13" t="str">
        <f>IFERROR(VLOOKUP(G566,'Important Notes'!D:D,1,FALSE)," ")</f>
        <v xml:space="preserve"> </v>
      </c>
      <c r="O566" s="13" t="str">
        <f>VLOOKUP(D566,'Ref-NIST 800-53 (Rev. 4)'!A:D,4,FALSE)</f>
        <v>P1</v>
      </c>
      <c r="P566" s="13" t="s">
        <v>1152</v>
      </c>
    </row>
    <row r="567" spans="1:16">
      <c r="A567" s="13" t="str">
        <f t="shared" si="49"/>
        <v>SA</v>
      </c>
      <c r="B567" s="13" t="str">
        <f>VLOOKUP(A567,'Ref-Families'!A:B,2,FALSE)</f>
        <v xml:space="preserve"> System and Services Acquisition</v>
      </c>
      <c r="C567" s="13" t="str">
        <f>TRIM(VLOOKUP(D567,'Ref-NIST 800-53 (Rev. 4)'!A:C,3,FALSE))</f>
        <v>SUPPLY CHAIN PROTECTION</v>
      </c>
      <c r="D567" s="12" t="s">
        <v>157</v>
      </c>
      <c r="E567" s="13" t="str">
        <f>TRIM(VLOOKUP(G567,'Ref-ALL NIST 800-53 Controls'!A:F,6,FALSE))</f>
        <v>USE OF ALL-SOURCE INTELLIGENCE</v>
      </c>
      <c r="F567" s="55">
        <v>8</v>
      </c>
      <c r="G567" s="2" t="str">
        <f t="shared" si="48"/>
        <v>SA-12-8</v>
      </c>
      <c r="H567" s="17" t="s">
        <v>183</v>
      </c>
      <c r="I567" s="13" t="str">
        <f t="shared" si="50"/>
        <v>N</v>
      </c>
      <c r="J567" s="13"/>
      <c r="K567" s="13" t="str">
        <f t="shared" si="51"/>
        <v>N</v>
      </c>
      <c r="L567" s="13" t="str">
        <f>IFERROR(VLOOKUP(G567,'Important Notes'!I:I,1,FALSE)," ")</f>
        <v xml:space="preserve"> </v>
      </c>
      <c r="M567" s="13" t="str">
        <f t="shared" si="52"/>
        <v>N</v>
      </c>
      <c r="N567" s="13" t="str">
        <f>IFERROR(VLOOKUP(G567,'Important Notes'!D:D,1,FALSE)," ")</f>
        <v xml:space="preserve"> </v>
      </c>
      <c r="O567" s="13" t="str">
        <f>VLOOKUP(D567,'Ref-NIST 800-53 (Rev. 4)'!A:D,4,FALSE)</f>
        <v>P1</v>
      </c>
      <c r="P567" s="13" t="s">
        <v>1152</v>
      </c>
    </row>
    <row r="568" spans="1:16">
      <c r="A568" s="13" t="str">
        <f t="shared" si="49"/>
        <v>SA</v>
      </c>
      <c r="B568" s="13" t="str">
        <f>VLOOKUP(A568,'Ref-Families'!A:B,2,FALSE)</f>
        <v xml:space="preserve"> System and Services Acquisition</v>
      </c>
      <c r="C568" s="13" t="str">
        <f>TRIM(VLOOKUP(D568,'Ref-NIST 800-53 (Rev. 4)'!A:C,3,FALSE))</f>
        <v>SUPPLY CHAIN PROTECTION</v>
      </c>
      <c r="D568" s="12" t="s">
        <v>157</v>
      </c>
      <c r="E568" s="13" t="str">
        <f>TRIM(VLOOKUP(G568,'Ref-ALL NIST 800-53 Controls'!A:F,6,FALSE))</f>
        <v>OPERATIONS SECURITY</v>
      </c>
      <c r="F568" s="55">
        <v>9</v>
      </c>
      <c r="G568" s="2" t="str">
        <f t="shared" si="48"/>
        <v>SA-12-9</v>
      </c>
      <c r="H568" s="17" t="s">
        <v>609</v>
      </c>
      <c r="I568" s="13" t="str">
        <f t="shared" si="50"/>
        <v>N</v>
      </c>
      <c r="J568" s="13"/>
      <c r="K568" s="13" t="str">
        <f t="shared" si="51"/>
        <v>N</v>
      </c>
      <c r="L568" s="13" t="str">
        <f>IFERROR(VLOOKUP(G568,'Important Notes'!I:I,1,FALSE)," ")</f>
        <v xml:space="preserve"> </v>
      </c>
      <c r="M568" s="13" t="str">
        <f t="shared" si="52"/>
        <v>N</v>
      </c>
      <c r="N568" s="13" t="str">
        <f>IFERROR(VLOOKUP(G568,'Important Notes'!D:D,1,FALSE)," ")</f>
        <v xml:space="preserve"> </v>
      </c>
      <c r="O568" s="13" t="str">
        <f>VLOOKUP(D568,'Ref-NIST 800-53 (Rev. 4)'!A:D,4,FALSE)</f>
        <v>P1</v>
      </c>
      <c r="P568" s="13" t="s">
        <v>1152</v>
      </c>
    </row>
    <row r="569" spans="1:16">
      <c r="A569" s="13" t="str">
        <f t="shared" si="49"/>
        <v>SA</v>
      </c>
      <c r="B569" s="13" t="str">
        <f>VLOOKUP(A569,'Ref-Families'!A:B,2,FALSE)</f>
        <v xml:space="preserve"> System and Services Acquisition</v>
      </c>
      <c r="C569" s="13" t="str">
        <f>TRIM(VLOOKUP(D569,'Ref-NIST 800-53 (Rev. 4)'!A:C,3,FALSE))</f>
        <v>SUPPLY CHAIN PROTECTION</v>
      </c>
      <c r="D569" s="12" t="s">
        <v>157</v>
      </c>
      <c r="E569" s="13" t="str">
        <f>TRIM(VLOOKUP(G569,'Ref-ALL NIST 800-53 Controls'!A:F,6,FALSE))</f>
        <v>VALIDATE AS GENUINE AND NOT ALTERED</v>
      </c>
      <c r="F569" s="55">
        <v>10</v>
      </c>
      <c r="G569" s="2" t="str">
        <f t="shared" si="48"/>
        <v>SA-12-10</v>
      </c>
      <c r="H569" s="17" t="s">
        <v>609</v>
      </c>
      <c r="I569" s="13" t="str">
        <f t="shared" si="50"/>
        <v>N</v>
      </c>
      <c r="J569" s="13"/>
      <c r="K569" s="13" t="str">
        <f t="shared" si="51"/>
        <v>N</v>
      </c>
      <c r="L569" s="13" t="str">
        <f>IFERROR(VLOOKUP(G569,'Important Notes'!I:I,1,FALSE)," ")</f>
        <v xml:space="preserve"> </v>
      </c>
      <c r="M569" s="13" t="str">
        <f t="shared" si="52"/>
        <v>N</v>
      </c>
      <c r="N569" s="13" t="str">
        <f>IFERROR(VLOOKUP(G569,'Important Notes'!D:D,1,FALSE)," ")</f>
        <v xml:space="preserve"> </v>
      </c>
      <c r="O569" s="13" t="str">
        <f>VLOOKUP(D569,'Ref-NIST 800-53 (Rev. 4)'!A:D,4,FALSE)</f>
        <v>P1</v>
      </c>
      <c r="P569" s="13" t="s">
        <v>1152</v>
      </c>
    </row>
    <row r="570" spans="1:16">
      <c r="A570" s="13" t="str">
        <f t="shared" si="49"/>
        <v>SA</v>
      </c>
      <c r="B570" s="13" t="str">
        <f>VLOOKUP(A570,'Ref-Families'!A:B,2,FALSE)</f>
        <v xml:space="preserve"> System and Services Acquisition</v>
      </c>
      <c r="C570" s="13" t="str">
        <f>TRIM(VLOOKUP(D570,'Ref-NIST 800-53 (Rev. 4)'!A:C,3,FALSE))</f>
        <v>SUPPLY CHAIN PROTECTION</v>
      </c>
      <c r="D570" s="12" t="s">
        <v>157</v>
      </c>
      <c r="E570" s="13" t="str">
        <f>TRIM(VLOOKUP(G570,'Ref-ALL NIST 800-53 Controls'!A:F,6,FALSE))</f>
        <v>PENETRATION TESTING / ANALYSIS OF ELEMENTS, PROCESSES, AND ACTORS</v>
      </c>
      <c r="F570" s="55">
        <v>11</v>
      </c>
      <c r="G570" s="2" t="str">
        <f t="shared" si="48"/>
        <v>SA-12-11</v>
      </c>
      <c r="H570" s="17" t="s">
        <v>168</v>
      </c>
      <c r="I570" s="13" t="str">
        <f t="shared" si="50"/>
        <v>N</v>
      </c>
      <c r="J570" s="13"/>
      <c r="K570" s="13" t="str">
        <f t="shared" si="51"/>
        <v>N</v>
      </c>
      <c r="L570" s="13" t="str">
        <f>IFERROR(VLOOKUP(G570,'Important Notes'!I:I,1,FALSE)," ")</f>
        <v xml:space="preserve"> </v>
      </c>
      <c r="M570" s="13" t="str">
        <f t="shared" si="52"/>
        <v>N</v>
      </c>
      <c r="N570" s="13" t="str">
        <f>IFERROR(VLOOKUP(G570,'Important Notes'!D:D,1,FALSE)," ")</f>
        <v xml:space="preserve"> </v>
      </c>
      <c r="O570" s="13" t="str">
        <f>VLOOKUP(D570,'Ref-NIST 800-53 (Rev. 4)'!A:D,4,FALSE)</f>
        <v>P1</v>
      </c>
      <c r="P570" s="13" t="s">
        <v>1152</v>
      </c>
    </row>
    <row r="571" spans="1:16">
      <c r="A571" s="13" t="str">
        <f t="shared" si="49"/>
        <v>SA</v>
      </c>
      <c r="B571" s="13" t="str">
        <f>VLOOKUP(A571,'Ref-Families'!A:B,2,FALSE)</f>
        <v xml:space="preserve"> System and Services Acquisition</v>
      </c>
      <c r="C571" s="13" t="str">
        <f>TRIM(VLOOKUP(D571,'Ref-NIST 800-53 (Rev. 4)'!A:C,3,FALSE))</f>
        <v>SUPPLY CHAIN PROTECTION</v>
      </c>
      <c r="D571" s="12" t="s">
        <v>157</v>
      </c>
      <c r="E571" s="13" t="str">
        <f>TRIM(VLOOKUP(G571,'Ref-ALL NIST 800-53 Controls'!A:F,6,FALSE))</f>
        <v>INTER-ORGANIZATIONAL AGREEMENTS</v>
      </c>
      <c r="F571" s="55">
        <v>12</v>
      </c>
      <c r="G571" s="2" t="str">
        <f t="shared" si="48"/>
        <v>SA-12-12</v>
      </c>
      <c r="H571" s="17" t="s">
        <v>609</v>
      </c>
      <c r="I571" s="13" t="str">
        <f t="shared" si="50"/>
        <v>N</v>
      </c>
      <c r="J571" s="13"/>
      <c r="K571" s="13" t="str">
        <f t="shared" si="51"/>
        <v>N</v>
      </c>
      <c r="L571" s="13" t="str">
        <f>IFERROR(VLOOKUP(G571,'Important Notes'!I:I,1,FALSE)," ")</f>
        <v xml:space="preserve"> </v>
      </c>
      <c r="M571" s="13" t="str">
        <f t="shared" si="52"/>
        <v>N</v>
      </c>
      <c r="N571" s="13" t="str">
        <f>IFERROR(VLOOKUP(G571,'Important Notes'!D:D,1,FALSE)," ")</f>
        <v xml:space="preserve"> </v>
      </c>
      <c r="O571" s="13" t="str">
        <f>VLOOKUP(D571,'Ref-NIST 800-53 (Rev. 4)'!A:D,4,FALSE)</f>
        <v>P1</v>
      </c>
      <c r="P571" s="13" t="s">
        <v>1152</v>
      </c>
    </row>
    <row r="572" spans="1:16">
      <c r="A572" s="13" t="str">
        <f t="shared" si="49"/>
        <v>SA</v>
      </c>
      <c r="B572" s="13" t="str">
        <f>VLOOKUP(A572,'Ref-Families'!A:B,2,FALSE)</f>
        <v xml:space="preserve"> System and Services Acquisition</v>
      </c>
      <c r="C572" s="13" t="str">
        <f>TRIM(VLOOKUP(D572,'Ref-NIST 800-53 (Rev. 4)'!A:C,3,FALSE))</f>
        <v>SUPPLY CHAIN PROTECTION</v>
      </c>
      <c r="D572" s="12" t="s">
        <v>157</v>
      </c>
      <c r="E572" s="13" t="str">
        <f>TRIM(VLOOKUP(G572,'Ref-ALL NIST 800-53 Controls'!A:F,6,FALSE))</f>
        <v>CRITICAL INFORMATION SYSTEM COMPONENTS</v>
      </c>
      <c r="F572" s="55">
        <v>13</v>
      </c>
      <c r="G572" s="2" t="str">
        <f t="shared" si="48"/>
        <v>SA-12-13</v>
      </c>
      <c r="H572" s="17" t="s">
        <v>609</v>
      </c>
      <c r="I572" s="13" t="str">
        <f t="shared" si="50"/>
        <v>N</v>
      </c>
      <c r="J572" s="13"/>
      <c r="K572" s="13" t="str">
        <f t="shared" si="51"/>
        <v>N</v>
      </c>
      <c r="L572" s="13" t="str">
        <f>IFERROR(VLOOKUP(G572,'Important Notes'!I:I,1,FALSE)," ")</f>
        <v xml:space="preserve"> </v>
      </c>
      <c r="M572" s="13" t="str">
        <f t="shared" si="52"/>
        <v>N</v>
      </c>
      <c r="N572" s="13" t="str">
        <f>IFERROR(VLOOKUP(G572,'Important Notes'!D:D,1,FALSE)," ")</f>
        <v xml:space="preserve"> </v>
      </c>
      <c r="O572" s="13" t="str">
        <f>VLOOKUP(D572,'Ref-NIST 800-53 (Rev. 4)'!A:D,4,FALSE)</f>
        <v>P1</v>
      </c>
      <c r="P572" s="13" t="s">
        <v>1152</v>
      </c>
    </row>
    <row r="573" spans="1:16">
      <c r="A573" s="13" t="str">
        <f t="shared" si="49"/>
        <v>SA</v>
      </c>
      <c r="B573" s="13" t="str">
        <f>VLOOKUP(A573,'Ref-Families'!A:B,2,FALSE)</f>
        <v xml:space="preserve"> System and Services Acquisition</v>
      </c>
      <c r="C573" s="13" t="str">
        <f>TRIM(VLOOKUP(D573,'Ref-NIST 800-53 (Rev. 4)'!A:C,3,FALSE))</f>
        <v>SUPPLY CHAIN PROTECTION</v>
      </c>
      <c r="D573" s="12" t="s">
        <v>157</v>
      </c>
      <c r="E573" s="13" t="str">
        <f>TRIM(VLOOKUP(G573,'Ref-ALL NIST 800-53 Controls'!A:F,6,FALSE))</f>
        <v>IDENTITY AND TRACEABILITY</v>
      </c>
      <c r="F573" s="55">
        <v>14</v>
      </c>
      <c r="G573" s="2" t="str">
        <f t="shared" si="48"/>
        <v>SA-12-14</v>
      </c>
      <c r="H573" s="17" t="s">
        <v>609</v>
      </c>
      <c r="I573" s="13" t="str">
        <f t="shared" si="50"/>
        <v>N</v>
      </c>
      <c r="J573" s="13"/>
      <c r="K573" s="13" t="str">
        <f t="shared" si="51"/>
        <v>N</v>
      </c>
      <c r="L573" s="13" t="str">
        <f>IFERROR(VLOOKUP(G573,'Important Notes'!I:I,1,FALSE)," ")</f>
        <v xml:space="preserve"> </v>
      </c>
      <c r="M573" s="13" t="str">
        <f t="shared" si="52"/>
        <v>N</v>
      </c>
      <c r="N573" s="13" t="str">
        <f>IFERROR(VLOOKUP(G573,'Important Notes'!D:D,1,FALSE)," ")</f>
        <v xml:space="preserve"> </v>
      </c>
      <c r="O573" s="13" t="str">
        <f>VLOOKUP(D573,'Ref-NIST 800-53 (Rev. 4)'!A:D,4,FALSE)</f>
        <v>P1</v>
      </c>
      <c r="P573" s="13" t="s">
        <v>1152</v>
      </c>
    </row>
    <row r="574" spans="1:16">
      <c r="A574" s="13" t="str">
        <f t="shared" si="49"/>
        <v>SA</v>
      </c>
      <c r="B574" s="13" t="str">
        <f>VLOOKUP(A574,'Ref-Families'!A:B,2,FALSE)</f>
        <v xml:space="preserve"> System and Services Acquisition</v>
      </c>
      <c r="C574" s="13" t="str">
        <f>TRIM(VLOOKUP(D574,'Ref-NIST 800-53 (Rev. 4)'!A:C,3,FALSE))</f>
        <v>SUPPLY CHAIN PROTECTION</v>
      </c>
      <c r="D574" s="12" t="s">
        <v>157</v>
      </c>
      <c r="E574" s="13" t="str">
        <f>TRIM(VLOOKUP(G574,'Ref-ALL NIST 800-53 Controls'!A:F,6,FALSE))</f>
        <v>PROCESSES TO ADDRESS WEAKNESSES OR DEFICIENCIES</v>
      </c>
      <c r="F574" s="55">
        <v>15</v>
      </c>
      <c r="G574" s="2" t="str">
        <f t="shared" si="48"/>
        <v>SA-12-15</v>
      </c>
      <c r="H574" s="17" t="s">
        <v>609</v>
      </c>
      <c r="I574" s="13" t="str">
        <f t="shared" si="50"/>
        <v>N</v>
      </c>
      <c r="J574" s="13"/>
      <c r="K574" s="13" t="str">
        <f t="shared" si="51"/>
        <v>N</v>
      </c>
      <c r="L574" s="13" t="str">
        <f>IFERROR(VLOOKUP(G574,'Important Notes'!I:I,1,FALSE)," ")</f>
        <v xml:space="preserve"> </v>
      </c>
      <c r="M574" s="13" t="str">
        <f t="shared" si="52"/>
        <v>N</v>
      </c>
      <c r="N574" s="13" t="str">
        <f>IFERROR(VLOOKUP(G574,'Important Notes'!D:D,1,FALSE)," ")</f>
        <v xml:space="preserve"> </v>
      </c>
      <c r="O574" s="13" t="str">
        <f>VLOOKUP(D574,'Ref-NIST 800-53 (Rev. 4)'!A:D,4,FALSE)</f>
        <v>P1</v>
      </c>
      <c r="P574" s="13" t="s">
        <v>1152</v>
      </c>
    </row>
    <row r="575" spans="1:16">
      <c r="A575" s="13" t="str">
        <f t="shared" si="49"/>
        <v>SA</v>
      </c>
      <c r="B575" s="13" t="str">
        <f>VLOOKUP(A575,'Ref-Families'!A:B,2,FALSE)</f>
        <v xml:space="preserve"> System and Services Acquisition</v>
      </c>
      <c r="C575" s="13" t="str">
        <f>TRIM(VLOOKUP(D575,'Ref-NIST 800-53 (Rev. 4)'!A:C,3,FALSE))</f>
        <v>DEVELOPMENT PROCESS, STANDARDS, AND TOOLS</v>
      </c>
      <c r="D575" s="12" t="s">
        <v>183</v>
      </c>
      <c r="E575" s="13" t="str">
        <f>TRIM(VLOOKUP(G575,'Ref-ALL NIST 800-53 Controls'!A:F,6,FALSE))</f>
        <v/>
      </c>
      <c r="F575" s="55">
        <v>0</v>
      </c>
      <c r="G575" s="2" t="str">
        <f t="shared" si="48"/>
        <v>SA-15-0</v>
      </c>
      <c r="H575" s="17" t="s">
        <v>716</v>
      </c>
      <c r="I575" s="13" t="str">
        <f t="shared" si="50"/>
        <v>N</v>
      </c>
      <c r="J575" s="13"/>
      <c r="K575" s="13" t="str">
        <f t="shared" si="51"/>
        <v>N</v>
      </c>
      <c r="L575" s="13" t="str">
        <f>IFERROR(VLOOKUP(G575,'Important Notes'!I:I,1,FALSE)," ")</f>
        <v xml:space="preserve"> </v>
      </c>
      <c r="M575" s="13" t="str">
        <f t="shared" si="52"/>
        <v>Y</v>
      </c>
      <c r="N575" s="13" t="str">
        <f>IFERROR(VLOOKUP(G575,'Important Notes'!D:D,1,FALSE)," ")</f>
        <v>SA-15-0</v>
      </c>
      <c r="O575" s="13" t="str">
        <f>VLOOKUP(D575,'Ref-NIST 800-53 (Rev. 4)'!A:D,4,FALSE)</f>
        <v>P2</v>
      </c>
      <c r="P575" s="13" t="s">
        <v>1152</v>
      </c>
    </row>
    <row r="576" spans="1:16">
      <c r="A576" s="13" t="str">
        <f t="shared" si="49"/>
        <v>SA</v>
      </c>
      <c r="B576" s="13" t="str">
        <f>VLOOKUP(A576,'Ref-Families'!A:B,2,FALSE)</f>
        <v xml:space="preserve"> System and Services Acquisition</v>
      </c>
      <c r="C576" s="13" t="str">
        <f>TRIM(VLOOKUP(D576,'Ref-NIST 800-53 (Rev. 4)'!A:C,3,FALSE))</f>
        <v>DEVELOPMENT PROCESS, STANDARDS, AND TOOLS</v>
      </c>
      <c r="D576" s="12" t="s">
        <v>183</v>
      </c>
      <c r="E576" s="13" t="str">
        <f>TRIM(VLOOKUP(G576,'Ref-ALL NIST 800-53 Controls'!A:F,6,FALSE))</f>
        <v>QUALITY METRICS</v>
      </c>
      <c r="F576" s="55">
        <v>1</v>
      </c>
      <c r="G576" s="2" t="str">
        <f t="shared" si="48"/>
        <v>SA-15-1</v>
      </c>
      <c r="H576" s="17" t="s">
        <v>609</v>
      </c>
      <c r="I576" s="13" t="str">
        <f t="shared" si="50"/>
        <v>N</v>
      </c>
      <c r="J576" s="13"/>
      <c r="K576" s="13" t="str">
        <f t="shared" si="51"/>
        <v>N</v>
      </c>
      <c r="L576" s="13" t="str">
        <f>IFERROR(VLOOKUP(G576,'Important Notes'!I:I,1,FALSE)," ")</f>
        <v xml:space="preserve"> </v>
      </c>
      <c r="M576" s="13" t="str">
        <f t="shared" si="52"/>
        <v>N</v>
      </c>
      <c r="N576" s="13" t="str">
        <f>IFERROR(VLOOKUP(G576,'Important Notes'!D:D,1,FALSE)," ")</f>
        <v xml:space="preserve"> </v>
      </c>
      <c r="O576" s="13" t="str">
        <f>VLOOKUP(D576,'Ref-NIST 800-53 (Rev. 4)'!A:D,4,FALSE)</f>
        <v>P2</v>
      </c>
      <c r="P576" s="13" t="s">
        <v>1152</v>
      </c>
    </row>
    <row r="577" spans="1:16">
      <c r="A577" s="13" t="str">
        <f t="shared" si="49"/>
        <v>SA</v>
      </c>
      <c r="B577" s="13" t="str">
        <f>VLOOKUP(A577,'Ref-Families'!A:B,2,FALSE)</f>
        <v xml:space="preserve"> System and Services Acquisition</v>
      </c>
      <c r="C577" s="13" t="str">
        <f>TRIM(VLOOKUP(D577,'Ref-NIST 800-53 (Rev. 4)'!A:C,3,FALSE))</f>
        <v>DEVELOPMENT PROCESS, STANDARDS, AND TOOLS</v>
      </c>
      <c r="D577" s="12" t="s">
        <v>183</v>
      </c>
      <c r="E577" s="13" t="str">
        <f>TRIM(VLOOKUP(G577,'Ref-ALL NIST 800-53 Controls'!A:F,6,FALSE))</f>
        <v>SECURITY TRACKING TOOLS</v>
      </c>
      <c r="F577" s="55">
        <v>2</v>
      </c>
      <c r="G577" s="2" t="str">
        <f t="shared" si="48"/>
        <v>SA-15-2</v>
      </c>
      <c r="H577" s="17" t="s">
        <v>609</v>
      </c>
      <c r="I577" s="13" t="str">
        <f t="shared" si="50"/>
        <v>N</v>
      </c>
      <c r="J577" s="13"/>
      <c r="K577" s="13" t="str">
        <f t="shared" si="51"/>
        <v>N</v>
      </c>
      <c r="L577" s="13" t="str">
        <f>IFERROR(VLOOKUP(G577,'Important Notes'!I:I,1,FALSE)," ")</f>
        <v xml:space="preserve"> </v>
      </c>
      <c r="M577" s="13" t="str">
        <f t="shared" si="52"/>
        <v>N</v>
      </c>
      <c r="N577" s="13" t="str">
        <f>IFERROR(VLOOKUP(G577,'Important Notes'!D:D,1,FALSE)," ")</f>
        <v xml:space="preserve"> </v>
      </c>
      <c r="O577" s="13" t="str">
        <f>VLOOKUP(D577,'Ref-NIST 800-53 (Rev. 4)'!A:D,4,FALSE)</f>
        <v>P2</v>
      </c>
      <c r="P577" s="13" t="s">
        <v>1152</v>
      </c>
    </row>
    <row r="578" spans="1:16">
      <c r="A578" s="13" t="str">
        <f t="shared" si="49"/>
        <v>SA</v>
      </c>
      <c r="B578" s="13" t="str">
        <f>VLOOKUP(A578,'Ref-Families'!A:B,2,FALSE)</f>
        <v xml:space="preserve"> System and Services Acquisition</v>
      </c>
      <c r="C578" s="13" t="str">
        <f>TRIM(VLOOKUP(D578,'Ref-NIST 800-53 (Rev. 4)'!A:C,3,FALSE))</f>
        <v>DEVELOPMENT PROCESS, STANDARDS, AND TOOLS</v>
      </c>
      <c r="D578" s="12" t="s">
        <v>183</v>
      </c>
      <c r="E578" s="13" t="str">
        <f>TRIM(VLOOKUP(G578,'Ref-ALL NIST 800-53 Controls'!A:F,6,FALSE))</f>
        <v>CRITICALITY ANALYSIS</v>
      </c>
      <c r="F578" s="55">
        <v>3</v>
      </c>
      <c r="G578" s="2" t="str">
        <f t="shared" ref="G578:G641" si="54">CONCATENATE(D578,"-",F578)</f>
        <v>SA-15-3</v>
      </c>
      <c r="H578" s="17" t="s">
        <v>184</v>
      </c>
      <c r="I578" s="13" t="str">
        <f t="shared" si="50"/>
        <v>N</v>
      </c>
      <c r="J578" s="13"/>
      <c r="K578" s="13" t="str">
        <f t="shared" si="51"/>
        <v>N</v>
      </c>
      <c r="L578" s="13" t="str">
        <f>IFERROR(VLOOKUP(G578,'Important Notes'!I:I,1,FALSE)," ")</f>
        <v xml:space="preserve"> </v>
      </c>
      <c r="M578" s="13" t="str">
        <f t="shared" si="52"/>
        <v>N</v>
      </c>
      <c r="N578" s="13" t="str">
        <f>IFERROR(VLOOKUP(G578,'Important Notes'!D:D,1,FALSE)," ")</f>
        <v xml:space="preserve"> </v>
      </c>
      <c r="O578" s="13" t="str">
        <f>VLOOKUP(D578,'Ref-NIST 800-53 (Rev. 4)'!A:D,4,FALSE)</f>
        <v>P2</v>
      </c>
      <c r="P578" s="13" t="s">
        <v>1152</v>
      </c>
    </row>
    <row r="579" spans="1:16">
      <c r="A579" s="13" t="str">
        <f t="shared" ref="A579:A642" si="55">LEFT(D579,2)</f>
        <v>SA</v>
      </c>
      <c r="B579" s="13" t="str">
        <f>VLOOKUP(A579,'Ref-Families'!A:B,2,FALSE)</f>
        <v xml:space="preserve"> System and Services Acquisition</v>
      </c>
      <c r="C579" s="13" t="str">
        <f>TRIM(VLOOKUP(D579,'Ref-NIST 800-53 (Rev. 4)'!A:C,3,FALSE))</f>
        <v>DEVELOPMENT PROCESS, STANDARDS, AND TOOLS</v>
      </c>
      <c r="D579" s="12" t="s">
        <v>183</v>
      </c>
      <c r="E579" s="13" t="str">
        <f>TRIM(VLOOKUP(G579,'Ref-ALL NIST 800-53 Controls'!A:F,6,FALSE))</f>
        <v>THREAT MODELING / VULNERABILITY ANALYSIS</v>
      </c>
      <c r="F579" s="55">
        <v>4</v>
      </c>
      <c r="G579" s="2" t="str">
        <f t="shared" si="54"/>
        <v>SA-15-4</v>
      </c>
      <c r="H579" s="17" t="s">
        <v>97</v>
      </c>
      <c r="I579" s="13" t="str">
        <f t="shared" ref="I579:I642" si="56">IF(J579 = "", "N", "Y")</f>
        <v>N</v>
      </c>
      <c r="J579" s="13"/>
      <c r="K579" s="13" t="str">
        <f t="shared" ref="K579:K642" si="57">IF(L579=" ","N","Y")</f>
        <v>N</v>
      </c>
      <c r="L579" s="13" t="str">
        <f>IFERROR(VLOOKUP(G579,'Important Notes'!I:I,1,FALSE)," ")</f>
        <v xml:space="preserve"> </v>
      </c>
      <c r="M579" s="13" t="str">
        <f t="shared" ref="M579:M642" si="58">IF(N579= " ", "N", "Y")</f>
        <v>N</v>
      </c>
      <c r="N579" s="13" t="str">
        <f>IFERROR(VLOOKUP(G579,'Important Notes'!D:D,1,FALSE)," ")</f>
        <v xml:space="preserve"> </v>
      </c>
      <c r="O579" s="13" t="str">
        <f>VLOOKUP(D579,'Ref-NIST 800-53 (Rev. 4)'!A:D,4,FALSE)</f>
        <v>P2</v>
      </c>
      <c r="P579" s="13" t="s">
        <v>1152</v>
      </c>
    </row>
    <row r="580" spans="1:16">
      <c r="A580" s="13" t="str">
        <f t="shared" si="55"/>
        <v>SA</v>
      </c>
      <c r="B580" s="13" t="str">
        <f>VLOOKUP(A580,'Ref-Families'!A:B,2,FALSE)</f>
        <v xml:space="preserve"> System and Services Acquisition</v>
      </c>
      <c r="C580" s="13" t="str">
        <f>TRIM(VLOOKUP(D580,'Ref-NIST 800-53 (Rev. 4)'!A:C,3,FALSE))</f>
        <v>DEVELOPMENT PROCESS, STANDARDS, AND TOOLS</v>
      </c>
      <c r="D580" s="12" t="s">
        <v>183</v>
      </c>
      <c r="E580" s="13" t="str">
        <f>TRIM(VLOOKUP(G580,'Ref-ALL NIST 800-53 Controls'!A:F,6,FALSE))</f>
        <v>ATTACK SURFACE REDUCTION</v>
      </c>
      <c r="F580" s="55">
        <v>5</v>
      </c>
      <c r="G580" s="2" t="str">
        <f t="shared" si="54"/>
        <v>SA-15-5</v>
      </c>
      <c r="H580" s="17" t="s">
        <v>72</v>
      </c>
      <c r="I580" s="13" t="str">
        <f t="shared" si="56"/>
        <v>N</v>
      </c>
      <c r="J580" s="13"/>
      <c r="K580" s="13" t="str">
        <f t="shared" si="57"/>
        <v>N</v>
      </c>
      <c r="L580" s="13" t="str">
        <f>IFERROR(VLOOKUP(G580,'Important Notes'!I:I,1,FALSE)," ")</f>
        <v xml:space="preserve"> </v>
      </c>
      <c r="M580" s="13" t="str">
        <f t="shared" si="58"/>
        <v>N</v>
      </c>
      <c r="N580" s="13" t="str">
        <f>IFERROR(VLOOKUP(G580,'Important Notes'!D:D,1,FALSE)," ")</f>
        <v xml:space="preserve"> </v>
      </c>
      <c r="O580" s="13" t="str">
        <f>VLOOKUP(D580,'Ref-NIST 800-53 (Rev. 4)'!A:D,4,FALSE)</f>
        <v>P2</v>
      </c>
      <c r="P580" s="13" t="s">
        <v>1152</v>
      </c>
    </row>
    <row r="581" spans="1:16">
      <c r="A581" s="13" t="str">
        <f t="shared" si="55"/>
        <v>SA</v>
      </c>
      <c r="B581" s="13" t="str">
        <f>VLOOKUP(A581,'Ref-Families'!A:B,2,FALSE)</f>
        <v xml:space="preserve"> System and Services Acquisition</v>
      </c>
      <c r="C581" s="13" t="str">
        <f>TRIM(VLOOKUP(D581,'Ref-NIST 800-53 (Rev. 4)'!A:C,3,FALSE))</f>
        <v>DEVELOPMENT PROCESS, STANDARDS, AND TOOLS</v>
      </c>
      <c r="D581" s="12" t="s">
        <v>183</v>
      </c>
      <c r="E581" s="13" t="str">
        <f>TRIM(VLOOKUP(G581,'Ref-ALL NIST 800-53 Controls'!A:F,6,FALSE))</f>
        <v>CONTINUOUS IMPROVEMENT</v>
      </c>
      <c r="F581" s="55">
        <v>6</v>
      </c>
      <c r="G581" s="2" t="str">
        <f t="shared" si="54"/>
        <v>SA-15-6</v>
      </c>
      <c r="H581" s="17" t="s">
        <v>609</v>
      </c>
      <c r="I581" s="13" t="str">
        <f t="shared" si="56"/>
        <v>N</v>
      </c>
      <c r="J581" s="13"/>
      <c r="K581" s="13" t="str">
        <f t="shared" si="57"/>
        <v>N</v>
      </c>
      <c r="L581" s="13" t="str">
        <f>IFERROR(VLOOKUP(G581,'Important Notes'!I:I,1,FALSE)," ")</f>
        <v xml:space="preserve"> </v>
      </c>
      <c r="M581" s="13" t="str">
        <f t="shared" si="58"/>
        <v>N</v>
      </c>
      <c r="N581" s="13" t="str">
        <f>IFERROR(VLOOKUP(G581,'Important Notes'!D:D,1,FALSE)," ")</f>
        <v xml:space="preserve"> </v>
      </c>
      <c r="O581" s="13" t="str">
        <f>VLOOKUP(D581,'Ref-NIST 800-53 (Rev. 4)'!A:D,4,FALSE)</f>
        <v>P2</v>
      </c>
      <c r="P581" s="13" t="s">
        <v>1152</v>
      </c>
    </row>
    <row r="582" spans="1:16">
      <c r="A582" s="13" t="str">
        <f t="shared" si="55"/>
        <v>SA</v>
      </c>
      <c r="B582" s="13" t="str">
        <f>VLOOKUP(A582,'Ref-Families'!A:B,2,FALSE)</f>
        <v xml:space="preserve"> System and Services Acquisition</v>
      </c>
      <c r="C582" s="13" t="str">
        <f>TRIM(VLOOKUP(D582,'Ref-NIST 800-53 (Rev. 4)'!A:C,3,FALSE))</f>
        <v>DEVELOPMENT PROCESS, STANDARDS, AND TOOLS</v>
      </c>
      <c r="D582" s="12" t="s">
        <v>183</v>
      </c>
      <c r="E582" s="13" t="str">
        <f>TRIM(VLOOKUP(G582,'Ref-ALL NIST 800-53 Controls'!A:F,6,FALSE))</f>
        <v>AUTOMATED VULNERABILITY ANALYSIS</v>
      </c>
      <c r="F582" s="55">
        <v>7</v>
      </c>
      <c r="G582" s="2" t="str">
        <f t="shared" si="54"/>
        <v>SA-15-7</v>
      </c>
      <c r="H582" s="17" t="s">
        <v>168</v>
      </c>
      <c r="I582" s="13" t="str">
        <f t="shared" si="56"/>
        <v>N</v>
      </c>
      <c r="J582" s="13"/>
      <c r="K582" s="13" t="str">
        <f t="shared" si="57"/>
        <v>N</v>
      </c>
      <c r="L582" s="13" t="str">
        <f>IFERROR(VLOOKUP(G582,'Important Notes'!I:I,1,FALSE)," ")</f>
        <v xml:space="preserve"> </v>
      </c>
      <c r="M582" s="13" t="str">
        <f t="shared" si="58"/>
        <v>N</v>
      </c>
      <c r="N582" s="13" t="str">
        <f>IFERROR(VLOOKUP(G582,'Important Notes'!D:D,1,FALSE)," ")</f>
        <v xml:space="preserve"> </v>
      </c>
      <c r="O582" s="13" t="str">
        <f>VLOOKUP(D582,'Ref-NIST 800-53 (Rev. 4)'!A:D,4,FALSE)</f>
        <v>P2</v>
      </c>
      <c r="P582" s="13" t="s">
        <v>1152</v>
      </c>
    </row>
    <row r="583" spans="1:16">
      <c r="A583" s="13" t="str">
        <f t="shared" si="55"/>
        <v>SA</v>
      </c>
      <c r="B583" s="13" t="str">
        <f>VLOOKUP(A583,'Ref-Families'!A:B,2,FALSE)</f>
        <v xml:space="preserve"> System and Services Acquisition</v>
      </c>
      <c r="C583" s="13" t="str">
        <f>TRIM(VLOOKUP(D583,'Ref-NIST 800-53 (Rev. 4)'!A:C,3,FALSE))</f>
        <v>DEVELOPMENT PROCESS, STANDARDS, AND TOOLS</v>
      </c>
      <c r="D583" s="12" t="s">
        <v>183</v>
      </c>
      <c r="E583" s="13" t="str">
        <f>TRIM(VLOOKUP(G583,'Ref-ALL NIST 800-53 Controls'!A:F,6,FALSE))</f>
        <v>REUSE OF THREAT / VULNERABILITY INFORMATION</v>
      </c>
      <c r="F583" s="55">
        <v>8</v>
      </c>
      <c r="G583" s="2" t="str">
        <f t="shared" si="54"/>
        <v>SA-15-8</v>
      </c>
      <c r="H583" s="17" t="s">
        <v>609</v>
      </c>
      <c r="I583" s="13" t="str">
        <f t="shared" si="56"/>
        <v>N</v>
      </c>
      <c r="J583" s="13"/>
      <c r="K583" s="13" t="str">
        <f t="shared" si="57"/>
        <v>N</v>
      </c>
      <c r="L583" s="13" t="str">
        <f>IFERROR(VLOOKUP(G583,'Important Notes'!I:I,1,FALSE)," ")</f>
        <v xml:space="preserve"> </v>
      </c>
      <c r="M583" s="13" t="str">
        <f t="shared" si="58"/>
        <v>N</v>
      </c>
      <c r="N583" s="13" t="str">
        <f>IFERROR(VLOOKUP(G583,'Important Notes'!D:D,1,FALSE)," ")</f>
        <v xml:space="preserve"> </v>
      </c>
      <c r="O583" s="13" t="str">
        <f>VLOOKUP(D583,'Ref-NIST 800-53 (Rev. 4)'!A:D,4,FALSE)</f>
        <v>P2</v>
      </c>
      <c r="P583" s="13" t="s">
        <v>1152</v>
      </c>
    </row>
    <row r="584" spans="1:16">
      <c r="A584" s="13" t="str">
        <f t="shared" si="55"/>
        <v>SA</v>
      </c>
      <c r="B584" s="13" t="str">
        <f>VLOOKUP(A584,'Ref-Families'!A:B,2,FALSE)</f>
        <v xml:space="preserve"> System and Services Acquisition</v>
      </c>
      <c r="C584" s="13" t="str">
        <f>TRIM(VLOOKUP(D584,'Ref-NIST 800-53 (Rev. 4)'!A:C,3,FALSE))</f>
        <v>DEVELOPMENT PROCESS, STANDARDS, AND TOOLS</v>
      </c>
      <c r="D584" s="12" t="s">
        <v>183</v>
      </c>
      <c r="E584" s="13" t="str">
        <f>TRIM(VLOOKUP(G584,'Ref-ALL NIST 800-53 Controls'!A:F,6,FALSE))</f>
        <v>USE OF LIVE DATA</v>
      </c>
      <c r="F584" s="55">
        <v>9</v>
      </c>
      <c r="G584" s="2" t="str">
        <f t="shared" si="54"/>
        <v>SA-15-9</v>
      </c>
      <c r="H584" s="17" t="s">
        <v>609</v>
      </c>
      <c r="I584" s="13" t="str">
        <f t="shared" si="56"/>
        <v>N</v>
      </c>
      <c r="J584" s="13"/>
      <c r="K584" s="13" t="str">
        <f t="shared" si="57"/>
        <v>N</v>
      </c>
      <c r="L584" s="13" t="str">
        <f>IFERROR(VLOOKUP(G584,'Important Notes'!I:I,1,FALSE)," ")</f>
        <v xml:space="preserve"> </v>
      </c>
      <c r="M584" s="13" t="str">
        <f t="shared" si="58"/>
        <v>N</v>
      </c>
      <c r="N584" s="13" t="str">
        <f>IFERROR(VLOOKUP(G584,'Important Notes'!D:D,1,FALSE)," ")</f>
        <v xml:space="preserve"> </v>
      </c>
      <c r="O584" s="13" t="str">
        <f>VLOOKUP(D584,'Ref-NIST 800-53 (Rev. 4)'!A:D,4,FALSE)</f>
        <v>P2</v>
      </c>
      <c r="P584" s="13" t="s">
        <v>1152</v>
      </c>
    </row>
    <row r="585" spans="1:16">
      <c r="A585" s="13" t="str">
        <f t="shared" si="55"/>
        <v>SA</v>
      </c>
      <c r="B585" s="13" t="str">
        <f>VLOOKUP(A585,'Ref-Families'!A:B,2,FALSE)</f>
        <v xml:space="preserve"> System and Services Acquisition</v>
      </c>
      <c r="C585" s="13" t="str">
        <f>TRIM(VLOOKUP(D585,'Ref-NIST 800-53 (Rev. 4)'!A:C,3,FALSE))</f>
        <v>DEVELOPMENT PROCESS, STANDARDS, AND TOOLS</v>
      </c>
      <c r="D585" s="12" t="s">
        <v>183</v>
      </c>
      <c r="E585" s="13" t="str">
        <f>TRIM(VLOOKUP(G585,'Ref-ALL NIST 800-53 Controls'!A:F,6,FALSE))</f>
        <v>INCIDENT RESPONSE PLAN</v>
      </c>
      <c r="F585" s="55">
        <v>10</v>
      </c>
      <c r="G585" s="2" t="str">
        <f t="shared" si="54"/>
        <v>SA-15-10</v>
      </c>
      <c r="H585" s="17" t="s">
        <v>185</v>
      </c>
      <c r="I585" s="13" t="str">
        <f t="shared" si="56"/>
        <v>N</v>
      </c>
      <c r="J585" s="13"/>
      <c r="K585" s="13" t="str">
        <f t="shared" si="57"/>
        <v>N</v>
      </c>
      <c r="L585" s="13" t="str">
        <f>IFERROR(VLOOKUP(G585,'Important Notes'!I:I,1,FALSE)," ")</f>
        <v xml:space="preserve"> </v>
      </c>
      <c r="M585" s="13" t="str">
        <f t="shared" si="58"/>
        <v>N</v>
      </c>
      <c r="N585" s="13" t="str">
        <f>IFERROR(VLOOKUP(G585,'Important Notes'!D:D,1,FALSE)," ")</f>
        <v xml:space="preserve"> </v>
      </c>
      <c r="O585" s="13" t="str">
        <f>VLOOKUP(D585,'Ref-NIST 800-53 (Rev. 4)'!A:D,4,FALSE)</f>
        <v>P2</v>
      </c>
      <c r="P585" s="13" t="s">
        <v>1152</v>
      </c>
    </row>
    <row r="586" spans="1:16">
      <c r="A586" s="13" t="str">
        <f t="shared" si="55"/>
        <v>SA</v>
      </c>
      <c r="B586" s="13" t="str">
        <f>VLOOKUP(A586,'Ref-Families'!A:B,2,FALSE)</f>
        <v xml:space="preserve"> System and Services Acquisition</v>
      </c>
      <c r="C586" s="13" t="str">
        <f>TRIM(VLOOKUP(D586,'Ref-NIST 800-53 (Rev. 4)'!A:C,3,FALSE))</f>
        <v>DEVELOPMENT PROCESS, STANDARDS, AND TOOLS</v>
      </c>
      <c r="D586" s="12" t="s">
        <v>183</v>
      </c>
      <c r="E586" s="13" t="str">
        <f>TRIM(VLOOKUP(G586,'Ref-ALL NIST 800-53 Controls'!A:F,6,FALSE))</f>
        <v>ARCHIVE INFORMATION SYSTEM / COMPONENT</v>
      </c>
      <c r="F586" s="55">
        <v>11</v>
      </c>
      <c r="G586" s="2" t="str">
        <f t="shared" si="54"/>
        <v>SA-15-11</v>
      </c>
      <c r="H586" s="17" t="s">
        <v>609</v>
      </c>
      <c r="I586" s="13" t="str">
        <f t="shared" si="56"/>
        <v>N</v>
      </c>
      <c r="J586" s="13"/>
      <c r="K586" s="13" t="str">
        <f t="shared" si="57"/>
        <v>N</v>
      </c>
      <c r="L586" s="13" t="str">
        <f>IFERROR(VLOOKUP(G586,'Important Notes'!I:I,1,FALSE)," ")</f>
        <v xml:space="preserve"> </v>
      </c>
      <c r="M586" s="13" t="str">
        <f t="shared" si="58"/>
        <v>N</v>
      </c>
      <c r="N586" s="13" t="str">
        <f>IFERROR(VLOOKUP(G586,'Important Notes'!D:D,1,FALSE)," ")</f>
        <v xml:space="preserve"> </v>
      </c>
      <c r="O586" s="13" t="str">
        <f>VLOOKUP(D586,'Ref-NIST 800-53 (Rev. 4)'!A:D,4,FALSE)</f>
        <v>P2</v>
      </c>
      <c r="P586" s="13" t="s">
        <v>1152</v>
      </c>
    </row>
    <row r="587" spans="1:16">
      <c r="A587" s="13" t="str">
        <f t="shared" si="55"/>
        <v>SA</v>
      </c>
      <c r="B587" s="13" t="str">
        <f>VLOOKUP(A587,'Ref-Families'!A:B,2,FALSE)</f>
        <v xml:space="preserve"> System and Services Acquisition</v>
      </c>
      <c r="C587" s="13" t="str">
        <f>TRIM(VLOOKUP(D587,'Ref-NIST 800-53 (Rev. 4)'!A:C,3,FALSE))</f>
        <v>DEVELOPER-PROVIDED TRAINING</v>
      </c>
      <c r="D587" s="12" t="s">
        <v>510</v>
      </c>
      <c r="E587" s="13" t="str">
        <f>TRIM(VLOOKUP(G587,'Ref-ALL NIST 800-53 Controls'!A:F,6,FALSE))</f>
        <v/>
      </c>
      <c r="F587" s="56">
        <v>0</v>
      </c>
      <c r="G587" s="2" t="str">
        <f t="shared" si="54"/>
        <v>SA-16-0</v>
      </c>
      <c r="H587" s="17" t="s">
        <v>717</v>
      </c>
      <c r="I587" s="13" t="str">
        <f t="shared" si="56"/>
        <v>N</v>
      </c>
      <c r="J587" s="13"/>
      <c r="K587" s="13" t="str">
        <f t="shared" si="57"/>
        <v>N</v>
      </c>
      <c r="L587" s="13" t="str">
        <f>IFERROR(VLOOKUP(G587,'Important Notes'!I:I,1,FALSE)," ")</f>
        <v xml:space="preserve"> </v>
      </c>
      <c r="M587" s="13" t="str">
        <f t="shared" si="58"/>
        <v>Y</v>
      </c>
      <c r="N587" s="13" t="str">
        <f>IFERROR(VLOOKUP(G587,'Important Notes'!D:D,1,FALSE)," ")</f>
        <v>SA-16-0</v>
      </c>
      <c r="O587" s="13" t="str">
        <f>VLOOKUP(D587,'Ref-NIST 800-53 (Rev. 4)'!A:D,4,FALSE)</f>
        <v>P2</v>
      </c>
      <c r="P587" s="13" t="s">
        <v>1152</v>
      </c>
    </row>
    <row r="588" spans="1:16">
      <c r="A588" s="13" t="str">
        <f t="shared" si="55"/>
        <v>SA</v>
      </c>
      <c r="B588" s="13" t="str">
        <f>VLOOKUP(A588,'Ref-Families'!A:B,2,FALSE)</f>
        <v xml:space="preserve"> System and Services Acquisition</v>
      </c>
      <c r="C588" s="13" t="str">
        <f>TRIM(VLOOKUP(D588,'Ref-NIST 800-53 (Rev. 4)'!A:C,3,FALSE))</f>
        <v>DEVELOPER SECURITY ARCHITECTURE AND DESIGN</v>
      </c>
      <c r="D588" s="12" t="s">
        <v>186</v>
      </c>
      <c r="E588" s="13" t="str">
        <f>TRIM(VLOOKUP(G588,'Ref-ALL NIST 800-53 Controls'!A:F,6,FALSE))</f>
        <v/>
      </c>
      <c r="F588" s="55">
        <v>0</v>
      </c>
      <c r="G588" s="2" t="str">
        <f t="shared" si="54"/>
        <v>SA-17-0</v>
      </c>
      <c r="H588" s="17" t="s">
        <v>718</v>
      </c>
      <c r="I588" s="13" t="str">
        <f t="shared" si="56"/>
        <v>N</v>
      </c>
      <c r="J588" s="13"/>
      <c r="K588" s="13" t="str">
        <f t="shared" si="57"/>
        <v>N</v>
      </c>
      <c r="L588" s="13" t="str">
        <f>IFERROR(VLOOKUP(G588,'Important Notes'!I:I,1,FALSE)," ")</f>
        <v xml:space="preserve"> </v>
      </c>
      <c r="M588" s="13" t="str">
        <f t="shared" si="58"/>
        <v>Y</v>
      </c>
      <c r="N588" s="13" t="str">
        <f>IFERROR(VLOOKUP(G588,'Important Notes'!D:D,1,FALSE)," ")</f>
        <v>SA-17-0</v>
      </c>
      <c r="O588" s="13" t="str">
        <f>VLOOKUP(D588,'Ref-NIST 800-53 (Rev. 4)'!A:D,4,FALSE)</f>
        <v>P1</v>
      </c>
      <c r="P588" s="13" t="s">
        <v>1152</v>
      </c>
    </row>
    <row r="589" spans="1:16">
      <c r="A589" s="13" t="str">
        <f t="shared" si="55"/>
        <v>SA</v>
      </c>
      <c r="B589" s="13" t="str">
        <f>VLOOKUP(A589,'Ref-Families'!A:B,2,FALSE)</f>
        <v xml:space="preserve"> System and Services Acquisition</v>
      </c>
      <c r="C589" s="13" t="str">
        <f>TRIM(VLOOKUP(D589,'Ref-NIST 800-53 (Rev. 4)'!A:C,3,FALSE))</f>
        <v>DEVELOPER SECURITY ARCHITECTURE AND DESIGN</v>
      </c>
      <c r="D589" s="12" t="s">
        <v>186</v>
      </c>
      <c r="E589" s="13" t="str">
        <f>TRIM(VLOOKUP(G589,'Ref-ALL NIST 800-53 Controls'!A:F,6,FALSE))</f>
        <v>FORMAL POLICY MODEL</v>
      </c>
      <c r="F589" s="55">
        <v>1</v>
      </c>
      <c r="G589" s="2" t="str">
        <f t="shared" si="54"/>
        <v>SA-17-1</v>
      </c>
      <c r="H589" s="17" t="s">
        <v>609</v>
      </c>
      <c r="I589" s="13" t="str">
        <f t="shared" si="56"/>
        <v>N</v>
      </c>
      <c r="J589" s="13"/>
      <c r="K589" s="13" t="str">
        <f t="shared" si="57"/>
        <v>N</v>
      </c>
      <c r="L589" s="13" t="str">
        <f>IFERROR(VLOOKUP(G589,'Important Notes'!I:I,1,FALSE)," ")</f>
        <v xml:space="preserve"> </v>
      </c>
      <c r="M589" s="13" t="str">
        <f t="shared" si="58"/>
        <v>N</v>
      </c>
      <c r="N589" s="13" t="str">
        <f>IFERROR(VLOOKUP(G589,'Important Notes'!D:D,1,FALSE)," ")</f>
        <v xml:space="preserve"> </v>
      </c>
      <c r="O589" s="13" t="str">
        <f>VLOOKUP(D589,'Ref-NIST 800-53 (Rev. 4)'!A:D,4,FALSE)</f>
        <v>P1</v>
      </c>
      <c r="P589" s="13" t="s">
        <v>1152</v>
      </c>
    </row>
    <row r="590" spans="1:16">
      <c r="A590" s="13" t="str">
        <f t="shared" si="55"/>
        <v>SA</v>
      </c>
      <c r="B590" s="13" t="str">
        <f>VLOOKUP(A590,'Ref-Families'!A:B,2,FALSE)</f>
        <v xml:space="preserve"> System and Services Acquisition</v>
      </c>
      <c r="C590" s="13" t="str">
        <f>TRIM(VLOOKUP(D590,'Ref-NIST 800-53 (Rev. 4)'!A:C,3,FALSE))</f>
        <v>DEVELOPER SECURITY ARCHITECTURE AND DESIGN</v>
      </c>
      <c r="D590" s="12" t="s">
        <v>186</v>
      </c>
      <c r="E590" s="13" t="str">
        <f>TRIM(VLOOKUP(G590,'Ref-ALL NIST 800-53 Controls'!A:F,6,FALSE))</f>
        <v>SECURITY- RELEVANT COMPONENTS</v>
      </c>
      <c r="F590" s="55">
        <v>2</v>
      </c>
      <c r="G590" s="2" t="str">
        <f t="shared" si="54"/>
        <v>SA-17-2</v>
      </c>
      <c r="H590" s="17" t="s">
        <v>173</v>
      </c>
      <c r="I590" s="13" t="str">
        <f t="shared" si="56"/>
        <v>N</v>
      </c>
      <c r="J590" s="13"/>
      <c r="K590" s="13" t="str">
        <f t="shared" si="57"/>
        <v>N</v>
      </c>
      <c r="L590" s="13" t="str">
        <f>IFERROR(VLOOKUP(G590,'Important Notes'!I:I,1,FALSE)," ")</f>
        <v xml:space="preserve"> </v>
      </c>
      <c r="M590" s="13" t="str">
        <f t="shared" si="58"/>
        <v>N</v>
      </c>
      <c r="N590" s="13" t="str">
        <f>IFERROR(VLOOKUP(G590,'Important Notes'!D:D,1,FALSE)," ")</f>
        <v xml:space="preserve"> </v>
      </c>
      <c r="O590" s="13" t="str">
        <f>VLOOKUP(D590,'Ref-NIST 800-53 (Rev. 4)'!A:D,4,FALSE)</f>
        <v>P1</v>
      </c>
      <c r="P590" s="13" t="s">
        <v>1152</v>
      </c>
    </row>
    <row r="591" spans="1:16">
      <c r="A591" s="13" t="str">
        <f t="shared" si="55"/>
        <v>SA</v>
      </c>
      <c r="B591" s="13" t="str">
        <f>VLOOKUP(A591,'Ref-Families'!A:B,2,FALSE)</f>
        <v xml:space="preserve"> System and Services Acquisition</v>
      </c>
      <c r="C591" s="13" t="str">
        <f>TRIM(VLOOKUP(D591,'Ref-NIST 800-53 (Rev. 4)'!A:C,3,FALSE))</f>
        <v>DEVELOPER SECURITY ARCHITECTURE AND DESIGN</v>
      </c>
      <c r="D591" s="12" t="s">
        <v>186</v>
      </c>
      <c r="E591" s="13" t="str">
        <f>TRIM(VLOOKUP(G591,'Ref-ALL NIST 800-53 Controls'!A:F,6,FALSE))</f>
        <v>FORMAL CORRESPONDENCE</v>
      </c>
      <c r="F591" s="55">
        <v>3</v>
      </c>
      <c r="G591" s="2" t="str">
        <f t="shared" si="54"/>
        <v>SA-17-3</v>
      </c>
      <c r="H591" s="17" t="s">
        <v>173</v>
      </c>
      <c r="I591" s="13" t="str">
        <f t="shared" si="56"/>
        <v>N</v>
      </c>
      <c r="J591" s="13"/>
      <c r="K591" s="13" t="str">
        <f t="shared" si="57"/>
        <v>N</v>
      </c>
      <c r="L591" s="13" t="str">
        <f>IFERROR(VLOOKUP(G591,'Important Notes'!I:I,1,FALSE)," ")</f>
        <v xml:space="preserve"> </v>
      </c>
      <c r="M591" s="13" t="str">
        <f t="shared" si="58"/>
        <v>N</v>
      </c>
      <c r="N591" s="13" t="str">
        <f>IFERROR(VLOOKUP(G591,'Important Notes'!D:D,1,FALSE)," ")</f>
        <v xml:space="preserve"> </v>
      </c>
      <c r="O591" s="13" t="str">
        <f>VLOOKUP(D591,'Ref-NIST 800-53 (Rev. 4)'!A:D,4,FALSE)</f>
        <v>P1</v>
      </c>
      <c r="P591" s="13" t="s">
        <v>1152</v>
      </c>
    </row>
    <row r="592" spans="1:16">
      <c r="A592" s="13" t="str">
        <f t="shared" si="55"/>
        <v>SA</v>
      </c>
      <c r="B592" s="13" t="str">
        <f>VLOOKUP(A592,'Ref-Families'!A:B,2,FALSE)</f>
        <v xml:space="preserve"> System and Services Acquisition</v>
      </c>
      <c r="C592" s="13" t="str">
        <f>TRIM(VLOOKUP(D592,'Ref-NIST 800-53 (Rev. 4)'!A:C,3,FALSE))</f>
        <v>DEVELOPER SECURITY ARCHITECTURE AND DESIGN</v>
      </c>
      <c r="D592" s="12" t="s">
        <v>186</v>
      </c>
      <c r="E592" s="13" t="str">
        <f>TRIM(VLOOKUP(G592,'Ref-ALL NIST 800-53 Controls'!A:F,6,FALSE))</f>
        <v>INFORMAL CORRESPONDENCE</v>
      </c>
      <c r="F592" s="55">
        <v>4</v>
      </c>
      <c r="G592" s="2" t="str">
        <f t="shared" si="54"/>
        <v>SA-17-4</v>
      </c>
      <c r="H592" s="17" t="s">
        <v>173</v>
      </c>
      <c r="I592" s="13" t="str">
        <f t="shared" si="56"/>
        <v>N</v>
      </c>
      <c r="J592" s="13"/>
      <c r="K592" s="13" t="str">
        <f t="shared" si="57"/>
        <v>N</v>
      </c>
      <c r="L592" s="13" t="str">
        <f>IFERROR(VLOOKUP(G592,'Important Notes'!I:I,1,FALSE)," ")</f>
        <v xml:space="preserve"> </v>
      </c>
      <c r="M592" s="13" t="str">
        <f t="shared" si="58"/>
        <v>N</v>
      </c>
      <c r="N592" s="13" t="str">
        <f>IFERROR(VLOOKUP(G592,'Important Notes'!D:D,1,FALSE)," ")</f>
        <v xml:space="preserve"> </v>
      </c>
      <c r="O592" s="13" t="str">
        <f>VLOOKUP(D592,'Ref-NIST 800-53 (Rev. 4)'!A:D,4,FALSE)</f>
        <v>P1</v>
      </c>
      <c r="P592" s="13" t="s">
        <v>1152</v>
      </c>
    </row>
    <row r="593" spans="1:16">
      <c r="A593" s="13" t="str">
        <f t="shared" si="55"/>
        <v>SA</v>
      </c>
      <c r="B593" s="13" t="str">
        <f>VLOOKUP(A593,'Ref-Families'!A:B,2,FALSE)</f>
        <v xml:space="preserve"> System and Services Acquisition</v>
      </c>
      <c r="C593" s="13" t="str">
        <f>TRIM(VLOOKUP(D593,'Ref-NIST 800-53 (Rev. 4)'!A:C,3,FALSE))</f>
        <v>DEVELOPER SECURITY ARCHITECTURE AND DESIGN</v>
      </c>
      <c r="D593" s="12" t="s">
        <v>186</v>
      </c>
      <c r="E593" s="13" t="str">
        <f>TRIM(VLOOKUP(G593,'Ref-ALL NIST 800-53 Controls'!A:F,6,FALSE))</f>
        <v>CONCEPTUALLY SIMPLE DESIGN</v>
      </c>
      <c r="F593" s="55">
        <v>5</v>
      </c>
      <c r="G593" s="2" t="str">
        <f t="shared" si="54"/>
        <v>SA-17-5</v>
      </c>
      <c r="H593" s="17" t="s">
        <v>187</v>
      </c>
      <c r="I593" s="13" t="str">
        <f t="shared" si="56"/>
        <v>N</v>
      </c>
      <c r="J593" s="13"/>
      <c r="K593" s="13" t="str">
        <f t="shared" si="57"/>
        <v>N</v>
      </c>
      <c r="L593" s="13" t="str">
        <f>IFERROR(VLOOKUP(G593,'Important Notes'!I:I,1,FALSE)," ")</f>
        <v xml:space="preserve"> </v>
      </c>
      <c r="M593" s="13" t="str">
        <f t="shared" si="58"/>
        <v>N</v>
      </c>
      <c r="N593" s="13" t="str">
        <f>IFERROR(VLOOKUP(G593,'Important Notes'!D:D,1,FALSE)," ")</f>
        <v xml:space="preserve"> </v>
      </c>
      <c r="O593" s="13" t="str">
        <f>VLOOKUP(D593,'Ref-NIST 800-53 (Rev. 4)'!A:D,4,FALSE)</f>
        <v>P1</v>
      </c>
      <c r="P593" s="13" t="s">
        <v>1152</v>
      </c>
    </row>
    <row r="594" spans="1:16">
      <c r="A594" s="13" t="str">
        <f t="shared" si="55"/>
        <v>SA</v>
      </c>
      <c r="B594" s="13" t="str">
        <f>VLOOKUP(A594,'Ref-Families'!A:B,2,FALSE)</f>
        <v xml:space="preserve"> System and Services Acquisition</v>
      </c>
      <c r="C594" s="13" t="str">
        <f>TRIM(VLOOKUP(D594,'Ref-NIST 800-53 (Rev. 4)'!A:C,3,FALSE))</f>
        <v>DEVELOPER SECURITY ARCHITECTURE AND DESIGN</v>
      </c>
      <c r="D594" s="12" t="s">
        <v>186</v>
      </c>
      <c r="E594" s="13" t="str">
        <f>TRIM(VLOOKUP(G594,'Ref-ALL NIST 800-53 Controls'!A:F,6,FALSE))</f>
        <v>STRUCTURE FOR TESTING</v>
      </c>
      <c r="F594" s="55">
        <v>6</v>
      </c>
      <c r="G594" s="2" t="str">
        <f t="shared" si="54"/>
        <v>SA-17-6</v>
      </c>
      <c r="H594" s="17" t="s">
        <v>82</v>
      </c>
      <c r="I594" s="13" t="str">
        <f t="shared" si="56"/>
        <v>N</v>
      </c>
      <c r="J594" s="13"/>
      <c r="K594" s="13" t="str">
        <f t="shared" si="57"/>
        <v>N</v>
      </c>
      <c r="L594" s="13" t="str">
        <f>IFERROR(VLOOKUP(G594,'Important Notes'!I:I,1,FALSE)," ")</f>
        <v xml:space="preserve"> </v>
      </c>
      <c r="M594" s="13" t="str">
        <f t="shared" si="58"/>
        <v>N</v>
      </c>
      <c r="N594" s="13" t="str">
        <f>IFERROR(VLOOKUP(G594,'Important Notes'!D:D,1,FALSE)," ")</f>
        <v xml:space="preserve"> </v>
      </c>
      <c r="O594" s="13" t="str">
        <f>VLOOKUP(D594,'Ref-NIST 800-53 (Rev. 4)'!A:D,4,FALSE)</f>
        <v>P1</v>
      </c>
      <c r="P594" s="13" t="s">
        <v>1152</v>
      </c>
    </row>
    <row r="595" spans="1:16">
      <c r="A595" s="13" t="str">
        <f t="shared" si="55"/>
        <v>SA</v>
      </c>
      <c r="B595" s="13" t="str">
        <f>VLOOKUP(A595,'Ref-Families'!A:B,2,FALSE)</f>
        <v xml:space="preserve"> System and Services Acquisition</v>
      </c>
      <c r="C595" s="13" t="str">
        <f>TRIM(VLOOKUP(D595,'Ref-NIST 800-53 (Rev. 4)'!A:C,3,FALSE))</f>
        <v>DEVELOPER SECURITY ARCHITECTURE AND DESIGN</v>
      </c>
      <c r="D595" s="12" t="s">
        <v>186</v>
      </c>
      <c r="E595" s="13" t="str">
        <f>TRIM(VLOOKUP(G595,'Ref-ALL NIST 800-53 Controls'!A:F,6,FALSE))</f>
        <v>STRUCTURE FOR LEAST PRIVILEGE</v>
      </c>
      <c r="F595" s="55">
        <v>7</v>
      </c>
      <c r="G595" s="2" t="str">
        <f t="shared" si="54"/>
        <v>SA-17-7</v>
      </c>
      <c r="H595" s="17" t="s">
        <v>188</v>
      </c>
      <c r="I595" s="13" t="str">
        <f t="shared" si="56"/>
        <v>N</v>
      </c>
      <c r="J595" s="13"/>
      <c r="K595" s="13" t="str">
        <f t="shared" si="57"/>
        <v>N</v>
      </c>
      <c r="L595" s="13" t="str">
        <f>IFERROR(VLOOKUP(G595,'Important Notes'!I:I,1,FALSE)," ")</f>
        <v xml:space="preserve"> </v>
      </c>
      <c r="M595" s="13" t="str">
        <f t="shared" si="58"/>
        <v>N</v>
      </c>
      <c r="N595" s="13" t="str">
        <f>IFERROR(VLOOKUP(G595,'Important Notes'!D:D,1,FALSE)," ")</f>
        <v xml:space="preserve"> </v>
      </c>
      <c r="O595" s="13" t="str">
        <f>VLOOKUP(D595,'Ref-NIST 800-53 (Rev. 4)'!A:D,4,FALSE)</f>
        <v>P1</v>
      </c>
      <c r="P595" s="13" t="s">
        <v>1152</v>
      </c>
    </row>
    <row r="596" spans="1:16">
      <c r="A596" s="13" t="str">
        <f t="shared" si="55"/>
        <v>SC</v>
      </c>
      <c r="B596" s="13" t="str">
        <f>VLOOKUP(A596,'Ref-Families'!A:B,2,FALSE)</f>
        <v xml:space="preserve"> System and Communications Protection</v>
      </c>
      <c r="C596" s="13" t="str">
        <f>TRIM(VLOOKUP(D596,'Ref-NIST 800-53 (Rev. 4)'!A:C,3,FALSE))</f>
        <v>SYSTEM AND COMMUNICATIONS PROTECTION POLICY AND PROCEDURES</v>
      </c>
      <c r="D596" s="12" t="s">
        <v>513</v>
      </c>
      <c r="E596" s="13" t="str">
        <f>TRIM(VLOOKUP(G596,'Ref-ALL NIST 800-53 Controls'!A:F,6,FALSE))</f>
        <v/>
      </c>
      <c r="F596" s="56">
        <v>0</v>
      </c>
      <c r="G596" s="2" t="str">
        <f t="shared" si="54"/>
        <v>SC-1-0</v>
      </c>
      <c r="H596" s="17" t="s">
        <v>219</v>
      </c>
      <c r="I596" s="13" t="str">
        <f t="shared" si="56"/>
        <v>Y</v>
      </c>
      <c r="J596" s="13" t="str">
        <f t="shared" ref="J596:J642" si="59">G596</f>
        <v>SC-1-0</v>
      </c>
      <c r="K596" s="13" t="str">
        <f t="shared" si="57"/>
        <v>Y</v>
      </c>
      <c r="L596" s="13" t="str">
        <f>IFERROR(VLOOKUP(G596,'Important Notes'!I:I,1,FALSE)," ")</f>
        <v>SC-1-0</v>
      </c>
      <c r="M596" s="13" t="str">
        <f t="shared" si="58"/>
        <v>Y</v>
      </c>
      <c r="N596" s="13" t="str">
        <f>IFERROR(VLOOKUP(G596,'Important Notes'!D:D,1,FALSE)," ")</f>
        <v>SC-1-0</v>
      </c>
      <c r="O596" s="13" t="str">
        <f>VLOOKUP(D596,'Ref-NIST 800-53 (Rev. 4)'!A:D,4,FALSE)</f>
        <v>P1</v>
      </c>
      <c r="P596" s="13" t="s">
        <v>1152</v>
      </c>
    </row>
    <row r="597" spans="1:16">
      <c r="A597" s="13" t="str">
        <f t="shared" si="55"/>
        <v>SC</v>
      </c>
      <c r="B597" s="13" t="str">
        <f>VLOOKUP(A597,'Ref-Families'!A:B,2,FALSE)</f>
        <v xml:space="preserve"> System and Communications Protection</v>
      </c>
      <c r="C597" s="13" t="str">
        <f>TRIM(VLOOKUP(D597,'Ref-NIST 800-53 (Rev. 4)'!A:C,3,FALSE))</f>
        <v>APPLICATION PARTITIONING</v>
      </c>
      <c r="D597" s="12" t="s">
        <v>189</v>
      </c>
      <c r="E597" s="13" t="str">
        <f>TRIM(VLOOKUP(G597,'Ref-ALL NIST 800-53 Controls'!A:F,6,FALSE))</f>
        <v/>
      </c>
      <c r="F597" s="55">
        <v>0</v>
      </c>
      <c r="G597" s="2" t="str">
        <f t="shared" si="54"/>
        <v>SC-2-0</v>
      </c>
      <c r="H597" s="17" t="s">
        <v>719</v>
      </c>
      <c r="I597" s="13" t="str">
        <f t="shared" si="56"/>
        <v>N</v>
      </c>
      <c r="J597" s="13"/>
      <c r="K597" s="13" t="str">
        <f t="shared" si="57"/>
        <v>Y</v>
      </c>
      <c r="L597" s="13" t="str">
        <f>IFERROR(VLOOKUP(G597,'Important Notes'!I:I,1,FALSE)," ")</f>
        <v>SC-2-0</v>
      </c>
      <c r="M597" s="13" t="str">
        <f t="shared" si="58"/>
        <v>Y</v>
      </c>
      <c r="N597" s="13" t="str">
        <f>IFERROR(VLOOKUP(G597,'Important Notes'!D:D,1,FALSE)," ")</f>
        <v>SC-2-0</v>
      </c>
      <c r="O597" s="13" t="str">
        <f>VLOOKUP(D597,'Ref-NIST 800-53 (Rev. 4)'!A:D,4,FALSE)</f>
        <v>P1</v>
      </c>
      <c r="P597" s="13" t="s">
        <v>1152</v>
      </c>
    </row>
    <row r="598" spans="1:16">
      <c r="A598" s="13" t="str">
        <f t="shared" si="55"/>
        <v>SC</v>
      </c>
      <c r="B598" s="13" t="str">
        <f>VLOOKUP(A598,'Ref-Families'!A:B,2,FALSE)</f>
        <v xml:space="preserve"> System and Communications Protection</v>
      </c>
      <c r="C598" s="13" t="str">
        <f>TRIM(VLOOKUP(D598,'Ref-NIST 800-53 (Rev. 4)'!A:C,3,FALSE))</f>
        <v>APPLICATION PARTITIONING</v>
      </c>
      <c r="D598" s="12" t="s">
        <v>189</v>
      </c>
      <c r="E598" s="13" t="str">
        <f>TRIM(VLOOKUP(G598,'Ref-ALL NIST 800-53 Controls'!A:F,6,FALSE))</f>
        <v>INTERFACES FOR NON-PRIVILEGED USERS</v>
      </c>
      <c r="F598" s="55">
        <v>1</v>
      </c>
      <c r="G598" s="2" t="str">
        <f t="shared" si="54"/>
        <v>SC-2-1</v>
      </c>
      <c r="H598" s="17" t="s">
        <v>9</v>
      </c>
      <c r="I598" s="13" t="str">
        <f t="shared" si="56"/>
        <v>N</v>
      </c>
      <c r="J598" s="13"/>
      <c r="K598" s="13" t="str">
        <f t="shared" si="57"/>
        <v>N</v>
      </c>
      <c r="L598" s="13" t="str">
        <f>IFERROR(VLOOKUP(G598,'Important Notes'!I:I,1,FALSE)," ")</f>
        <v xml:space="preserve"> </v>
      </c>
      <c r="M598" s="13" t="str">
        <f t="shared" si="58"/>
        <v>N</v>
      </c>
      <c r="N598" s="13" t="str">
        <f>IFERROR(VLOOKUP(G598,'Important Notes'!D:D,1,FALSE)," ")</f>
        <v xml:space="preserve"> </v>
      </c>
      <c r="O598" s="13" t="str">
        <f>VLOOKUP(D598,'Ref-NIST 800-53 (Rev. 4)'!A:D,4,FALSE)</f>
        <v>P1</v>
      </c>
      <c r="P598" s="13" t="s">
        <v>1152</v>
      </c>
    </row>
    <row r="599" spans="1:16">
      <c r="A599" s="13" t="str">
        <f t="shared" si="55"/>
        <v>SC</v>
      </c>
      <c r="B599" s="13" t="str">
        <f>VLOOKUP(A599,'Ref-Families'!A:B,2,FALSE)</f>
        <v xml:space="preserve"> System and Communications Protection</v>
      </c>
      <c r="C599" s="13" t="str">
        <f>TRIM(VLOOKUP(D599,'Ref-NIST 800-53 (Rev. 4)'!A:C,3,FALSE))</f>
        <v>SECURITY FUNCTION ISOLATION</v>
      </c>
      <c r="D599" s="12" t="s">
        <v>187</v>
      </c>
      <c r="E599" s="13" t="str">
        <f>TRIM(VLOOKUP(G599,'Ref-ALL NIST 800-53 Controls'!A:F,6,FALSE))</f>
        <v/>
      </c>
      <c r="F599" s="55">
        <v>0</v>
      </c>
      <c r="G599" s="2" t="str">
        <f t="shared" si="54"/>
        <v>SC-3-0</v>
      </c>
      <c r="H599" s="17" t="s">
        <v>720</v>
      </c>
      <c r="I599" s="13" t="str">
        <f t="shared" si="56"/>
        <v>N</v>
      </c>
      <c r="J599" s="13"/>
      <c r="K599" s="13" t="str">
        <f t="shared" si="57"/>
        <v>N</v>
      </c>
      <c r="L599" s="13" t="str">
        <f>IFERROR(VLOOKUP(G599,'Important Notes'!I:I,1,FALSE)," ")</f>
        <v xml:space="preserve"> </v>
      </c>
      <c r="M599" s="13" t="str">
        <f t="shared" si="58"/>
        <v>Y</v>
      </c>
      <c r="N599" s="13" t="str">
        <f>IFERROR(VLOOKUP(G599,'Important Notes'!D:D,1,FALSE)," ")</f>
        <v>SC-3-0</v>
      </c>
      <c r="O599" s="13" t="str">
        <f>VLOOKUP(D599,'Ref-NIST 800-53 (Rev. 4)'!A:D,4,FALSE)</f>
        <v>P1</v>
      </c>
      <c r="P599" s="13" t="s">
        <v>1152</v>
      </c>
    </row>
    <row r="600" spans="1:16">
      <c r="A600" s="13" t="str">
        <f t="shared" si="55"/>
        <v>SC</v>
      </c>
      <c r="B600" s="13" t="str">
        <f>VLOOKUP(A600,'Ref-Families'!A:B,2,FALSE)</f>
        <v xml:space="preserve"> System and Communications Protection</v>
      </c>
      <c r="C600" s="13" t="str">
        <f>TRIM(VLOOKUP(D600,'Ref-NIST 800-53 (Rev. 4)'!A:C,3,FALSE))</f>
        <v>SECURITY FUNCTION ISOLATION</v>
      </c>
      <c r="D600" s="12" t="s">
        <v>187</v>
      </c>
      <c r="E600" s="13" t="str">
        <f>TRIM(VLOOKUP(G600,'Ref-ALL NIST 800-53 Controls'!A:F,6,FALSE))</f>
        <v>HARDWARE SEPARATION</v>
      </c>
      <c r="F600" s="55">
        <v>1</v>
      </c>
      <c r="G600" s="2" t="str">
        <f t="shared" si="54"/>
        <v>SC-3-1</v>
      </c>
      <c r="H600" s="17" t="s">
        <v>609</v>
      </c>
      <c r="I600" s="13" t="str">
        <f t="shared" si="56"/>
        <v>N</v>
      </c>
      <c r="J600" s="13"/>
      <c r="K600" s="13" t="str">
        <f t="shared" si="57"/>
        <v>N</v>
      </c>
      <c r="L600" s="13" t="str">
        <f>IFERROR(VLOOKUP(G600,'Important Notes'!I:I,1,FALSE)," ")</f>
        <v xml:space="preserve"> </v>
      </c>
      <c r="M600" s="13" t="str">
        <f t="shared" si="58"/>
        <v>N</v>
      </c>
      <c r="N600" s="13" t="str">
        <f>IFERROR(VLOOKUP(G600,'Important Notes'!D:D,1,FALSE)," ")</f>
        <v xml:space="preserve"> </v>
      </c>
      <c r="O600" s="13" t="str">
        <f>VLOOKUP(D600,'Ref-NIST 800-53 (Rev. 4)'!A:D,4,FALSE)</f>
        <v>P1</v>
      </c>
      <c r="P600" s="13" t="s">
        <v>1152</v>
      </c>
    </row>
    <row r="601" spans="1:16">
      <c r="A601" s="13" t="str">
        <f t="shared" si="55"/>
        <v>SC</v>
      </c>
      <c r="B601" s="13" t="str">
        <f>VLOOKUP(A601,'Ref-Families'!A:B,2,FALSE)</f>
        <v xml:space="preserve"> System and Communications Protection</v>
      </c>
      <c r="C601" s="13" t="str">
        <f>TRIM(VLOOKUP(D601,'Ref-NIST 800-53 (Rev. 4)'!A:C,3,FALSE))</f>
        <v>SECURITY FUNCTION ISOLATION</v>
      </c>
      <c r="D601" s="12" t="s">
        <v>187</v>
      </c>
      <c r="E601" s="13" t="str">
        <f>TRIM(VLOOKUP(G601,'Ref-ALL NIST 800-53 Controls'!A:F,6,FALSE))</f>
        <v>ACCESS / FLOW CONTROL FUNCTIONS</v>
      </c>
      <c r="F601" s="55">
        <v>2</v>
      </c>
      <c r="G601" s="2" t="str">
        <f t="shared" si="54"/>
        <v>SC-3-2</v>
      </c>
      <c r="H601" s="17" t="s">
        <v>609</v>
      </c>
      <c r="I601" s="13" t="str">
        <f t="shared" si="56"/>
        <v>N</v>
      </c>
      <c r="J601" s="13"/>
      <c r="K601" s="13" t="str">
        <f t="shared" si="57"/>
        <v>N</v>
      </c>
      <c r="L601" s="13" t="str">
        <f>IFERROR(VLOOKUP(G601,'Important Notes'!I:I,1,FALSE)," ")</f>
        <v xml:space="preserve"> </v>
      </c>
      <c r="M601" s="13" t="str">
        <f t="shared" si="58"/>
        <v>N</v>
      </c>
      <c r="N601" s="13" t="str">
        <f>IFERROR(VLOOKUP(G601,'Important Notes'!D:D,1,FALSE)," ")</f>
        <v xml:space="preserve"> </v>
      </c>
      <c r="O601" s="13" t="str">
        <f>VLOOKUP(D601,'Ref-NIST 800-53 (Rev. 4)'!A:D,4,FALSE)</f>
        <v>P1</v>
      </c>
      <c r="P601" s="13" t="s">
        <v>1152</v>
      </c>
    </row>
    <row r="602" spans="1:16">
      <c r="A602" s="13" t="str">
        <f t="shared" si="55"/>
        <v>SC</v>
      </c>
      <c r="B602" s="13" t="str">
        <f>VLOOKUP(A602,'Ref-Families'!A:B,2,FALSE)</f>
        <v xml:space="preserve"> System and Communications Protection</v>
      </c>
      <c r="C602" s="13" t="str">
        <f>TRIM(VLOOKUP(D602,'Ref-NIST 800-53 (Rev. 4)'!A:C,3,FALSE))</f>
        <v>SECURITY FUNCTION ISOLATION</v>
      </c>
      <c r="D602" s="12" t="s">
        <v>187</v>
      </c>
      <c r="E602" s="13" t="str">
        <f>TRIM(VLOOKUP(G602,'Ref-ALL NIST 800-53 Controls'!A:F,6,FALSE))</f>
        <v>MINIMIZE NONSECURITY FUNCTIONALITY</v>
      </c>
      <c r="F602" s="55">
        <v>3</v>
      </c>
      <c r="G602" s="2" t="str">
        <f t="shared" si="54"/>
        <v>SC-3-3</v>
      </c>
      <c r="H602" s="17" t="s">
        <v>609</v>
      </c>
      <c r="I602" s="13" t="str">
        <f t="shared" si="56"/>
        <v>N</v>
      </c>
      <c r="J602" s="13"/>
      <c r="K602" s="13" t="str">
        <f t="shared" si="57"/>
        <v>N</v>
      </c>
      <c r="L602" s="13" t="str">
        <f>IFERROR(VLOOKUP(G602,'Important Notes'!I:I,1,FALSE)," ")</f>
        <v xml:space="preserve"> </v>
      </c>
      <c r="M602" s="13" t="str">
        <f t="shared" si="58"/>
        <v>N</v>
      </c>
      <c r="N602" s="13" t="str">
        <f>IFERROR(VLOOKUP(G602,'Important Notes'!D:D,1,FALSE)," ")</f>
        <v xml:space="preserve"> </v>
      </c>
      <c r="O602" s="13" t="str">
        <f>VLOOKUP(D602,'Ref-NIST 800-53 (Rev. 4)'!A:D,4,FALSE)</f>
        <v>P1</v>
      </c>
      <c r="P602" s="13" t="s">
        <v>1152</v>
      </c>
    </row>
    <row r="603" spans="1:16">
      <c r="A603" s="13" t="str">
        <f t="shared" si="55"/>
        <v>SC</v>
      </c>
      <c r="B603" s="13" t="str">
        <f>VLOOKUP(A603,'Ref-Families'!A:B,2,FALSE)</f>
        <v xml:space="preserve"> System and Communications Protection</v>
      </c>
      <c r="C603" s="13" t="str">
        <f>TRIM(VLOOKUP(D603,'Ref-NIST 800-53 (Rev. 4)'!A:C,3,FALSE))</f>
        <v>SECURITY FUNCTION ISOLATION</v>
      </c>
      <c r="D603" s="12" t="s">
        <v>187</v>
      </c>
      <c r="E603" s="13" t="str">
        <f>TRIM(VLOOKUP(G603,'Ref-ALL NIST 800-53 Controls'!A:F,6,FALSE))</f>
        <v>MODULE COUPLING AND COHESIVENESS</v>
      </c>
      <c r="F603" s="55">
        <v>4</v>
      </c>
      <c r="G603" s="2" t="str">
        <f t="shared" si="54"/>
        <v>SC-3-4</v>
      </c>
      <c r="H603" s="17" t="s">
        <v>609</v>
      </c>
      <c r="I603" s="13" t="str">
        <f t="shared" si="56"/>
        <v>N</v>
      </c>
      <c r="J603" s="13"/>
      <c r="K603" s="13" t="str">
        <f t="shared" si="57"/>
        <v>N</v>
      </c>
      <c r="L603" s="13" t="str">
        <f>IFERROR(VLOOKUP(G603,'Important Notes'!I:I,1,FALSE)," ")</f>
        <v xml:space="preserve"> </v>
      </c>
      <c r="M603" s="13" t="str">
        <f t="shared" si="58"/>
        <v>N</v>
      </c>
      <c r="N603" s="13" t="str">
        <f>IFERROR(VLOOKUP(G603,'Important Notes'!D:D,1,FALSE)," ")</f>
        <v xml:space="preserve"> </v>
      </c>
      <c r="O603" s="13" t="str">
        <f>VLOOKUP(D603,'Ref-NIST 800-53 (Rev. 4)'!A:D,4,FALSE)</f>
        <v>P1</v>
      </c>
      <c r="P603" s="13" t="s">
        <v>1152</v>
      </c>
    </row>
    <row r="604" spans="1:16">
      <c r="A604" s="13" t="str">
        <f t="shared" si="55"/>
        <v>SC</v>
      </c>
      <c r="B604" s="13" t="str">
        <f>VLOOKUP(A604,'Ref-Families'!A:B,2,FALSE)</f>
        <v xml:space="preserve"> System and Communications Protection</v>
      </c>
      <c r="C604" s="13" t="str">
        <f>TRIM(VLOOKUP(D604,'Ref-NIST 800-53 (Rev. 4)'!A:C,3,FALSE))</f>
        <v>SECURITY FUNCTION ISOLATION</v>
      </c>
      <c r="D604" s="12" t="s">
        <v>187</v>
      </c>
      <c r="E604" s="13" t="str">
        <f>TRIM(VLOOKUP(G604,'Ref-ALL NIST 800-53 Controls'!A:F,6,FALSE))</f>
        <v>LAYERED STRUCTURES</v>
      </c>
      <c r="F604" s="55">
        <v>5</v>
      </c>
      <c r="G604" s="2" t="str">
        <f t="shared" si="54"/>
        <v>SC-3-5</v>
      </c>
      <c r="H604" s="17" t="s">
        <v>609</v>
      </c>
      <c r="I604" s="13" t="str">
        <f t="shared" si="56"/>
        <v>N</v>
      </c>
      <c r="J604" s="13"/>
      <c r="K604" s="13" t="str">
        <f t="shared" si="57"/>
        <v>N</v>
      </c>
      <c r="L604" s="13" t="str">
        <f>IFERROR(VLOOKUP(G604,'Important Notes'!I:I,1,FALSE)," ")</f>
        <v xml:space="preserve"> </v>
      </c>
      <c r="M604" s="13" t="str">
        <f t="shared" si="58"/>
        <v>N</v>
      </c>
      <c r="N604" s="13" t="str">
        <f>IFERROR(VLOOKUP(G604,'Important Notes'!D:D,1,FALSE)," ")</f>
        <v xml:space="preserve"> </v>
      </c>
      <c r="O604" s="13" t="str">
        <f>VLOOKUP(D604,'Ref-NIST 800-53 (Rev. 4)'!A:D,4,FALSE)</f>
        <v>P1</v>
      </c>
      <c r="P604" s="13" t="s">
        <v>1152</v>
      </c>
    </row>
    <row r="605" spans="1:16">
      <c r="A605" s="13" t="str">
        <f t="shared" si="55"/>
        <v>SC</v>
      </c>
      <c r="B605" s="13" t="str">
        <f>VLOOKUP(A605,'Ref-Families'!A:B,2,FALSE)</f>
        <v xml:space="preserve"> System and Communications Protection</v>
      </c>
      <c r="C605" s="13" t="str">
        <f>TRIM(VLOOKUP(D605,'Ref-NIST 800-53 (Rev. 4)'!A:C,3,FALSE))</f>
        <v>INFORMATION IN SHARED RESOURCES</v>
      </c>
      <c r="D605" s="12" t="s">
        <v>197</v>
      </c>
      <c r="E605" s="13" t="str">
        <f>TRIM(VLOOKUP(G605,'Ref-ALL NIST 800-53 Controls'!A:F,6,FALSE))</f>
        <v/>
      </c>
      <c r="F605" s="55">
        <v>0</v>
      </c>
      <c r="G605" s="2" t="str">
        <f t="shared" si="54"/>
        <v>SC-4-0</v>
      </c>
      <c r="H605" s="17" t="s">
        <v>721</v>
      </c>
      <c r="I605" s="13" t="str">
        <f t="shared" si="56"/>
        <v>N</v>
      </c>
      <c r="J605" s="13"/>
      <c r="K605" s="13" t="str">
        <f t="shared" si="57"/>
        <v>Y</v>
      </c>
      <c r="L605" s="13" t="str">
        <f>IFERROR(VLOOKUP(G605,'Important Notes'!I:I,1,FALSE)," ")</f>
        <v>SC-4-0</v>
      </c>
      <c r="M605" s="13" t="str">
        <f t="shared" si="58"/>
        <v>Y</v>
      </c>
      <c r="N605" s="13" t="str">
        <f>IFERROR(VLOOKUP(G605,'Important Notes'!D:D,1,FALSE)," ")</f>
        <v>SC-4-0</v>
      </c>
      <c r="O605" s="13" t="str">
        <f>VLOOKUP(D605,'Ref-NIST 800-53 (Rev. 4)'!A:D,4,FALSE)</f>
        <v>P1</v>
      </c>
      <c r="P605" s="13" t="s">
        <v>1152</v>
      </c>
    </row>
    <row r="606" spans="1:16">
      <c r="A606" s="13" t="str">
        <f t="shared" si="55"/>
        <v>SC</v>
      </c>
      <c r="B606" s="13" t="str">
        <f>VLOOKUP(A606,'Ref-Families'!A:B,2,FALSE)</f>
        <v xml:space="preserve"> System and Communications Protection</v>
      </c>
      <c r="C606" s="13" t="str">
        <f>TRIM(VLOOKUP(D606,'Ref-NIST 800-53 (Rev. 4)'!A:C,3,FALSE))</f>
        <v>INFORMATION IN SHARED RESOURCES</v>
      </c>
      <c r="D606" s="12" t="s">
        <v>197</v>
      </c>
      <c r="E606" s="13" t="str">
        <f>TRIM(VLOOKUP(G606,'Ref-ALL NIST 800-53 Controls'!A:F,6,FALSE))</f>
        <v>SECURITY LEVELS</v>
      </c>
      <c r="F606" s="55">
        <v>1</v>
      </c>
      <c r="G606" s="2" t="str">
        <f t="shared" si="54"/>
        <v>SC-4-1</v>
      </c>
      <c r="H606" s="17" t="s">
        <v>611</v>
      </c>
      <c r="I606" s="13" t="str">
        <f t="shared" si="56"/>
        <v>N</v>
      </c>
      <c r="J606" s="13"/>
      <c r="K606" s="13" t="str">
        <f t="shared" si="57"/>
        <v>N</v>
      </c>
      <c r="L606" s="13" t="str">
        <f>IFERROR(VLOOKUP(G606,'Important Notes'!I:I,1,FALSE)," ")</f>
        <v xml:space="preserve"> </v>
      </c>
      <c r="M606" s="13" t="str">
        <f t="shared" si="58"/>
        <v>N</v>
      </c>
      <c r="N606" s="13" t="str">
        <f>IFERROR(VLOOKUP(G606,'Important Notes'!D:D,1,FALSE)," ")</f>
        <v xml:space="preserve"> </v>
      </c>
      <c r="O606" s="13" t="str">
        <f>VLOOKUP(D606,'Ref-NIST 800-53 (Rev. 4)'!A:D,4,FALSE)</f>
        <v>P1</v>
      </c>
      <c r="P606" s="13" t="s">
        <v>1152</v>
      </c>
    </row>
    <row r="607" spans="1:16">
      <c r="A607" s="13" t="str">
        <f t="shared" si="55"/>
        <v>SC</v>
      </c>
      <c r="B607" s="13" t="str">
        <f>VLOOKUP(A607,'Ref-Families'!A:B,2,FALSE)</f>
        <v xml:space="preserve"> System and Communications Protection</v>
      </c>
      <c r="C607" s="13" t="str">
        <f>TRIM(VLOOKUP(D607,'Ref-NIST 800-53 (Rev. 4)'!A:C,3,FALSE))</f>
        <v>INFORMATION IN SHARED RESOURCES</v>
      </c>
      <c r="D607" s="12" t="s">
        <v>197</v>
      </c>
      <c r="E607" s="13" t="str">
        <f>TRIM(VLOOKUP(G607,'Ref-ALL NIST 800-53 Controls'!A:F,6,FALSE))</f>
        <v>PERIODS PROCESSING</v>
      </c>
      <c r="F607" s="55">
        <v>2</v>
      </c>
      <c r="G607" s="2" t="str">
        <f t="shared" si="54"/>
        <v>SC-4-2</v>
      </c>
      <c r="H607" s="17" t="s">
        <v>609</v>
      </c>
      <c r="I607" s="13" t="str">
        <f t="shared" si="56"/>
        <v>N</v>
      </c>
      <c r="J607" s="13"/>
      <c r="K607" s="13" t="str">
        <f t="shared" si="57"/>
        <v>N</v>
      </c>
      <c r="L607" s="13" t="str">
        <f>IFERROR(VLOOKUP(G607,'Important Notes'!I:I,1,FALSE)," ")</f>
        <v xml:space="preserve"> </v>
      </c>
      <c r="M607" s="13" t="str">
        <f t="shared" si="58"/>
        <v>N</v>
      </c>
      <c r="N607" s="13" t="str">
        <f>IFERROR(VLOOKUP(G607,'Important Notes'!D:D,1,FALSE)," ")</f>
        <v xml:space="preserve"> </v>
      </c>
      <c r="O607" s="13" t="str">
        <f>VLOOKUP(D607,'Ref-NIST 800-53 (Rev. 4)'!A:D,4,FALSE)</f>
        <v>P1</v>
      </c>
      <c r="P607" s="13" t="s">
        <v>1152</v>
      </c>
    </row>
    <row r="608" spans="1:16">
      <c r="A608" s="13" t="str">
        <f t="shared" si="55"/>
        <v>SC</v>
      </c>
      <c r="B608" s="13" t="str">
        <f>VLOOKUP(A608,'Ref-Families'!A:B,2,FALSE)</f>
        <v xml:space="preserve"> System and Communications Protection</v>
      </c>
      <c r="C608" s="13" t="str">
        <f>TRIM(VLOOKUP(D608,'Ref-NIST 800-53 (Rev. 4)'!A:C,3,FALSE))</f>
        <v>DENIAL OF SERVICE PROTECTION</v>
      </c>
      <c r="D608" s="12" t="s">
        <v>190</v>
      </c>
      <c r="E608" s="13" t="str">
        <f>TRIM(VLOOKUP(G608,'Ref-ALL NIST 800-53 Controls'!A:F,6,FALSE))</f>
        <v/>
      </c>
      <c r="F608" s="55">
        <v>0</v>
      </c>
      <c r="G608" s="2" t="str">
        <f t="shared" si="54"/>
        <v>SC-5-0</v>
      </c>
      <c r="H608" s="17" t="s">
        <v>722</v>
      </c>
      <c r="I608" s="13" t="str">
        <f t="shared" si="56"/>
        <v>Y</v>
      </c>
      <c r="J608" s="13" t="str">
        <f t="shared" si="59"/>
        <v>SC-5-0</v>
      </c>
      <c r="K608" s="13" t="str">
        <f t="shared" si="57"/>
        <v>Y</v>
      </c>
      <c r="L608" s="13" t="str">
        <f>IFERROR(VLOOKUP(G608,'Important Notes'!I:I,1,FALSE)," ")</f>
        <v>SC-5-0</v>
      </c>
      <c r="M608" s="13" t="str">
        <f t="shared" si="58"/>
        <v>Y</v>
      </c>
      <c r="N608" s="13" t="str">
        <f>IFERROR(VLOOKUP(G608,'Important Notes'!D:D,1,FALSE)," ")</f>
        <v>SC-5-0</v>
      </c>
      <c r="O608" s="13" t="str">
        <f>VLOOKUP(D608,'Ref-NIST 800-53 (Rev. 4)'!A:D,4,FALSE)</f>
        <v>P1</v>
      </c>
      <c r="P608" s="13" t="s">
        <v>1152</v>
      </c>
    </row>
    <row r="609" spans="1:16">
      <c r="A609" s="13" t="str">
        <f t="shared" si="55"/>
        <v>SC</v>
      </c>
      <c r="B609" s="13" t="str">
        <f>VLOOKUP(A609,'Ref-Families'!A:B,2,FALSE)</f>
        <v xml:space="preserve"> System and Communications Protection</v>
      </c>
      <c r="C609" s="13" t="str">
        <f>TRIM(VLOOKUP(D609,'Ref-NIST 800-53 (Rev. 4)'!A:C,3,FALSE))</f>
        <v>DENIAL OF SERVICE PROTECTION</v>
      </c>
      <c r="D609" s="12" t="s">
        <v>190</v>
      </c>
      <c r="E609" s="13" t="str">
        <f>TRIM(VLOOKUP(G609,'Ref-ALL NIST 800-53 Controls'!A:F,6,FALSE))</f>
        <v>RESTRICT INTERNAL USERS</v>
      </c>
      <c r="F609" s="55">
        <v>1</v>
      </c>
      <c r="G609" s="2" t="str">
        <f t="shared" si="54"/>
        <v>SC-5-1</v>
      </c>
      <c r="H609" s="17" t="s">
        <v>609</v>
      </c>
      <c r="I609" s="13" t="str">
        <f t="shared" si="56"/>
        <v>N</v>
      </c>
      <c r="J609" s="13"/>
      <c r="K609" s="13" t="str">
        <f t="shared" si="57"/>
        <v>N</v>
      </c>
      <c r="L609" s="13" t="str">
        <f>IFERROR(VLOOKUP(G609,'Important Notes'!I:I,1,FALSE)," ")</f>
        <v xml:space="preserve"> </v>
      </c>
      <c r="M609" s="13" t="str">
        <f t="shared" si="58"/>
        <v>N</v>
      </c>
      <c r="N609" s="13" t="str">
        <f>IFERROR(VLOOKUP(G609,'Important Notes'!D:D,1,FALSE)," ")</f>
        <v xml:space="preserve"> </v>
      </c>
      <c r="O609" s="13" t="str">
        <f>VLOOKUP(D609,'Ref-NIST 800-53 (Rev. 4)'!A:D,4,FALSE)</f>
        <v>P1</v>
      </c>
      <c r="P609" s="13" t="s">
        <v>1152</v>
      </c>
    </row>
    <row r="610" spans="1:16">
      <c r="A610" s="13" t="str">
        <f t="shared" si="55"/>
        <v>SC</v>
      </c>
      <c r="B610" s="13" t="str">
        <f>VLOOKUP(A610,'Ref-Families'!A:B,2,FALSE)</f>
        <v xml:space="preserve"> System and Communications Protection</v>
      </c>
      <c r="C610" s="13" t="str">
        <f>TRIM(VLOOKUP(D610,'Ref-NIST 800-53 (Rev. 4)'!A:C,3,FALSE))</f>
        <v>DENIAL OF SERVICE PROTECTION</v>
      </c>
      <c r="D610" s="12" t="s">
        <v>190</v>
      </c>
      <c r="E610" s="13" t="str">
        <f>TRIM(VLOOKUP(G610,'Ref-ALL NIST 800-53 Controls'!A:F,6,FALSE))</f>
        <v>EXCESS CAPACITY / BANDWIDTH / REDUNDANCY</v>
      </c>
      <c r="F610" s="55">
        <v>2</v>
      </c>
      <c r="G610" s="2" t="str">
        <f t="shared" si="54"/>
        <v>SC-5-2</v>
      </c>
      <c r="H610" s="17" t="s">
        <v>609</v>
      </c>
      <c r="I610" s="13" t="str">
        <f t="shared" si="56"/>
        <v>N</v>
      </c>
      <c r="J610" s="13"/>
      <c r="K610" s="13" t="str">
        <f t="shared" si="57"/>
        <v>N</v>
      </c>
      <c r="L610" s="13" t="str">
        <f>IFERROR(VLOOKUP(G610,'Important Notes'!I:I,1,FALSE)," ")</f>
        <v xml:space="preserve"> </v>
      </c>
      <c r="M610" s="13" t="str">
        <f t="shared" si="58"/>
        <v>N</v>
      </c>
      <c r="N610" s="13" t="str">
        <f>IFERROR(VLOOKUP(G610,'Important Notes'!D:D,1,FALSE)," ")</f>
        <v xml:space="preserve"> </v>
      </c>
      <c r="O610" s="13" t="str">
        <f>VLOOKUP(D610,'Ref-NIST 800-53 (Rev. 4)'!A:D,4,FALSE)</f>
        <v>P1</v>
      </c>
      <c r="P610" s="13" t="s">
        <v>1152</v>
      </c>
    </row>
    <row r="611" spans="1:16">
      <c r="A611" s="13" t="str">
        <f t="shared" si="55"/>
        <v>SC</v>
      </c>
      <c r="B611" s="13" t="str">
        <f>VLOOKUP(A611,'Ref-Families'!A:B,2,FALSE)</f>
        <v xml:space="preserve"> System and Communications Protection</v>
      </c>
      <c r="C611" s="13" t="str">
        <f>TRIM(VLOOKUP(D611,'Ref-NIST 800-53 (Rev. 4)'!A:C,3,FALSE))</f>
        <v>DENIAL OF SERVICE PROTECTION</v>
      </c>
      <c r="D611" s="12" t="s">
        <v>190</v>
      </c>
      <c r="E611" s="13" t="str">
        <f>TRIM(VLOOKUP(G611,'Ref-ALL NIST 800-53 Controls'!A:F,6,FALSE))</f>
        <v>DETECTION / MONITORING</v>
      </c>
      <c r="F611" s="55">
        <v>3</v>
      </c>
      <c r="G611" s="2" t="str">
        <f t="shared" si="54"/>
        <v>SC-5-3</v>
      </c>
      <c r="H611" s="17" t="s">
        <v>99</v>
      </c>
      <c r="I611" s="13" t="str">
        <f t="shared" si="56"/>
        <v>N</v>
      </c>
      <c r="J611" s="13"/>
      <c r="K611" s="13" t="str">
        <f t="shared" si="57"/>
        <v>N</v>
      </c>
      <c r="L611" s="13" t="str">
        <f>IFERROR(VLOOKUP(G611,'Important Notes'!I:I,1,FALSE)," ")</f>
        <v xml:space="preserve"> </v>
      </c>
      <c r="M611" s="13" t="str">
        <f t="shared" si="58"/>
        <v>N</v>
      </c>
      <c r="N611" s="13" t="str">
        <f>IFERROR(VLOOKUP(G611,'Important Notes'!D:D,1,FALSE)," ")</f>
        <v xml:space="preserve"> </v>
      </c>
      <c r="O611" s="13" t="str">
        <f>VLOOKUP(D611,'Ref-NIST 800-53 (Rev. 4)'!A:D,4,FALSE)</f>
        <v>P1</v>
      </c>
      <c r="P611" s="13" t="s">
        <v>1152</v>
      </c>
    </row>
    <row r="612" spans="1:16">
      <c r="A612" s="13" t="str">
        <f t="shared" si="55"/>
        <v>SC</v>
      </c>
      <c r="B612" s="13" t="str">
        <f>VLOOKUP(A612,'Ref-Families'!A:B,2,FALSE)</f>
        <v xml:space="preserve"> System and Communications Protection</v>
      </c>
      <c r="C612" s="13" t="str">
        <f>TRIM(VLOOKUP(D612,'Ref-NIST 800-53 (Rev. 4)'!A:C,3,FALSE))</f>
        <v>BOUNDARY PROTECTION</v>
      </c>
      <c r="D612" s="12" t="s">
        <v>32</v>
      </c>
      <c r="E612" s="13" t="str">
        <f>TRIM(VLOOKUP(G612,'Ref-ALL NIST 800-53 Controls'!A:F,6,FALSE))</f>
        <v/>
      </c>
      <c r="F612" s="55">
        <v>0</v>
      </c>
      <c r="G612" s="2" t="str">
        <f t="shared" si="54"/>
        <v>SC-7-0</v>
      </c>
      <c r="H612" s="17" t="s">
        <v>723</v>
      </c>
      <c r="I612" s="13" t="str">
        <f t="shared" si="56"/>
        <v>Y</v>
      </c>
      <c r="J612" s="13" t="str">
        <f t="shared" si="59"/>
        <v>SC-7-0</v>
      </c>
      <c r="K612" s="13" t="str">
        <f t="shared" si="57"/>
        <v>Y</v>
      </c>
      <c r="L612" s="13" t="str">
        <f>IFERROR(VLOOKUP(G612,'Important Notes'!I:I,1,FALSE)," ")</f>
        <v>SC-7-0</v>
      </c>
      <c r="M612" s="13" t="str">
        <f t="shared" si="58"/>
        <v>Y</v>
      </c>
      <c r="N612" s="13" t="str">
        <f>IFERROR(VLOOKUP(G612,'Important Notes'!D:D,1,FALSE)," ")</f>
        <v>SC-7-0</v>
      </c>
      <c r="O612" s="13" t="str">
        <f>VLOOKUP(D612,'Ref-NIST 800-53 (Rev. 4)'!A:D,4,FALSE)</f>
        <v>P1</v>
      </c>
      <c r="P612" s="13" t="s">
        <v>1152</v>
      </c>
    </row>
    <row r="613" spans="1:16">
      <c r="A613" s="13" t="str">
        <f t="shared" si="55"/>
        <v>SC</v>
      </c>
      <c r="B613" s="13" t="str">
        <f>VLOOKUP(A613,'Ref-Families'!A:B,2,FALSE)</f>
        <v xml:space="preserve"> System and Communications Protection</v>
      </c>
      <c r="C613" s="13" t="str">
        <f>TRIM(VLOOKUP(D613,'Ref-NIST 800-53 (Rev. 4)'!A:C,3,FALSE))</f>
        <v>BOUNDARY PROTECTION</v>
      </c>
      <c r="D613" s="12" t="s">
        <v>32</v>
      </c>
      <c r="E613" s="13" t="str">
        <f>TRIM(VLOOKUP(G613,'Ref-ALL NIST 800-53 Controls'!A:F,6,FALSE))</f>
        <v>PHYSICALLY SEPARATED SUBNETWORKS</v>
      </c>
      <c r="F613" s="55">
        <v>1</v>
      </c>
      <c r="G613" s="2" t="str">
        <f t="shared" si="54"/>
        <v>SC-7-1</v>
      </c>
      <c r="H613" s="17" t="s">
        <v>611</v>
      </c>
      <c r="I613" s="13" t="str">
        <f t="shared" si="56"/>
        <v>N</v>
      </c>
      <c r="J613" s="13"/>
      <c r="K613" s="13" t="str">
        <f t="shared" si="57"/>
        <v>N</v>
      </c>
      <c r="L613" s="13" t="str">
        <f>IFERROR(VLOOKUP(G613,'Important Notes'!I:I,1,FALSE)," ")</f>
        <v xml:space="preserve"> </v>
      </c>
      <c r="M613" s="13" t="str">
        <f t="shared" si="58"/>
        <v>N</v>
      </c>
      <c r="N613" s="13" t="str">
        <f>IFERROR(VLOOKUP(G613,'Important Notes'!D:D,1,FALSE)," ")</f>
        <v xml:space="preserve"> </v>
      </c>
      <c r="O613" s="13" t="str">
        <f>VLOOKUP(D613,'Ref-NIST 800-53 (Rev. 4)'!A:D,4,FALSE)</f>
        <v>P1</v>
      </c>
      <c r="P613" s="13" t="s">
        <v>1152</v>
      </c>
    </row>
    <row r="614" spans="1:16">
      <c r="A614" s="13" t="str">
        <f t="shared" si="55"/>
        <v>SC</v>
      </c>
      <c r="B614" s="13" t="str">
        <f>VLOOKUP(A614,'Ref-Families'!A:B,2,FALSE)</f>
        <v xml:space="preserve"> System and Communications Protection</v>
      </c>
      <c r="C614" s="13" t="str">
        <f>TRIM(VLOOKUP(D614,'Ref-NIST 800-53 (Rev. 4)'!A:C,3,FALSE))</f>
        <v>BOUNDARY PROTECTION</v>
      </c>
      <c r="D614" s="12" t="s">
        <v>32</v>
      </c>
      <c r="E614" s="13" t="str">
        <f>TRIM(VLOOKUP(G614,'Ref-ALL NIST 800-53 Controls'!A:F,6,FALSE))</f>
        <v>PUBLIC ACCESS</v>
      </c>
      <c r="F614" s="55">
        <v>2</v>
      </c>
      <c r="G614" s="2" t="str">
        <f t="shared" si="54"/>
        <v>SC-7-2</v>
      </c>
      <c r="H614" s="17" t="s">
        <v>611</v>
      </c>
      <c r="I614" s="13" t="str">
        <f t="shared" si="56"/>
        <v>N</v>
      </c>
      <c r="J614" s="13"/>
      <c r="K614" s="13" t="str">
        <f t="shared" si="57"/>
        <v>N</v>
      </c>
      <c r="L614" s="13" t="str">
        <f>IFERROR(VLOOKUP(G614,'Important Notes'!I:I,1,FALSE)," ")</f>
        <v xml:space="preserve"> </v>
      </c>
      <c r="M614" s="13" t="str">
        <f t="shared" si="58"/>
        <v>N</v>
      </c>
      <c r="N614" s="13" t="str">
        <f>IFERROR(VLOOKUP(G614,'Important Notes'!D:D,1,FALSE)," ")</f>
        <v xml:space="preserve"> </v>
      </c>
      <c r="O614" s="13" t="str">
        <f>VLOOKUP(D614,'Ref-NIST 800-53 (Rev. 4)'!A:D,4,FALSE)</f>
        <v>P1</v>
      </c>
      <c r="P614" s="13" t="s">
        <v>1152</v>
      </c>
    </row>
    <row r="615" spans="1:16">
      <c r="A615" s="13" t="str">
        <f t="shared" si="55"/>
        <v>SC</v>
      </c>
      <c r="B615" s="13" t="str">
        <f>VLOOKUP(A615,'Ref-Families'!A:B,2,FALSE)</f>
        <v xml:space="preserve"> System and Communications Protection</v>
      </c>
      <c r="C615" s="13" t="str">
        <f>TRIM(VLOOKUP(D615,'Ref-NIST 800-53 (Rev. 4)'!A:C,3,FALSE))</f>
        <v>BOUNDARY PROTECTION</v>
      </c>
      <c r="D615" s="12" t="s">
        <v>32</v>
      </c>
      <c r="E615" s="13" t="str">
        <f>TRIM(VLOOKUP(G615,'Ref-ALL NIST 800-53 Controls'!A:F,6,FALSE))</f>
        <v>ACCESS POINTS</v>
      </c>
      <c r="F615" s="55">
        <v>3</v>
      </c>
      <c r="G615" s="2" t="str">
        <f t="shared" si="54"/>
        <v>SC-7-3</v>
      </c>
      <c r="H615" s="17" t="s">
        <v>609</v>
      </c>
      <c r="I615" s="13" t="str">
        <f t="shared" si="56"/>
        <v>N</v>
      </c>
      <c r="J615" s="13"/>
      <c r="K615" s="13" t="str">
        <f t="shared" si="57"/>
        <v>Y</v>
      </c>
      <c r="L615" s="13" t="str">
        <f>IFERROR(VLOOKUP(G615,'Important Notes'!I:I,1,FALSE)," ")</f>
        <v>SC-7-3</v>
      </c>
      <c r="M615" s="13" t="str">
        <f t="shared" si="58"/>
        <v>Y</v>
      </c>
      <c r="N615" s="13" t="str">
        <f>IFERROR(VLOOKUP(G615,'Important Notes'!D:D,1,FALSE)," ")</f>
        <v>SC-7-3</v>
      </c>
      <c r="O615" s="13" t="str">
        <f>VLOOKUP(D615,'Ref-NIST 800-53 (Rev. 4)'!A:D,4,FALSE)</f>
        <v>P1</v>
      </c>
      <c r="P615" s="13" t="s">
        <v>1152</v>
      </c>
    </row>
    <row r="616" spans="1:16">
      <c r="A616" s="13" t="str">
        <f t="shared" si="55"/>
        <v>SC</v>
      </c>
      <c r="B616" s="13" t="str">
        <f>VLOOKUP(A616,'Ref-Families'!A:B,2,FALSE)</f>
        <v xml:space="preserve"> System and Communications Protection</v>
      </c>
      <c r="C616" s="13" t="str">
        <f>TRIM(VLOOKUP(D616,'Ref-NIST 800-53 (Rev. 4)'!A:C,3,FALSE))</f>
        <v>BOUNDARY PROTECTION</v>
      </c>
      <c r="D616" s="12" t="s">
        <v>32</v>
      </c>
      <c r="E616" s="13" t="str">
        <f>TRIM(VLOOKUP(G616,'Ref-ALL NIST 800-53 Controls'!A:F,6,FALSE))</f>
        <v>EXTERNAL TELECOMMUNICATIONS SERVICES</v>
      </c>
      <c r="F616" s="55">
        <v>4</v>
      </c>
      <c r="G616" s="2" t="str">
        <f t="shared" si="54"/>
        <v>SC-7-4</v>
      </c>
      <c r="H616" s="17" t="s">
        <v>191</v>
      </c>
      <c r="I616" s="13" t="str">
        <f t="shared" si="56"/>
        <v>N</v>
      </c>
      <c r="J616" s="13"/>
      <c r="K616" s="13" t="str">
        <f t="shared" si="57"/>
        <v>Y</v>
      </c>
      <c r="L616" s="13" t="str">
        <f>IFERROR(VLOOKUP(G616,'Important Notes'!I:I,1,FALSE)," ")</f>
        <v>SC-7-4</v>
      </c>
      <c r="M616" s="13" t="str">
        <f t="shared" si="58"/>
        <v>Y</v>
      </c>
      <c r="N616" s="13" t="str">
        <f>IFERROR(VLOOKUP(G616,'Important Notes'!D:D,1,FALSE)," ")</f>
        <v>SC-7-4</v>
      </c>
      <c r="O616" s="13" t="str">
        <f>VLOOKUP(D616,'Ref-NIST 800-53 (Rev. 4)'!A:D,4,FALSE)</f>
        <v>P1</v>
      </c>
      <c r="P616" s="13" t="s">
        <v>1152</v>
      </c>
    </row>
    <row r="617" spans="1:16">
      <c r="A617" s="13" t="str">
        <f t="shared" si="55"/>
        <v>SC</v>
      </c>
      <c r="B617" s="13" t="str">
        <f>VLOOKUP(A617,'Ref-Families'!A:B,2,FALSE)</f>
        <v xml:space="preserve"> System and Communications Protection</v>
      </c>
      <c r="C617" s="13" t="str">
        <f>TRIM(VLOOKUP(D617,'Ref-NIST 800-53 (Rev. 4)'!A:C,3,FALSE))</f>
        <v>BOUNDARY PROTECTION</v>
      </c>
      <c r="D617" s="12" t="s">
        <v>32</v>
      </c>
      <c r="E617" s="13" t="str">
        <f>TRIM(VLOOKUP(G617,'Ref-ALL NIST 800-53 Controls'!A:F,6,FALSE))</f>
        <v>DENY BY DEFAULT / ALLOW BY EXCEPTION</v>
      </c>
      <c r="F617" s="55">
        <v>5</v>
      </c>
      <c r="G617" s="2" t="str">
        <f t="shared" si="54"/>
        <v>SC-7-5</v>
      </c>
      <c r="H617" s="17" t="s">
        <v>609</v>
      </c>
      <c r="I617" s="13" t="str">
        <f t="shared" si="56"/>
        <v>N</v>
      </c>
      <c r="J617" s="13"/>
      <c r="K617" s="13" t="str">
        <f t="shared" si="57"/>
        <v>Y</v>
      </c>
      <c r="L617" s="13" t="str">
        <f>IFERROR(VLOOKUP(G617,'Important Notes'!I:I,1,FALSE)," ")</f>
        <v>SC-7-5</v>
      </c>
      <c r="M617" s="13" t="str">
        <f t="shared" si="58"/>
        <v>Y</v>
      </c>
      <c r="N617" s="13" t="str">
        <f>IFERROR(VLOOKUP(G617,'Important Notes'!D:D,1,FALSE)," ")</f>
        <v>SC-7-5</v>
      </c>
      <c r="O617" s="13" t="str">
        <f>VLOOKUP(D617,'Ref-NIST 800-53 (Rev. 4)'!A:D,4,FALSE)</f>
        <v>P1</v>
      </c>
      <c r="P617" s="13" t="s">
        <v>1152</v>
      </c>
    </row>
    <row r="618" spans="1:16">
      <c r="A618" s="13" t="str">
        <f t="shared" si="55"/>
        <v>SC</v>
      </c>
      <c r="B618" s="13" t="str">
        <f>VLOOKUP(A618,'Ref-Families'!A:B,2,FALSE)</f>
        <v xml:space="preserve"> System and Communications Protection</v>
      </c>
      <c r="C618" s="13" t="str">
        <f>TRIM(VLOOKUP(D618,'Ref-NIST 800-53 (Rev. 4)'!A:C,3,FALSE))</f>
        <v>BOUNDARY PROTECTION</v>
      </c>
      <c r="D618" s="12" t="s">
        <v>32</v>
      </c>
      <c r="E618" s="13" t="str">
        <f>TRIM(VLOOKUP(G618,'Ref-ALL NIST 800-53 Controls'!A:F,6,FALSE))</f>
        <v>RESPONSE TO RECOGNIZED FAILURES</v>
      </c>
      <c r="F618" s="55">
        <v>6</v>
      </c>
      <c r="G618" s="2" t="str">
        <f t="shared" si="54"/>
        <v>SC-7-6</v>
      </c>
      <c r="H618" s="17" t="s">
        <v>611</v>
      </c>
      <c r="I618" s="13" t="str">
        <f t="shared" si="56"/>
        <v>N</v>
      </c>
      <c r="J618" s="13"/>
      <c r="K618" s="13" t="str">
        <f t="shared" si="57"/>
        <v>N</v>
      </c>
      <c r="L618" s="13" t="str">
        <f>IFERROR(VLOOKUP(G618,'Important Notes'!I:I,1,FALSE)," ")</f>
        <v xml:space="preserve"> </v>
      </c>
      <c r="M618" s="13" t="str">
        <f t="shared" si="58"/>
        <v>N</v>
      </c>
      <c r="N618" s="13" t="str">
        <f>IFERROR(VLOOKUP(G618,'Important Notes'!D:D,1,FALSE)," ")</f>
        <v xml:space="preserve"> </v>
      </c>
      <c r="O618" s="13" t="str">
        <f>VLOOKUP(D618,'Ref-NIST 800-53 (Rev. 4)'!A:D,4,FALSE)</f>
        <v>P1</v>
      </c>
      <c r="P618" s="13" t="s">
        <v>1152</v>
      </c>
    </row>
    <row r="619" spans="1:16">
      <c r="A619" s="13" t="str">
        <f t="shared" si="55"/>
        <v>SC</v>
      </c>
      <c r="B619" s="13" t="str">
        <f>VLOOKUP(A619,'Ref-Families'!A:B,2,FALSE)</f>
        <v xml:space="preserve"> System and Communications Protection</v>
      </c>
      <c r="C619" s="13" t="str">
        <f>TRIM(VLOOKUP(D619,'Ref-NIST 800-53 (Rev. 4)'!A:C,3,FALSE))</f>
        <v>BOUNDARY PROTECTION</v>
      </c>
      <c r="D619" s="12" t="s">
        <v>32</v>
      </c>
      <c r="E619" s="13" t="str">
        <f>TRIM(VLOOKUP(G619,'Ref-ALL NIST 800-53 Controls'!A:F,6,FALSE))</f>
        <v>PREVENT SPLIT TUNNELING FOR REMOTE DEVICES</v>
      </c>
      <c r="F619" s="55">
        <v>7</v>
      </c>
      <c r="G619" s="2" t="str">
        <f t="shared" si="54"/>
        <v>SC-7-7</v>
      </c>
      <c r="H619" s="17" t="s">
        <v>609</v>
      </c>
      <c r="I619" s="13" t="str">
        <f t="shared" si="56"/>
        <v>N</v>
      </c>
      <c r="J619" s="13"/>
      <c r="K619" s="13" t="str">
        <f t="shared" si="57"/>
        <v>Y</v>
      </c>
      <c r="L619" s="13" t="str">
        <f>IFERROR(VLOOKUP(G619,'Important Notes'!I:I,1,FALSE)," ")</f>
        <v>SC-7-7</v>
      </c>
      <c r="M619" s="13" t="str">
        <f t="shared" si="58"/>
        <v>Y</v>
      </c>
      <c r="N619" s="13" t="str">
        <f>IFERROR(VLOOKUP(G619,'Important Notes'!D:D,1,FALSE)," ")</f>
        <v>SC-7-7</v>
      </c>
      <c r="O619" s="13" t="str">
        <f>VLOOKUP(D619,'Ref-NIST 800-53 (Rev. 4)'!A:D,4,FALSE)</f>
        <v>P1</v>
      </c>
      <c r="P619" s="13" t="s">
        <v>1152</v>
      </c>
    </row>
    <row r="620" spans="1:16">
      <c r="A620" s="13" t="str">
        <f t="shared" si="55"/>
        <v>SC</v>
      </c>
      <c r="B620" s="13" t="str">
        <f>VLOOKUP(A620,'Ref-Families'!A:B,2,FALSE)</f>
        <v xml:space="preserve"> System and Communications Protection</v>
      </c>
      <c r="C620" s="13" t="str">
        <f>TRIM(VLOOKUP(D620,'Ref-NIST 800-53 (Rev. 4)'!A:C,3,FALSE))</f>
        <v>BOUNDARY PROTECTION</v>
      </c>
      <c r="D620" s="12" t="s">
        <v>32</v>
      </c>
      <c r="E620" s="13" t="str">
        <f>TRIM(VLOOKUP(G620,'Ref-ALL NIST 800-53 Controls'!A:F,6,FALSE))</f>
        <v>ROUTE TRAFFIC TO AUTHENTICATED PROXY SERVERS</v>
      </c>
      <c r="F620" s="55">
        <v>8</v>
      </c>
      <c r="G620" s="2" t="str">
        <f t="shared" si="54"/>
        <v>SC-7-8</v>
      </c>
      <c r="H620" s="17" t="s">
        <v>192</v>
      </c>
      <c r="I620" s="13" t="str">
        <f t="shared" si="56"/>
        <v>N</v>
      </c>
      <c r="J620" s="13"/>
      <c r="K620" s="13" t="str">
        <f t="shared" si="57"/>
        <v>Y</v>
      </c>
      <c r="L620" s="13" t="str">
        <f>IFERROR(VLOOKUP(G620,'Important Notes'!I:I,1,FALSE)," ")</f>
        <v>SC-7-8</v>
      </c>
      <c r="M620" s="13" t="str">
        <f t="shared" si="58"/>
        <v>Y</v>
      </c>
      <c r="N620" s="13" t="str">
        <f>IFERROR(VLOOKUP(G620,'Important Notes'!D:D,1,FALSE)," ")</f>
        <v>SC-7-8</v>
      </c>
      <c r="O620" s="13" t="str">
        <f>VLOOKUP(D620,'Ref-NIST 800-53 (Rev. 4)'!A:D,4,FALSE)</f>
        <v>P1</v>
      </c>
      <c r="P620" s="13" t="s">
        <v>1152</v>
      </c>
    </row>
    <row r="621" spans="1:16">
      <c r="A621" s="13" t="str">
        <f t="shared" si="55"/>
        <v>SC</v>
      </c>
      <c r="B621" s="13" t="str">
        <f>VLOOKUP(A621,'Ref-Families'!A:B,2,FALSE)</f>
        <v xml:space="preserve"> System and Communications Protection</v>
      </c>
      <c r="C621" s="13" t="str">
        <f>TRIM(VLOOKUP(D621,'Ref-NIST 800-53 (Rev. 4)'!A:C,3,FALSE))</f>
        <v>BOUNDARY PROTECTION</v>
      </c>
      <c r="D621" s="12" t="s">
        <v>32</v>
      </c>
      <c r="E621" s="13" t="str">
        <f>TRIM(VLOOKUP(G621,'Ref-ALL NIST 800-53 Controls'!A:F,6,FALSE))</f>
        <v>RESTRICT THREATENING OUTGOING COMMUNICATIONS TRAFFIC</v>
      </c>
      <c r="F621" s="55">
        <v>9</v>
      </c>
      <c r="G621" s="2" t="str">
        <f t="shared" si="54"/>
        <v>SC-7-9</v>
      </c>
      <c r="H621" s="17" t="s">
        <v>193</v>
      </c>
      <c r="I621" s="13" t="str">
        <f t="shared" si="56"/>
        <v>N</v>
      </c>
      <c r="J621" s="13"/>
      <c r="K621" s="13" t="str">
        <f t="shared" si="57"/>
        <v>N</v>
      </c>
      <c r="L621" s="13" t="str">
        <f>IFERROR(VLOOKUP(G621,'Important Notes'!I:I,1,FALSE)," ")</f>
        <v xml:space="preserve"> </v>
      </c>
      <c r="M621" s="13" t="str">
        <f t="shared" si="58"/>
        <v>N</v>
      </c>
      <c r="N621" s="13" t="str">
        <f>IFERROR(VLOOKUP(G621,'Important Notes'!D:D,1,FALSE)," ")</f>
        <v xml:space="preserve"> </v>
      </c>
      <c r="O621" s="13" t="str">
        <f>VLOOKUP(D621,'Ref-NIST 800-53 (Rev. 4)'!A:D,4,FALSE)</f>
        <v>P1</v>
      </c>
      <c r="P621" s="13" t="s">
        <v>1152</v>
      </c>
    </row>
    <row r="622" spans="1:16">
      <c r="A622" s="13" t="str">
        <f t="shared" si="55"/>
        <v>SC</v>
      </c>
      <c r="B622" s="13" t="str">
        <f>VLOOKUP(A622,'Ref-Families'!A:B,2,FALSE)</f>
        <v xml:space="preserve"> System and Communications Protection</v>
      </c>
      <c r="C622" s="13" t="str">
        <f>TRIM(VLOOKUP(D622,'Ref-NIST 800-53 (Rev. 4)'!A:C,3,FALSE))</f>
        <v>BOUNDARY PROTECTION</v>
      </c>
      <c r="D622" s="12" t="s">
        <v>32</v>
      </c>
      <c r="E622" s="13" t="str">
        <f>TRIM(VLOOKUP(G622,'Ref-ALL NIST 800-53 Controls'!A:F,6,FALSE))</f>
        <v>PREVENT UNAUTHORIZED EXFILTRATION</v>
      </c>
      <c r="F622" s="55">
        <v>10</v>
      </c>
      <c r="G622" s="2" t="str">
        <f t="shared" si="54"/>
        <v>SC-7-10</v>
      </c>
      <c r="H622" s="17" t="s">
        <v>17</v>
      </c>
      <c r="I622" s="13" t="str">
        <f t="shared" si="56"/>
        <v>N</v>
      </c>
      <c r="J622" s="13"/>
      <c r="K622" s="13" t="str">
        <f t="shared" si="57"/>
        <v>N</v>
      </c>
      <c r="L622" s="13" t="str">
        <f>IFERROR(VLOOKUP(G622,'Important Notes'!I:I,1,FALSE)," ")</f>
        <v xml:space="preserve"> </v>
      </c>
      <c r="M622" s="13" t="str">
        <f t="shared" si="58"/>
        <v>Y</v>
      </c>
      <c r="N622" s="13" t="str">
        <f>IFERROR(VLOOKUP(G622,'Important Notes'!D:D,1,FALSE)," ")</f>
        <v>SC-7-10</v>
      </c>
      <c r="O622" s="13" t="str">
        <f>VLOOKUP(D622,'Ref-NIST 800-53 (Rev. 4)'!A:D,4,FALSE)</f>
        <v>P1</v>
      </c>
      <c r="P622" s="13" t="s">
        <v>1152</v>
      </c>
    </row>
    <row r="623" spans="1:16">
      <c r="A623" s="13" t="str">
        <f t="shared" si="55"/>
        <v>SC</v>
      </c>
      <c r="B623" s="13" t="str">
        <f>VLOOKUP(A623,'Ref-Families'!A:B,2,FALSE)</f>
        <v xml:space="preserve"> System and Communications Protection</v>
      </c>
      <c r="C623" s="13" t="str">
        <f>TRIM(VLOOKUP(D623,'Ref-NIST 800-53 (Rev. 4)'!A:C,3,FALSE))</f>
        <v>BOUNDARY PROTECTION</v>
      </c>
      <c r="D623" s="12" t="s">
        <v>32</v>
      </c>
      <c r="E623" s="13" t="str">
        <f>TRIM(VLOOKUP(G623,'Ref-ALL NIST 800-53 Controls'!A:F,6,FALSE))</f>
        <v>RESTRICT INCOMING COMMUNICATIONS TRAFFIC</v>
      </c>
      <c r="F623" s="55">
        <v>11</v>
      </c>
      <c r="G623" s="2" t="str">
        <f t="shared" si="54"/>
        <v>SC-7-11</v>
      </c>
      <c r="H623" s="17" t="s">
        <v>9</v>
      </c>
      <c r="I623" s="13" t="str">
        <f t="shared" si="56"/>
        <v>N</v>
      </c>
      <c r="J623" s="13"/>
      <c r="K623" s="13" t="str">
        <f t="shared" si="57"/>
        <v>N</v>
      </c>
      <c r="L623" s="13" t="str">
        <f>IFERROR(VLOOKUP(G623,'Important Notes'!I:I,1,FALSE)," ")</f>
        <v xml:space="preserve"> </v>
      </c>
      <c r="M623" s="13" t="str">
        <f t="shared" si="58"/>
        <v>N</v>
      </c>
      <c r="N623" s="13" t="str">
        <f>IFERROR(VLOOKUP(G623,'Important Notes'!D:D,1,FALSE)," ")</f>
        <v xml:space="preserve"> </v>
      </c>
      <c r="O623" s="13" t="str">
        <f>VLOOKUP(D623,'Ref-NIST 800-53 (Rev. 4)'!A:D,4,FALSE)</f>
        <v>P1</v>
      </c>
      <c r="P623" s="13" t="s">
        <v>1152</v>
      </c>
    </row>
    <row r="624" spans="1:16">
      <c r="A624" s="13" t="str">
        <f t="shared" si="55"/>
        <v>SC</v>
      </c>
      <c r="B624" s="13" t="str">
        <f>VLOOKUP(A624,'Ref-Families'!A:B,2,FALSE)</f>
        <v xml:space="preserve"> System and Communications Protection</v>
      </c>
      <c r="C624" s="13" t="str">
        <f>TRIM(VLOOKUP(D624,'Ref-NIST 800-53 (Rev. 4)'!A:C,3,FALSE))</f>
        <v>BOUNDARY PROTECTION</v>
      </c>
      <c r="D624" s="12" t="s">
        <v>32</v>
      </c>
      <c r="E624" s="13" t="str">
        <f>TRIM(VLOOKUP(G624,'Ref-ALL NIST 800-53 Controls'!A:F,6,FALSE))</f>
        <v>HOST-BASED PROTECTION</v>
      </c>
      <c r="F624" s="55">
        <v>12</v>
      </c>
      <c r="G624" s="2" t="str">
        <f t="shared" si="54"/>
        <v>SC-7-12</v>
      </c>
      <c r="H624" s="17" t="s">
        <v>609</v>
      </c>
      <c r="I624" s="13" t="str">
        <f t="shared" si="56"/>
        <v>N</v>
      </c>
      <c r="J624" s="13"/>
      <c r="K624" s="13" t="str">
        <f t="shared" si="57"/>
        <v>Y</v>
      </c>
      <c r="L624" s="13" t="str">
        <f>IFERROR(VLOOKUP(G624,'Important Notes'!I:I,1,FALSE)," ")</f>
        <v>SC-7-12</v>
      </c>
      <c r="M624" s="13" t="str">
        <f t="shared" si="58"/>
        <v>Y</v>
      </c>
      <c r="N624" s="13" t="str">
        <f>IFERROR(VLOOKUP(G624,'Important Notes'!D:D,1,FALSE)," ")</f>
        <v>SC-7-12</v>
      </c>
      <c r="O624" s="13" t="str">
        <f>VLOOKUP(D624,'Ref-NIST 800-53 (Rev. 4)'!A:D,4,FALSE)</f>
        <v>P1</v>
      </c>
      <c r="P624" s="13" t="s">
        <v>1152</v>
      </c>
    </row>
    <row r="625" spans="1:16">
      <c r="A625" s="13" t="str">
        <f t="shared" si="55"/>
        <v>SC</v>
      </c>
      <c r="B625" s="13" t="str">
        <f>VLOOKUP(A625,'Ref-Families'!A:B,2,FALSE)</f>
        <v xml:space="preserve"> System and Communications Protection</v>
      </c>
      <c r="C625" s="13" t="str">
        <f>TRIM(VLOOKUP(D625,'Ref-NIST 800-53 (Rev. 4)'!A:C,3,FALSE))</f>
        <v>BOUNDARY PROTECTION</v>
      </c>
      <c r="D625" s="12" t="s">
        <v>32</v>
      </c>
      <c r="E625" s="13" t="str">
        <f>TRIM(VLOOKUP(G625,'Ref-ALL NIST 800-53 Controls'!A:F,6,FALSE))</f>
        <v>ISOLATION OF SECURITY TOOLS / MECHANISMS / SUPPORT COMPONENTS</v>
      </c>
      <c r="F625" s="55">
        <v>13</v>
      </c>
      <c r="G625" s="2" t="str">
        <f t="shared" si="54"/>
        <v>SC-7-13</v>
      </c>
      <c r="H625" s="17" t="s">
        <v>194</v>
      </c>
      <c r="I625" s="13" t="str">
        <f t="shared" si="56"/>
        <v>N</v>
      </c>
      <c r="J625" s="13"/>
      <c r="K625" s="13" t="str">
        <f t="shared" si="57"/>
        <v>Y</v>
      </c>
      <c r="L625" s="13" t="str">
        <f>IFERROR(VLOOKUP(G625,'Important Notes'!I:I,1,FALSE)," ")</f>
        <v>SC-7-13</v>
      </c>
      <c r="M625" s="13" t="str">
        <f t="shared" si="58"/>
        <v>Y</v>
      </c>
      <c r="N625" s="13" t="str">
        <f>IFERROR(VLOOKUP(G625,'Important Notes'!D:D,1,FALSE)," ")</f>
        <v>SC-7-13</v>
      </c>
      <c r="O625" s="13" t="str">
        <f>VLOOKUP(D625,'Ref-NIST 800-53 (Rev. 4)'!A:D,4,FALSE)</f>
        <v>P1</v>
      </c>
      <c r="P625" s="13" t="s">
        <v>1152</v>
      </c>
    </row>
    <row r="626" spans="1:16">
      <c r="A626" s="13" t="str">
        <f t="shared" si="55"/>
        <v>SC</v>
      </c>
      <c r="B626" s="13" t="str">
        <f>VLOOKUP(A626,'Ref-Families'!A:B,2,FALSE)</f>
        <v xml:space="preserve"> System and Communications Protection</v>
      </c>
      <c r="C626" s="13" t="str">
        <f>TRIM(VLOOKUP(D626,'Ref-NIST 800-53 (Rev. 4)'!A:C,3,FALSE))</f>
        <v>BOUNDARY PROTECTION</v>
      </c>
      <c r="D626" s="12" t="s">
        <v>32</v>
      </c>
      <c r="E626" s="13" t="str">
        <f>TRIM(VLOOKUP(G626,'Ref-ALL NIST 800-53 Controls'!A:F,6,FALSE))</f>
        <v>PROTECTS AGAINST UNAUTHORIZED PHYSICAL CONNECTIONS</v>
      </c>
      <c r="F626" s="55">
        <v>14</v>
      </c>
      <c r="G626" s="2" t="str">
        <f t="shared" si="54"/>
        <v>SC-7-14</v>
      </c>
      <c r="H626" s="17" t="s">
        <v>195</v>
      </c>
      <c r="I626" s="13" t="str">
        <f t="shared" si="56"/>
        <v>N</v>
      </c>
      <c r="J626" s="13"/>
      <c r="K626" s="13" t="str">
        <f t="shared" si="57"/>
        <v>N</v>
      </c>
      <c r="L626" s="13" t="str">
        <f>IFERROR(VLOOKUP(G626,'Important Notes'!I:I,1,FALSE)," ")</f>
        <v xml:space="preserve"> </v>
      </c>
      <c r="M626" s="13" t="str">
        <f t="shared" si="58"/>
        <v>N</v>
      </c>
      <c r="N626" s="13" t="str">
        <f>IFERROR(VLOOKUP(G626,'Important Notes'!D:D,1,FALSE)," ")</f>
        <v xml:space="preserve"> </v>
      </c>
      <c r="O626" s="13" t="str">
        <f>VLOOKUP(D626,'Ref-NIST 800-53 (Rev. 4)'!A:D,4,FALSE)</f>
        <v>P1</v>
      </c>
      <c r="P626" s="13" t="s">
        <v>1152</v>
      </c>
    </row>
    <row r="627" spans="1:16">
      <c r="A627" s="13" t="str">
        <f t="shared" si="55"/>
        <v>SC</v>
      </c>
      <c r="B627" s="13" t="str">
        <f>VLOOKUP(A627,'Ref-Families'!A:B,2,FALSE)</f>
        <v xml:space="preserve"> System and Communications Protection</v>
      </c>
      <c r="C627" s="13" t="str">
        <f>TRIM(VLOOKUP(D627,'Ref-NIST 800-53 (Rev. 4)'!A:C,3,FALSE))</f>
        <v>BOUNDARY PROTECTION</v>
      </c>
      <c r="D627" s="12" t="s">
        <v>32</v>
      </c>
      <c r="E627" s="13" t="str">
        <f>TRIM(VLOOKUP(G627,'Ref-ALL NIST 800-53 Controls'!A:F,6,FALSE))</f>
        <v>ROUTE PRIVILEGED NETWORK ACCESSES</v>
      </c>
      <c r="F627" s="55">
        <v>15</v>
      </c>
      <c r="G627" s="2" t="str">
        <f t="shared" si="54"/>
        <v>SC-7-15</v>
      </c>
      <c r="H627" s="17" t="s">
        <v>196</v>
      </c>
      <c r="I627" s="13" t="str">
        <f t="shared" si="56"/>
        <v>N</v>
      </c>
      <c r="J627" s="13"/>
      <c r="K627" s="13" t="str">
        <f t="shared" si="57"/>
        <v>N</v>
      </c>
      <c r="L627" s="13" t="str">
        <f>IFERROR(VLOOKUP(G627,'Important Notes'!I:I,1,FALSE)," ")</f>
        <v xml:space="preserve"> </v>
      </c>
      <c r="M627" s="13" t="str">
        <f t="shared" si="58"/>
        <v>N</v>
      </c>
      <c r="N627" s="13" t="str">
        <f>IFERROR(VLOOKUP(G627,'Important Notes'!D:D,1,FALSE)," ")</f>
        <v xml:space="preserve"> </v>
      </c>
      <c r="O627" s="13" t="str">
        <f>VLOOKUP(D627,'Ref-NIST 800-53 (Rev. 4)'!A:D,4,FALSE)</f>
        <v>P1</v>
      </c>
      <c r="P627" s="13" t="s">
        <v>1152</v>
      </c>
    </row>
    <row r="628" spans="1:16">
      <c r="A628" s="13" t="str">
        <f t="shared" si="55"/>
        <v>SC</v>
      </c>
      <c r="B628" s="13" t="str">
        <f>VLOOKUP(A628,'Ref-Families'!A:B,2,FALSE)</f>
        <v xml:space="preserve"> System and Communications Protection</v>
      </c>
      <c r="C628" s="13" t="str">
        <f>TRIM(VLOOKUP(D628,'Ref-NIST 800-53 (Rev. 4)'!A:C,3,FALSE))</f>
        <v>BOUNDARY PROTECTION</v>
      </c>
      <c r="D628" s="12" t="s">
        <v>32</v>
      </c>
      <c r="E628" s="13" t="str">
        <f>TRIM(VLOOKUP(G628,'Ref-ALL NIST 800-53 Controls'!A:F,6,FALSE))</f>
        <v>PREVENT DISCOVERY OF COMPONENTS / DEVICES</v>
      </c>
      <c r="F628" s="55">
        <v>16</v>
      </c>
      <c r="G628" s="2" t="str">
        <f t="shared" si="54"/>
        <v>SC-7-16</v>
      </c>
      <c r="H628" s="17" t="s">
        <v>609</v>
      </c>
      <c r="I628" s="13" t="str">
        <f t="shared" si="56"/>
        <v>N</v>
      </c>
      <c r="J628" s="13"/>
      <c r="K628" s="13" t="str">
        <f t="shared" si="57"/>
        <v>N</v>
      </c>
      <c r="L628" s="13" t="str">
        <f>IFERROR(VLOOKUP(G628,'Important Notes'!I:I,1,FALSE)," ")</f>
        <v xml:space="preserve"> </v>
      </c>
      <c r="M628" s="13" t="str">
        <f t="shared" si="58"/>
        <v>N</v>
      </c>
      <c r="N628" s="13" t="str">
        <f>IFERROR(VLOOKUP(G628,'Important Notes'!D:D,1,FALSE)," ")</f>
        <v xml:space="preserve"> </v>
      </c>
      <c r="O628" s="13" t="str">
        <f>VLOOKUP(D628,'Ref-NIST 800-53 (Rev. 4)'!A:D,4,FALSE)</f>
        <v>P1</v>
      </c>
      <c r="P628" s="13" t="s">
        <v>1152</v>
      </c>
    </row>
    <row r="629" spans="1:16">
      <c r="A629" s="13" t="str">
        <f t="shared" si="55"/>
        <v>SC</v>
      </c>
      <c r="B629" s="13" t="str">
        <f>VLOOKUP(A629,'Ref-Families'!A:B,2,FALSE)</f>
        <v xml:space="preserve"> System and Communications Protection</v>
      </c>
      <c r="C629" s="13" t="str">
        <f>TRIM(VLOOKUP(D629,'Ref-NIST 800-53 (Rev. 4)'!A:C,3,FALSE))</f>
        <v>BOUNDARY PROTECTION</v>
      </c>
      <c r="D629" s="12" t="s">
        <v>32</v>
      </c>
      <c r="E629" s="13" t="str">
        <f>TRIM(VLOOKUP(G629,'Ref-ALL NIST 800-53 Controls'!A:F,6,FALSE))</f>
        <v>AUTOMATED ENFORCEMENT OF PROTOCOL FORMATS</v>
      </c>
      <c r="F629" s="55">
        <v>17</v>
      </c>
      <c r="G629" s="2" t="str">
        <f t="shared" si="54"/>
        <v>SC-7-17</v>
      </c>
      <c r="H629" s="17" t="s">
        <v>197</v>
      </c>
      <c r="I629" s="13" t="str">
        <f t="shared" si="56"/>
        <v>N</v>
      </c>
      <c r="J629" s="13"/>
      <c r="K629" s="13" t="str">
        <f t="shared" si="57"/>
        <v>N</v>
      </c>
      <c r="L629" s="13" t="str">
        <f>IFERROR(VLOOKUP(G629,'Important Notes'!I:I,1,FALSE)," ")</f>
        <v xml:space="preserve"> </v>
      </c>
      <c r="M629" s="13" t="str">
        <f t="shared" si="58"/>
        <v>N</v>
      </c>
      <c r="N629" s="13" t="str">
        <f>IFERROR(VLOOKUP(G629,'Important Notes'!D:D,1,FALSE)," ")</f>
        <v xml:space="preserve"> </v>
      </c>
      <c r="O629" s="13" t="str">
        <f>VLOOKUP(D629,'Ref-NIST 800-53 (Rev. 4)'!A:D,4,FALSE)</f>
        <v>P1</v>
      </c>
      <c r="P629" s="13" t="s">
        <v>1152</v>
      </c>
    </row>
    <row r="630" spans="1:16">
      <c r="A630" s="13" t="str">
        <f t="shared" si="55"/>
        <v>SC</v>
      </c>
      <c r="B630" s="13" t="str">
        <f>VLOOKUP(A630,'Ref-Families'!A:B,2,FALSE)</f>
        <v xml:space="preserve"> System and Communications Protection</v>
      </c>
      <c r="C630" s="13" t="str">
        <f>TRIM(VLOOKUP(D630,'Ref-NIST 800-53 (Rev. 4)'!A:C,3,FALSE))</f>
        <v>BOUNDARY PROTECTION</v>
      </c>
      <c r="D630" s="12" t="s">
        <v>32</v>
      </c>
      <c r="E630" s="13" t="str">
        <f>TRIM(VLOOKUP(G630,'Ref-ALL NIST 800-53 Controls'!A:F,6,FALSE))</f>
        <v>FAIL SECURE</v>
      </c>
      <c r="F630" s="55">
        <v>18</v>
      </c>
      <c r="G630" s="2" t="str">
        <f t="shared" si="54"/>
        <v>SC-7-18</v>
      </c>
      <c r="H630" s="17" t="s">
        <v>198</v>
      </c>
      <c r="I630" s="13" t="str">
        <f t="shared" si="56"/>
        <v>N</v>
      </c>
      <c r="J630" s="13"/>
      <c r="K630" s="13" t="str">
        <f t="shared" si="57"/>
        <v>Y</v>
      </c>
      <c r="L630" s="13" t="str">
        <f>IFERROR(VLOOKUP(G630,'Important Notes'!I:I,1,FALSE)," ")</f>
        <v>SC-7-18</v>
      </c>
      <c r="M630" s="13" t="str">
        <f t="shared" si="58"/>
        <v>Y</v>
      </c>
      <c r="N630" s="13" t="str">
        <f>IFERROR(VLOOKUP(G630,'Important Notes'!D:D,1,FALSE)," ")</f>
        <v>SC-7-18</v>
      </c>
      <c r="O630" s="13" t="str">
        <f>VLOOKUP(D630,'Ref-NIST 800-53 (Rev. 4)'!A:D,4,FALSE)</f>
        <v>P1</v>
      </c>
      <c r="P630" s="13" t="s">
        <v>1152</v>
      </c>
    </row>
    <row r="631" spans="1:16">
      <c r="A631" s="13" t="str">
        <f t="shared" si="55"/>
        <v>SC</v>
      </c>
      <c r="B631" s="13" t="str">
        <f>VLOOKUP(A631,'Ref-Families'!A:B,2,FALSE)</f>
        <v xml:space="preserve"> System and Communications Protection</v>
      </c>
      <c r="C631" s="13" t="str">
        <f>TRIM(VLOOKUP(D631,'Ref-NIST 800-53 (Rev. 4)'!A:C,3,FALSE))</f>
        <v>BOUNDARY PROTECTION</v>
      </c>
      <c r="D631" s="12" t="s">
        <v>32</v>
      </c>
      <c r="E631" s="13" t="str">
        <f>TRIM(VLOOKUP(G631,'Ref-ALL NIST 800-53 Controls'!A:F,6,FALSE))</f>
        <v>BLOCKS COMMUNICATION FROM NON- ORGANIZATIONALLY CONFIGURED HOSTS</v>
      </c>
      <c r="F631" s="55">
        <v>19</v>
      </c>
      <c r="G631" s="2" t="str">
        <f t="shared" si="54"/>
        <v>SC-7-19</v>
      </c>
      <c r="H631" s="17" t="s">
        <v>609</v>
      </c>
      <c r="I631" s="13" t="str">
        <f t="shared" si="56"/>
        <v>N</v>
      </c>
      <c r="J631" s="13"/>
      <c r="K631" s="13" t="str">
        <f t="shared" si="57"/>
        <v>N</v>
      </c>
      <c r="L631" s="13" t="str">
        <f>IFERROR(VLOOKUP(G631,'Important Notes'!I:I,1,FALSE)," ")</f>
        <v xml:space="preserve"> </v>
      </c>
      <c r="M631" s="13" t="str">
        <f t="shared" si="58"/>
        <v>N</v>
      </c>
      <c r="N631" s="13" t="str">
        <f>IFERROR(VLOOKUP(G631,'Important Notes'!D:D,1,FALSE)," ")</f>
        <v xml:space="preserve"> </v>
      </c>
      <c r="O631" s="13" t="str">
        <f>VLOOKUP(D631,'Ref-NIST 800-53 (Rev. 4)'!A:D,4,FALSE)</f>
        <v>P1</v>
      </c>
      <c r="P631" s="13" t="s">
        <v>1152</v>
      </c>
    </row>
    <row r="632" spans="1:16">
      <c r="A632" s="13" t="str">
        <f t="shared" si="55"/>
        <v>SC</v>
      </c>
      <c r="B632" s="13" t="str">
        <f>VLOOKUP(A632,'Ref-Families'!A:B,2,FALSE)</f>
        <v xml:space="preserve"> System and Communications Protection</v>
      </c>
      <c r="C632" s="13" t="str">
        <f>TRIM(VLOOKUP(D632,'Ref-NIST 800-53 (Rev. 4)'!A:C,3,FALSE))</f>
        <v>BOUNDARY PROTECTION</v>
      </c>
      <c r="D632" s="12" t="s">
        <v>32</v>
      </c>
      <c r="E632" s="13" t="str">
        <f>TRIM(VLOOKUP(G632,'Ref-ALL NIST 800-53 Controls'!A:F,6,FALSE))</f>
        <v>DYNAMIC ISOLATION / SEGREGATION</v>
      </c>
      <c r="F632" s="55">
        <v>20</v>
      </c>
      <c r="G632" s="2" t="str">
        <f t="shared" si="54"/>
        <v>SC-7-20</v>
      </c>
      <c r="H632" s="17" t="s">
        <v>609</v>
      </c>
      <c r="I632" s="13" t="str">
        <f t="shared" si="56"/>
        <v>N</v>
      </c>
      <c r="J632" s="13"/>
      <c r="K632" s="13" t="str">
        <f t="shared" si="57"/>
        <v>N</v>
      </c>
      <c r="L632" s="13" t="str">
        <f>IFERROR(VLOOKUP(G632,'Important Notes'!I:I,1,FALSE)," ")</f>
        <v xml:space="preserve"> </v>
      </c>
      <c r="M632" s="13" t="str">
        <f t="shared" si="58"/>
        <v>Y</v>
      </c>
      <c r="N632" s="13" t="str">
        <f>IFERROR(VLOOKUP(G632,'Important Notes'!D:D,1,FALSE)," ")</f>
        <v>SC-7-20</v>
      </c>
      <c r="O632" s="13" t="str">
        <f>VLOOKUP(D632,'Ref-NIST 800-53 (Rev. 4)'!A:D,4,FALSE)</f>
        <v>P1</v>
      </c>
      <c r="P632" s="13" t="s">
        <v>1152</v>
      </c>
    </row>
    <row r="633" spans="1:16">
      <c r="A633" s="13" t="str">
        <f t="shared" si="55"/>
        <v>SC</v>
      </c>
      <c r="B633" s="13" t="str">
        <f>VLOOKUP(A633,'Ref-Families'!A:B,2,FALSE)</f>
        <v xml:space="preserve"> System and Communications Protection</v>
      </c>
      <c r="C633" s="13" t="str">
        <f>TRIM(VLOOKUP(D633,'Ref-NIST 800-53 (Rev. 4)'!A:C,3,FALSE))</f>
        <v>BOUNDARY PROTECTION</v>
      </c>
      <c r="D633" s="12" t="s">
        <v>32</v>
      </c>
      <c r="E633" s="13" t="str">
        <f>TRIM(VLOOKUP(G633,'Ref-ALL NIST 800-53 Controls'!A:F,6,FALSE))</f>
        <v>ISOLATION OF INFORMATION SYSTEM COMPONENTS</v>
      </c>
      <c r="F633" s="55">
        <v>21</v>
      </c>
      <c r="G633" s="2" t="str">
        <f t="shared" si="54"/>
        <v>SC-7-21</v>
      </c>
      <c r="H633" s="17" t="s">
        <v>199</v>
      </c>
      <c r="I633" s="13" t="str">
        <f t="shared" si="56"/>
        <v>N</v>
      </c>
      <c r="J633" s="13"/>
      <c r="K633" s="13" t="str">
        <f t="shared" si="57"/>
        <v>N</v>
      </c>
      <c r="L633" s="13" t="str">
        <f>IFERROR(VLOOKUP(G633,'Important Notes'!I:I,1,FALSE)," ")</f>
        <v xml:space="preserve"> </v>
      </c>
      <c r="M633" s="13" t="str">
        <f t="shared" si="58"/>
        <v>Y</v>
      </c>
      <c r="N633" s="13" t="str">
        <f>IFERROR(VLOOKUP(G633,'Important Notes'!D:D,1,FALSE)," ")</f>
        <v>SC-7-21</v>
      </c>
      <c r="O633" s="13" t="str">
        <f>VLOOKUP(D633,'Ref-NIST 800-53 (Rev. 4)'!A:D,4,FALSE)</f>
        <v>P1</v>
      </c>
      <c r="P633" s="13" t="s">
        <v>1152</v>
      </c>
    </row>
    <row r="634" spans="1:16">
      <c r="A634" s="13" t="str">
        <f t="shared" si="55"/>
        <v>SC</v>
      </c>
      <c r="B634" s="13" t="str">
        <f>VLOOKUP(A634,'Ref-Families'!A:B,2,FALSE)</f>
        <v xml:space="preserve"> System and Communications Protection</v>
      </c>
      <c r="C634" s="13" t="str">
        <f>TRIM(VLOOKUP(D634,'Ref-NIST 800-53 (Rev. 4)'!A:C,3,FALSE))</f>
        <v>BOUNDARY PROTECTION</v>
      </c>
      <c r="D634" s="12" t="s">
        <v>32</v>
      </c>
      <c r="E634" s="13" t="str">
        <f>TRIM(VLOOKUP(G634,'Ref-ALL NIST 800-53 Controls'!A:F,6,FALSE))</f>
        <v>SEPARATE SUBNETS FOR CONNECTING TO DIFFERENT SECURITY DOMAINS</v>
      </c>
      <c r="F634" s="55">
        <v>22</v>
      </c>
      <c r="G634" s="2" t="str">
        <f t="shared" si="54"/>
        <v>SC-7-22</v>
      </c>
      <c r="H634" s="17" t="s">
        <v>609</v>
      </c>
      <c r="I634" s="13" t="str">
        <f t="shared" si="56"/>
        <v>N</v>
      </c>
      <c r="J634" s="13"/>
      <c r="K634" s="13" t="str">
        <f t="shared" si="57"/>
        <v>N</v>
      </c>
      <c r="L634" s="13" t="str">
        <f>IFERROR(VLOOKUP(G634,'Important Notes'!I:I,1,FALSE)," ")</f>
        <v xml:space="preserve"> </v>
      </c>
      <c r="M634" s="13" t="str">
        <f t="shared" si="58"/>
        <v>N</v>
      </c>
      <c r="N634" s="13" t="str">
        <f>IFERROR(VLOOKUP(G634,'Important Notes'!D:D,1,FALSE)," ")</f>
        <v xml:space="preserve"> </v>
      </c>
      <c r="O634" s="13" t="str">
        <f>VLOOKUP(D634,'Ref-NIST 800-53 (Rev. 4)'!A:D,4,FALSE)</f>
        <v>P1</v>
      </c>
      <c r="P634" s="13" t="s">
        <v>1152</v>
      </c>
    </row>
    <row r="635" spans="1:16">
      <c r="A635" s="13" t="str">
        <f t="shared" si="55"/>
        <v>SC</v>
      </c>
      <c r="B635" s="13" t="str">
        <f>VLOOKUP(A635,'Ref-Families'!A:B,2,FALSE)</f>
        <v xml:space="preserve"> System and Communications Protection</v>
      </c>
      <c r="C635" s="13" t="str">
        <f>TRIM(VLOOKUP(D635,'Ref-NIST 800-53 (Rev. 4)'!A:C,3,FALSE))</f>
        <v>BOUNDARY PROTECTION</v>
      </c>
      <c r="D635" s="12" t="s">
        <v>32</v>
      </c>
      <c r="E635" s="13" t="str">
        <f>TRIM(VLOOKUP(G635,'Ref-ALL NIST 800-53 Controls'!A:F,6,FALSE))</f>
        <v>DISABLE SENDER FEEDBACK ON PROTOCOL VALIDATION FAILURE</v>
      </c>
      <c r="F635" s="55">
        <v>23</v>
      </c>
      <c r="G635" s="2" t="str">
        <f t="shared" si="54"/>
        <v>SC-7-23</v>
      </c>
      <c r="H635" s="17" t="s">
        <v>609</v>
      </c>
      <c r="I635" s="13" t="str">
        <f t="shared" si="56"/>
        <v>N</v>
      </c>
      <c r="J635" s="13"/>
      <c r="K635" s="13" t="str">
        <f t="shared" si="57"/>
        <v>N</v>
      </c>
      <c r="L635" s="13" t="str">
        <f>IFERROR(VLOOKUP(G635,'Important Notes'!I:I,1,FALSE)," ")</f>
        <v xml:space="preserve"> </v>
      </c>
      <c r="M635" s="13" t="str">
        <f t="shared" si="58"/>
        <v>N</v>
      </c>
      <c r="N635" s="13" t="str">
        <f>IFERROR(VLOOKUP(G635,'Important Notes'!D:D,1,FALSE)," ")</f>
        <v xml:space="preserve"> </v>
      </c>
      <c r="O635" s="13" t="str">
        <f>VLOOKUP(D635,'Ref-NIST 800-53 (Rev. 4)'!A:D,4,FALSE)</f>
        <v>P1</v>
      </c>
      <c r="P635" s="13" t="s">
        <v>1152</v>
      </c>
    </row>
    <row r="636" spans="1:16">
      <c r="A636" s="13" t="str">
        <f t="shared" si="55"/>
        <v>SC</v>
      </c>
      <c r="B636" s="13" t="str">
        <f>VLOOKUP(A636,'Ref-Families'!A:B,2,FALSE)</f>
        <v xml:space="preserve"> System and Communications Protection</v>
      </c>
      <c r="C636" s="13" t="str">
        <f>TRIM(VLOOKUP(D636,'Ref-NIST 800-53 (Rev. 4)'!A:C,3,FALSE))</f>
        <v>TRANSMISSION CONFIDENTIALITY AND INTEGRITY</v>
      </c>
      <c r="D636" s="12" t="s">
        <v>191</v>
      </c>
      <c r="E636" s="13" t="str">
        <f>TRIM(VLOOKUP(G636,'Ref-ALL NIST 800-53 Controls'!A:F,6,FALSE))</f>
        <v/>
      </c>
      <c r="F636" s="55">
        <v>0</v>
      </c>
      <c r="G636" s="2" t="str">
        <f t="shared" si="54"/>
        <v>SC-8-0</v>
      </c>
      <c r="H636" s="17" t="s">
        <v>724</v>
      </c>
      <c r="I636" s="13" t="str">
        <f t="shared" si="56"/>
        <v>N</v>
      </c>
      <c r="J636" s="13"/>
      <c r="K636" s="13" t="str">
        <f t="shared" si="57"/>
        <v>Y</v>
      </c>
      <c r="L636" s="13" t="str">
        <f>IFERROR(VLOOKUP(G636,'Important Notes'!I:I,1,FALSE)," ")</f>
        <v>SC-8-0</v>
      </c>
      <c r="M636" s="13" t="str">
        <f t="shared" si="58"/>
        <v>Y</v>
      </c>
      <c r="N636" s="13" t="str">
        <f>IFERROR(VLOOKUP(G636,'Important Notes'!D:D,1,FALSE)," ")</f>
        <v>SC-8-0</v>
      </c>
      <c r="O636" s="13" t="str">
        <f>VLOOKUP(D636,'Ref-NIST 800-53 (Rev. 4)'!A:D,4,FALSE)</f>
        <v>P1</v>
      </c>
      <c r="P636" s="13" t="s">
        <v>1152</v>
      </c>
    </row>
    <row r="637" spans="1:16">
      <c r="A637" s="13" t="str">
        <f t="shared" si="55"/>
        <v>SC</v>
      </c>
      <c r="B637" s="13" t="str">
        <f>VLOOKUP(A637,'Ref-Families'!A:B,2,FALSE)</f>
        <v xml:space="preserve"> System and Communications Protection</v>
      </c>
      <c r="C637" s="13" t="str">
        <f>TRIM(VLOOKUP(D637,'Ref-NIST 800-53 (Rev. 4)'!A:C,3,FALSE))</f>
        <v>TRANSMISSION CONFIDENTIALITY AND INTEGRITY</v>
      </c>
      <c r="D637" s="12" t="s">
        <v>191</v>
      </c>
      <c r="E637" s="13" t="str">
        <f>TRIM(VLOOKUP(G637,'Ref-ALL NIST 800-53 Controls'!A:F,6,FALSE))</f>
        <v>CRYPTOGRAPHIC OR ALTERNATE PHYSICAL PROTECTION</v>
      </c>
      <c r="F637" s="55">
        <v>1</v>
      </c>
      <c r="G637" s="2" t="str">
        <f t="shared" si="54"/>
        <v>SC-8-1</v>
      </c>
      <c r="H637" s="17" t="s">
        <v>79</v>
      </c>
      <c r="I637" s="13" t="str">
        <f t="shared" si="56"/>
        <v>N</v>
      </c>
      <c r="J637" s="13"/>
      <c r="K637" s="13" t="str">
        <f t="shared" si="57"/>
        <v>Y</v>
      </c>
      <c r="L637" s="13" t="str">
        <f>IFERROR(VLOOKUP(G637,'Important Notes'!I:I,1,FALSE)," ")</f>
        <v>SC-8-1</v>
      </c>
      <c r="M637" s="13" t="str">
        <f t="shared" si="58"/>
        <v>Y</v>
      </c>
      <c r="N637" s="13" t="str">
        <f>IFERROR(VLOOKUP(G637,'Important Notes'!D:D,1,FALSE)," ")</f>
        <v>SC-8-1</v>
      </c>
      <c r="O637" s="13" t="str">
        <f>VLOOKUP(D637,'Ref-NIST 800-53 (Rev. 4)'!A:D,4,FALSE)</f>
        <v>P1</v>
      </c>
      <c r="P637" s="13" t="s">
        <v>1152</v>
      </c>
    </row>
    <row r="638" spans="1:16">
      <c r="A638" s="13" t="str">
        <f t="shared" si="55"/>
        <v>SC</v>
      </c>
      <c r="B638" s="13" t="str">
        <f>VLOOKUP(A638,'Ref-Families'!A:B,2,FALSE)</f>
        <v xml:space="preserve"> System and Communications Protection</v>
      </c>
      <c r="C638" s="13" t="str">
        <f>TRIM(VLOOKUP(D638,'Ref-NIST 800-53 (Rev. 4)'!A:C,3,FALSE))</f>
        <v>TRANSMISSION CONFIDENTIALITY AND INTEGRITY</v>
      </c>
      <c r="D638" s="12" t="s">
        <v>191</v>
      </c>
      <c r="E638" s="13" t="str">
        <f>TRIM(VLOOKUP(G638,'Ref-ALL NIST 800-53 Controls'!A:F,6,FALSE))</f>
        <v>PRE / POST TRANSMISSION HANDLING</v>
      </c>
      <c r="F638" s="55">
        <v>2</v>
      </c>
      <c r="G638" s="2" t="str">
        <f t="shared" si="54"/>
        <v>SC-8-2</v>
      </c>
      <c r="H638" s="17" t="s">
        <v>65</v>
      </c>
      <c r="I638" s="13" t="str">
        <f t="shared" si="56"/>
        <v>N</v>
      </c>
      <c r="J638" s="13"/>
      <c r="K638" s="13" t="str">
        <f t="shared" si="57"/>
        <v>N</v>
      </c>
      <c r="L638" s="13" t="str">
        <f>IFERROR(VLOOKUP(G638,'Important Notes'!I:I,1,FALSE)," ")</f>
        <v xml:space="preserve"> </v>
      </c>
      <c r="M638" s="13" t="str">
        <f t="shared" si="58"/>
        <v>N</v>
      </c>
      <c r="N638" s="13" t="str">
        <f>IFERROR(VLOOKUP(G638,'Important Notes'!D:D,1,FALSE)," ")</f>
        <v xml:space="preserve"> </v>
      </c>
      <c r="O638" s="13" t="str">
        <f>VLOOKUP(D638,'Ref-NIST 800-53 (Rev. 4)'!A:D,4,FALSE)</f>
        <v>P1</v>
      </c>
      <c r="P638" s="13" t="s">
        <v>1152</v>
      </c>
    </row>
    <row r="639" spans="1:16">
      <c r="A639" s="13" t="str">
        <f t="shared" si="55"/>
        <v>SC</v>
      </c>
      <c r="B639" s="13" t="str">
        <f>VLOOKUP(A639,'Ref-Families'!A:B,2,FALSE)</f>
        <v xml:space="preserve"> System and Communications Protection</v>
      </c>
      <c r="C639" s="13" t="str">
        <f>TRIM(VLOOKUP(D639,'Ref-NIST 800-53 (Rev. 4)'!A:C,3,FALSE))</f>
        <v>TRANSMISSION CONFIDENTIALITY AND INTEGRITY</v>
      </c>
      <c r="D639" s="12" t="s">
        <v>191</v>
      </c>
      <c r="E639" s="13" t="str">
        <f>TRIM(VLOOKUP(G639,'Ref-ALL NIST 800-53 Controls'!A:F,6,FALSE))</f>
        <v>CRYPTOGRAPHIC PROTECTION FOR MESSAGE EXTERNALS</v>
      </c>
      <c r="F639" s="55">
        <v>3</v>
      </c>
      <c r="G639" s="2" t="str">
        <f t="shared" si="54"/>
        <v>SC-8-3</v>
      </c>
      <c r="H639" s="17" t="s">
        <v>174</v>
      </c>
      <c r="I639" s="13" t="str">
        <f t="shared" si="56"/>
        <v>N</v>
      </c>
      <c r="J639" s="13"/>
      <c r="K639" s="13" t="str">
        <f t="shared" si="57"/>
        <v>N</v>
      </c>
      <c r="L639" s="13" t="str">
        <f>IFERROR(VLOOKUP(G639,'Important Notes'!I:I,1,FALSE)," ")</f>
        <v xml:space="preserve"> </v>
      </c>
      <c r="M639" s="13" t="str">
        <f t="shared" si="58"/>
        <v>N</v>
      </c>
      <c r="N639" s="13" t="str">
        <f>IFERROR(VLOOKUP(G639,'Important Notes'!D:D,1,FALSE)," ")</f>
        <v xml:space="preserve"> </v>
      </c>
      <c r="O639" s="13" t="str">
        <f>VLOOKUP(D639,'Ref-NIST 800-53 (Rev. 4)'!A:D,4,FALSE)</f>
        <v>P1</v>
      </c>
      <c r="P639" s="13" t="s">
        <v>1152</v>
      </c>
    </row>
    <row r="640" spans="1:16">
      <c r="A640" s="13" t="str">
        <f t="shared" si="55"/>
        <v>SC</v>
      </c>
      <c r="B640" s="13" t="str">
        <f>VLOOKUP(A640,'Ref-Families'!A:B,2,FALSE)</f>
        <v xml:space="preserve"> System and Communications Protection</v>
      </c>
      <c r="C640" s="13" t="str">
        <f>TRIM(VLOOKUP(D640,'Ref-NIST 800-53 (Rev. 4)'!A:C,3,FALSE))</f>
        <v>TRANSMISSION CONFIDENTIALITY AND INTEGRITY</v>
      </c>
      <c r="D640" s="12" t="s">
        <v>191</v>
      </c>
      <c r="E640" s="13" t="str">
        <f>TRIM(VLOOKUP(G640,'Ref-ALL NIST 800-53 Controls'!A:F,6,FALSE))</f>
        <v>CONCEAL / RANDOMIZE COMMUNICATIONS</v>
      </c>
      <c r="F640" s="55">
        <v>4</v>
      </c>
      <c r="G640" s="2" t="str">
        <f t="shared" si="54"/>
        <v>SC-8-4</v>
      </c>
      <c r="H640" s="17" t="s">
        <v>174</v>
      </c>
      <c r="I640" s="13" t="str">
        <f t="shared" si="56"/>
        <v>N</v>
      </c>
      <c r="J640" s="13"/>
      <c r="K640" s="13" t="str">
        <f t="shared" si="57"/>
        <v>N</v>
      </c>
      <c r="L640" s="13" t="str">
        <f>IFERROR(VLOOKUP(G640,'Important Notes'!I:I,1,FALSE)," ")</f>
        <v xml:space="preserve"> </v>
      </c>
      <c r="M640" s="13" t="str">
        <f t="shared" si="58"/>
        <v>N</v>
      </c>
      <c r="N640" s="13" t="str">
        <f>IFERROR(VLOOKUP(G640,'Important Notes'!D:D,1,FALSE)," ")</f>
        <v xml:space="preserve"> </v>
      </c>
      <c r="O640" s="13" t="str">
        <f>VLOOKUP(D640,'Ref-NIST 800-53 (Rev. 4)'!A:D,4,FALSE)</f>
        <v>P1</v>
      </c>
      <c r="P640" s="13" t="s">
        <v>1152</v>
      </c>
    </row>
    <row r="641" spans="1:16">
      <c r="A641" s="13" t="str">
        <f t="shared" si="55"/>
        <v>SC</v>
      </c>
      <c r="B641" s="13" t="str">
        <f>VLOOKUP(A641,'Ref-Families'!A:B,2,FALSE)</f>
        <v xml:space="preserve"> System and Communications Protection</v>
      </c>
      <c r="C641" s="13" t="str">
        <f>TRIM(VLOOKUP(D641,'Ref-NIST 800-53 (Rev. 4)'!A:C,3,FALSE))</f>
        <v>NETWORK DISCONNECT</v>
      </c>
      <c r="D641" s="12" t="s">
        <v>524</v>
      </c>
      <c r="E641" s="13" t="str">
        <f>TRIM(VLOOKUP(G641,'Ref-ALL NIST 800-53 Controls'!A:F,6,FALSE))</f>
        <v/>
      </c>
      <c r="F641" s="56">
        <v>0</v>
      </c>
      <c r="G641" s="2" t="str">
        <f t="shared" si="54"/>
        <v>SC-10-0</v>
      </c>
      <c r="H641" s="17" t="s">
        <v>609</v>
      </c>
      <c r="I641" s="13" t="str">
        <f t="shared" si="56"/>
        <v>N</v>
      </c>
      <c r="J641" s="13"/>
      <c r="K641" s="13" t="str">
        <f t="shared" si="57"/>
        <v>Y</v>
      </c>
      <c r="L641" s="13" t="str">
        <f>IFERROR(VLOOKUP(G641,'Important Notes'!I:I,1,FALSE)," ")</f>
        <v>SC-10-0</v>
      </c>
      <c r="M641" s="13" t="str">
        <f t="shared" si="58"/>
        <v>Y</v>
      </c>
      <c r="N641" s="13" t="str">
        <f>IFERROR(VLOOKUP(G641,'Important Notes'!D:D,1,FALSE)," ")</f>
        <v>SC-10-0</v>
      </c>
      <c r="O641" s="13" t="str">
        <f>VLOOKUP(D641,'Ref-NIST 800-53 (Rev. 4)'!A:D,4,FALSE)</f>
        <v>P2</v>
      </c>
      <c r="P641" s="13" t="s">
        <v>1152</v>
      </c>
    </row>
    <row r="642" spans="1:16">
      <c r="A642" s="13" t="str">
        <f t="shared" si="55"/>
        <v>SC</v>
      </c>
      <c r="B642" s="13" t="str">
        <f>VLOOKUP(A642,'Ref-Families'!A:B,2,FALSE)</f>
        <v xml:space="preserve"> System and Communications Protection</v>
      </c>
      <c r="C642" s="13" t="str">
        <f>TRIM(VLOOKUP(D642,'Ref-NIST 800-53 (Rev. 4)'!A:C,3,FALSE))</f>
        <v>CRYPTOGRAPHIC KEY ESTABLISHMENT AND MANAGEMENT</v>
      </c>
      <c r="D642" s="12" t="s">
        <v>526</v>
      </c>
      <c r="E642" s="13" t="str">
        <f>TRIM(VLOOKUP(G642,'Ref-ALL NIST 800-53 Controls'!A:F,6,FALSE))</f>
        <v/>
      </c>
      <c r="F642" s="55">
        <v>0</v>
      </c>
      <c r="G642" s="2" t="str">
        <f t="shared" ref="G642:G705" si="60">CONCATENATE(D642,"-",F642)</f>
        <v>SC-12-0</v>
      </c>
      <c r="H642" s="17" t="s">
        <v>628</v>
      </c>
      <c r="I642" s="13" t="str">
        <f t="shared" si="56"/>
        <v>Y</v>
      </c>
      <c r="J642" s="13" t="str">
        <f t="shared" si="59"/>
        <v>SC-12-0</v>
      </c>
      <c r="K642" s="13" t="str">
        <f t="shared" si="57"/>
        <v>Y</v>
      </c>
      <c r="L642" s="13" t="str">
        <f>IFERROR(VLOOKUP(G642,'Important Notes'!I:I,1,FALSE)," ")</f>
        <v>SC-12-0</v>
      </c>
      <c r="M642" s="13" t="str">
        <f t="shared" si="58"/>
        <v>Y</v>
      </c>
      <c r="N642" s="13" t="str">
        <f>IFERROR(VLOOKUP(G642,'Important Notes'!D:D,1,FALSE)," ")</f>
        <v>SC-12-0</v>
      </c>
      <c r="O642" s="13" t="str">
        <f>VLOOKUP(D642,'Ref-NIST 800-53 (Rev. 4)'!A:D,4,FALSE)</f>
        <v>P1</v>
      </c>
      <c r="P642" s="13" t="s">
        <v>1152</v>
      </c>
    </row>
    <row r="643" spans="1:16">
      <c r="A643" s="13" t="str">
        <f t="shared" ref="A643:A706" si="61">LEFT(D643,2)</f>
        <v>SC</v>
      </c>
      <c r="B643" s="13" t="str">
        <f>VLOOKUP(A643,'Ref-Families'!A:B,2,FALSE)</f>
        <v xml:space="preserve"> System and Communications Protection</v>
      </c>
      <c r="C643" s="13" t="str">
        <f>TRIM(VLOOKUP(D643,'Ref-NIST 800-53 (Rev. 4)'!A:C,3,FALSE))</f>
        <v>CRYPTOGRAPHIC KEY ESTABLISHMENT AND MANAGEMENT</v>
      </c>
      <c r="D643" s="12" t="s">
        <v>526</v>
      </c>
      <c r="E643" s="13" t="str">
        <f>TRIM(VLOOKUP(G643,'Ref-ALL NIST 800-53 Controls'!A:F,6,FALSE))</f>
        <v>AVAILABILITY</v>
      </c>
      <c r="F643" s="55">
        <v>1</v>
      </c>
      <c r="G643" s="2" t="str">
        <f t="shared" si="60"/>
        <v>SC-12-1</v>
      </c>
      <c r="H643" s="17" t="s">
        <v>609</v>
      </c>
      <c r="I643" s="13" t="str">
        <f t="shared" ref="I643:I706" si="62">IF(J643 = "", "N", "Y")</f>
        <v>N</v>
      </c>
      <c r="J643" s="13"/>
      <c r="K643" s="13" t="str">
        <f t="shared" ref="K643:K706" si="63">IF(L643=" ","N","Y")</f>
        <v>N</v>
      </c>
      <c r="L643" s="13" t="str">
        <f>IFERROR(VLOOKUP(G643,'Important Notes'!I:I,1,FALSE)," ")</f>
        <v xml:space="preserve"> </v>
      </c>
      <c r="M643" s="13" t="str">
        <f t="shared" ref="M643:M706" si="64">IF(N643= " ", "N", "Y")</f>
        <v>Y</v>
      </c>
      <c r="N643" s="13" t="str">
        <f>IFERROR(VLOOKUP(G643,'Important Notes'!D:D,1,FALSE)," ")</f>
        <v>SC-12-1</v>
      </c>
      <c r="O643" s="13" t="str">
        <f>VLOOKUP(D643,'Ref-NIST 800-53 (Rev. 4)'!A:D,4,FALSE)</f>
        <v>P1</v>
      </c>
      <c r="P643" s="13" t="s">
        <v>1152</v>
      </c>
    </row>
    <row r="644" spans="1:16">
      <c r="A644" s="13" t="str">
        <f t="shared" si="61"/>
        <v>SC</v>
      </c>
      <c r="B644" s="13" t="str">
        <f>VLOOKUP(A644,'Ref-Families'!A:B,2,FALSE)</f>
        <v xml:space="preserve"> System and Communications Protection</v>
      </c>
      <c r="C644" s="13" t="str">
        <f>TRIM(VLOOKUP(D644,'Ref-NIST 800-53 (Rev. 4)'!A:C,3,FALSE))</f>
        <v>CRYPTOGRAPHIC KEY ESTABLISHMENT AND MANAGEMENT</v>
      </c>
      <c r="D644" s="12" t="s">
        <v>526</v>
      </c>
      <c r="E644" s="13" t="str">
        <f>TRIM(VLOOKUP(G644,'Ref-ALL NIST 800-53 Controls'!A:F,6,FALSE))</f>
        <v>SYMMETRIC KEYS</v>
      </c>
      <c r="F644" s="55">
        <v>2</v>
      </c>
      <c r="G644" s="2" t="str">
        <f t="shared" si="60"/>
        <v>SC-12-2</v>
      </c>
      <c r="H644" s="17" t="s">
        <v>609</v>
      </c>
      <c r="I644" s="13" t="str">
        <f t="shared" si="62"/>
        <v>N</v>
      </c>
      <c r="J644" s="13"/>
      <c r="K644" s="13" t="str">
        <f t="shared" si="63"/>
        <v>Y</v>
      </c>
      <c r="L644" s="13" t="str">
        <f>IFERROR(VLOOKUP(G644,'Important Notes'!I:I,1,FALSE)," ")</f>
        <v>SC-12-2</v>
      </c>
      <c r="M644" s="13" t="str">
        <f t="shared" si="64"/>
        <v>Y</v>
      </c>
      <c r="N644" s="13" t="str">
        <f>IFERROR(VLOOKUP(G644,'Important Notes'!D:D,1,FALSE)," ")</f>
        <v>SC-12-2</v>
      </c>
      <c r="O644" s="13" t="str">
        <f>VLOOKUP(D644,'Ref-NIST 800-53 (Rev. 4)'!A:D,4,FALSE)</f>
        <v>P1</v>
      </c>
      <c r="P644" s="13" t="s">
        <v>1152</v>
      </c>
    </row>
    <row r="645" spans="1:16">
      <c r="A645" s="13" t="str">
        <f t="shared" si="61"/>
        <v>SC</v>
      </c>
      <c r="B645" s="13" t="str">
        <f>VLOOKUP(A645,'Ref-Families'!A:B,2,FALSE)</f>
        <v xml:space="preserve"> System and Communications Protection</v>
      </c>
      <c r="C645" s="13" t="str">
        <f>TRIM(VLOOKUP(D645,'Ref-NIST 800-53 (Rev. 4)'!A:C,3,FALSE))</f>
        <v>CRYPTOGRAPHIC KEY ESTABLISHMENT AND MANAGEMENT</v>
      </c>
      <c r="D645" s="12" t="s">
        <v>526</v>
      </c>
      <c r="E645" s="13" t="str">
        <f>TRIM(VLOOKUP(G645,'Ref-ALL NIST 800-53 Controls'!A:F,6,FALSE))</f>
        <v>ASYMMETRIC KEYS</v>
      </c>
      <c r="F645" s="55">
        <v>3</v>
      </c>
      <c r="G645" s="2" t="str">
        <f t="shared" si="60"/>
        <v>SC-12-3</v>
      </c>
      <c r="H645" s="17" t="s">
        <v>609</v>
      </c>
      <c r="I645" s="13" t="str">
        <f t="shared" si="62"/>
        <v>N</v>
      </c>
      <c r="J645" s="13"/>
      <c r="K645" s="13" t="str">
        <f t="shared" si="63"/>
        <v>Y</v>
      </c>
      <c r="L645" s="13" t="str">
        <f>IFERROR(VLOOKUP(G645,'Important Notes'!I:I,1,FALSE)," ")</f>
        <v>SC-12-3</v>
      </c>
      <c r="M645" s="13" t="str">
        <f t="shared" si="64"/>
        <v>Y</v>
      </c>
      <c r="N645" s="13" t="str">
        <f>IFERROR(VLOOKUP(G645,'Important Notes'!D:D,1,FALSE)," ")</f>
        <v>SC-12-3</v>
      </c>
      <c r="O645" s="13" t="str">
        <f>VLOOKUP(D645,'Ref-NIST 800-53 (Rev. 4)'!A:D,4,FALSE)</f>
        <v>P1</v>
      </c>
      <c r="P645" s="13" t="s">
        <v>1152</v>
      </c>
    </row>
    <row r="646" spans="1:16">
      <c r="A646" s="13" t="str">
        <f t="shared" si="61"/>
        <v>SC</v>
      </c>
      <c r="B646" s="13" t="str">
        <f>VLOOKUP(A646,'Ref-Families'!A:B,2,FALSE)</f>
        <v xml:space="preserve"> System and Communications Protection</v>
      </c>
      <c r="C646" s="13" t="str">
        <f>TRIM(VLOOKUP(D646,'Ref-NIST 800-53 (Rev. 4)'!A:C,3,FALSE))</f>
        <v>CRYPTOGRAPHIC KEY ESTABLISHMENT AND MANAGEMENT</v>
      </c>
      <c r="D646" s="12" t="s">
        <v>526</v>
      </c>
      <c r="E646" s="13" t="str">
        <f>TRIM(VLOOKUP(G646,'Ref-ALL NIST 800-53 Controls'!A:F,6,FALSE))</f>
        <v>PKI CERTIFICATES</v>
      </c>
      <c r="F646" s="55">
        <v>4</v>
      </c>
      <c r="G646" s="2" t="str">
        <f t="shared" si="60"/>
        <v>SC-12-4</v>
      </c>
      <c r="H646" s="17" t="s">
        <v>611</v>
      </c>
      <c r="I646" s="13" t="str">
        <f t="shared" si="62"/>
        <v>N</v>
      </c>
      <c r="J646" s="13"/>
      <c r="K646" s="13" t="str">
        <f t="shared" si="63"/>
        <v>N</v>
      </c>
      <c r="L646" s="13" t="str">
        <f>IFERROR(VLOOKUP(G646,'Important Notes'!I:I,1,FALSE)," ")</f>
        <v xml:space="preserve"> </v>
      </c>
      <c r="M646" s="13" t="str">
        <f t="shared" si="64"/>
        <v>N</v>
      </c>
      <c r="N646" s="13" t="str">
        <f>IFERROR(VLOOKUP(G646,'Important Notes'!D:D,1,FALSE)," ")</f>
        <v xml:space="preserve"> </v>
      </c>
      <c r="O646" s="13" t="str">
        <f>VLOOKUP(D646,'Ref-NIST 800-53 (Rev. 4)'!A:D,4,FALSE)</f>
        <v>P1</v>
      </c>
      <c r="P646" s="13" t="s">
        <v>1152</v>
      </c>
    </row>
    <row r="647" spans="1:16">
      <c r="A647" s="13" t="str">
        <f t="shared" si="61"/>
        <v>SC</v>
      </c>
      <c r="B647" s="13" t="str">
        <f>VLOOKUP(A647,'Ref-Families'!A:B,2,FALSE)</f>
        <v xml:space="preserve"> System and Communications Protection</v>
      </c>
      <c r="C647" s="13" t="str">
        <f>TRIM(VLOOKUP(D647,'Ref-NIST 800-53 (Rev. 4)'!A:C,3,FALSE))</f>
        <v>CRYPTOGRAPHIC KEY ESTABLISHMENT AND MANAGEMENT</v>
      </c>
      <c r="D647" s="12" t="s">
        <v>526</v>
      </c>
      <c r="E647" s="13" t="str">
        <f>TRIM(VLOOKUP(G647,'Ref-ALL NIST 800-53 Controls'!A:F,6,FALSE))</f>
        <v>PKI CERTIFICATES / HARDWARE TOKENS</v>
      </c>
      <c r="F647" s="55">
        <v>5</v>
      </c>
      <c r="G647" s="2" t="str">
        <f t="shared" si="60"/>
        <v>SC-12-5</v>
      </c>
      <c r="H647" s="17" t="s">
        <v>611</v>
      </c>
      <c r="I647" s="13" t="str">
        <f t="shared" si="62"/>
        <v>N</v>
      </c>
      <c r="J647" s="13"/>
      <c r="K647" s="13" t="str">
        <f t="shared" si="63"/>
        <v>N</v>
      </c>
      <c r="L647" s="13" t="str">
        <f>IFERROR(VLOOKUP(G647,'Important Notes'!I:I,1,FALSE)," ")</f>
        <v xml:space="preserve"> </v>
      </c>
      <c r="M647" s="13" t="str">
        <f t="shared" si="64"/>
        <v>N</v>
      </c>
      <c r="N647" s="13" t="str">
        <f>IFERROR(VLOOKUP(G647,'Important Notes'!D:D,1,FALSE)," ")</f>
        <v xml:space="preserve"> </v>
      </c>
      <c r="O647" s="13" t="str">
        <f>VLOOKUP(D647,'Ref-NIST 800-53 (Rev. 4)'!A:D,4,FALSE)</f>
        <v>P1</v>
      </c>
      <c r="P647" s="13" t="s">
        <v>1152</v>
      </c>
    </row>
    <row r="648" spans="1:16" ht="30">
      <c r="A648" s="13" t="str">
        <f t="shared" si="61"/>
        <v>SC</v>
      </c>
      <c r="B648" s="13" t="str">
        <f>VLOOKUP(A648,'Ref-Families'!A:B,2,FALSE)</f>
        <v xml:space="preserve"> System and Communications Protection</v>
      </c>
      <c r="C648" s="13" t="str">
        <f>TRIM(VLOOKUP(D648,'Ref-NIST 800-53 (Rev. 4)'!A:C,3,FALSE))</f>
        <v>CRYPTOGRAPHIC PROTECTION</v>
      </c>
      <c r="D648" s="12" t="s">
        <v>79</v>
      </c>
      <c r="E648" s="13" t="str">
        <f>TRIM(VLOOKUP(G648,'Ref-ALL NIST 800-53 Controls'!A:F,6,FALSE))</f>
        <v/>
      </c>
      <c r="F648" s="55">
        <v>0</v>
      </c>
      <c r="G648" s="2" t="str">
        <f t="shared" si="60"/>
        <v>SC-13-0</v>
      </c>
      <c r="H648" s="17" t="s">
        <v>725</v>
      </c>
      <c r="I648" s="13" t="str">
        <f t="shared" si="62"/>
        <v>Y</v>
      </c>
      <c r="J648" s="13" t="str">
        <f t="shared" ref="J648:J704" si="65">G648</f>
        <v>SC-13-0</v>
      </c>
      <c r="K648" s="13" t="str">
        <f t="shared" si="63"/>
        <v>Y</v>
      </c>
      <c r="L648" s="13" t="str">
        <f>IFERROR(VLOOKUP(G648,'Important Notes'!I:I,1,FALSE)," ")</f>
        <v>SC-13-0</v>
      </c>
      <c r="M648" s="13" t="str">
        <f t="shared" si="64"/>
        <v>Y</v>
      </c>
      <c r="N648" s="13" t="str">
        <f>IFERROR(VLOOKUP(G648,'Important Notes'!D:D,1,FALSE)," ")</f>
        <v>SC-13-0</v>
      </c>
      <c r="O648" s="13" t="str">
        <f>VLOOKUP(D648,'Ref-NIST 800-53 (Rev. 4)'!A:D,4,FALSE)</f>
        <v>P1</v>
      </c>
      <c r="P648" s="13" t="s">
        <v>1152</v>
      </c>
    </row>
    <row r="649" spans="1:16">
      <c r="A649" s="13" t="str">
        <f t="shared" si="61"/>
        <v>SC</v>
      </c>
      <c r="B649" s="13" t="str">
        <f>VLOOKUP(A649,'Ref-Families'!A:B,2,FALSE)</f>
        <v xml:space="preserve"> System and Communications Protection</v>
      </c>
      <c r="C649" s="13" t="str">
        <f>TRIM(VLOOKUP(D649,'Ref-NIST 800-53 (Rev. 4)'!A:C,3,FALSE))</f>
        <v>CRYPTOGRAPHIC PROTECTION</v>
      </c>
      <c r="D649" s="12" t="s">
        <v>79</v>
      </c>
      <c r="E649" s="13" t="str">
        <f>TRIM(VLOOKUP(G649,'Ref-ALL NIST 800-53 Controls'!A:F,6,FALSE))</f>
        <v>FIPS-VALIDATED CRYPTOGRAPHY</v>
      </c>
      <c r="F649" s="55">
        <v>1</v>
      </c>
      <c r="G649" s="2" t="str">
        <f t="shared" si="60"/>
        <v>SC-13-1</v>
      </c>
      <c r="H649" s="17" t="s">
        <v>611</v>
      </c>
      <c r="I649" s="13" t="str">
        <f t="shared" si="62"/>
        <v>N</v>
      </c>
      <c r="J649" s="13"/>
      <c r="K649" s="13" t="str">
        <f t="shared" si="63"/>
        <v>N</v>
      </c>
      <c r="L649" s="13" t="str">
        <f>IFERROR(VLOOKUP(G649,'Important Notes'!I:I,1,FALSE)," ")</f>
        <v xml:space="preserve"> </v>
      </c>
      <c r="M649" s="13" t="str">
        <f t="shared" si="64"/>
        <v>N</v>
      </c>
      <c r="N649" s="13" t="str">
        <f>IFERROR(VLOOKUP(G649,'Important Notes'!D:D,1,FALSE)," ")</f>
        <v xml:space="preserve"> </v>
      </c>
      <c r="O649" s="13" t="str">
        <f>VLOOKUP(D649,'Ref-NIST 800-53 (Rev. 4)'!A:D,4,FALSE)</f>
        <v>P1</v>
      </c>
      <c r="P649" s="13" t="s">
        <v>1152</v>
      </c>
    </row>
    <row r="650" spans="1:16">
      <c r="A650" s="13" t="str">
        <f t="shared" si="61"/>
        <v>SC</v>
      </c>
      <c r="B650" s="13" t="str">
        <f>VLOOKUP(A650,'Ref-Families'!A:B,2,FALSE)</f>
        <v xml:space="preserve"> System and Communications Protection</v>
      </c>
      <c r="C650" s="13" t="str">
        <f>TRIM(VLOOKUP(D650,'Ref-NIST 800-53 (Rev. 4)'!A:C,3,FALSE))</f>
        <v>CRYPTOGRAPHIC PROTECTION</v>
      </c>
      <c r="D650" s="12" t="s">
        <v>79</v>
      </c>
      <c r="E650" s="13" t="str">
        <f>TRIM(VLOOKUP(G650,'Ref-ALL NIST 800-53 Controls'!A:F,6,FALSE))</f>
        <v>NSA-APPROVED CRYPTOGRAPHY</v>
      </c>
      <c r="F650" s="55">
        <v>2</v>
      </c>
      <c r="G650" s="2" t="str">
        <f t="shared" si="60"/>
        <v>SC-13-2</v>
      </c>
      <c r="H650" s="17" t="s">
        <v>611</v>
      </c>
      <c r="I650" s="13" t="str">
        <f t="shared" si="62"/>
        <v>N</v>
      </c>
      <c r="J650" s="13"/>
      <c r="K650" s="13" t="str">
        <f t="shared" si="63"/>
        <v>N</v>
      </c>
      <c r="L650" s="13" t="str">
        <f>IFERROR(VLOOKUP(G650,'Important Notes'!I:I,1,FALSE)," ")</f>
        <v xml:space="preserve"> </v>
      </c>
      <c r="M650" s="13" t="str">
        <f t="shared" si="64"/>
        <v>N</v>
      </c>
      <c r="N650" s="13" t="str">
        <f>IFERROR(VLOOKUP(G650,'Important Notes'!D:D,1,FALSE)," ")</f>
        <v xml:space="preserve"> </v>
      </c>
      <c r="O650" s="13" t="str">
        <f>VLOOKUP(D650,'Ref-NIST 800-53 (Rev. 4)'!A:D,4,FALSE)</f>
        <v>P1</v>
      </c>
      <c r="P650" s="13" t="s">
        <v>1152</v>
      </c>
    </row>
    <row r="651" spans="1:16">
      <c r="A651" s="13" t="str">
        <f t="shared" si="61"/>
        <v>SC</v>
      </c>
      <c r="B651" s="13" t="str">
        <f>VLOOKUP(A651,'Ref-Families'!A:B,2,FALSE)</f>
        <v xml:space="preserve"> System and Communications Protection</v>
      </c>
      <c r="C651" s="13" t="str">
        <f>TRIM(VLOOKUP(D651,'Ref-NIST 800-53 (Rev. 4)'!A:C,3,FALSE))</f>
        <v>CRYPTOGRAPHIC PROTECTION</v>
      </c>
      <c r="D651" s="12" t="s">
        <v>79</v>
      </c>
      <c r="E651" s="13" t="str">
        <f>TRIM(VLOOKUP(G651,'Ref-ALL NIST 800-53 Controls'!A:F,6,FALSE))</f>
        <v>INDIVIDUALS WITHOUT FORMAL ACCESS APPROVALS</v>
      </c>
      <c r="F651" s="55">
        <v>3</v>
      </c>
      <c r="G651" s="2" t="str">
        <f t="shared" si="60"/>
        <v>SC-13-3</v>
      </c>
      <c r="H651" s="17" t="s">
        <v>611</v>
      </c>
      <c r="I651" s="13" t="str">
        <f t="shared" si="62"/>
        <v>N</v>
      </c>
      <c r="J651" s="13"/>
      <c r="K651" s="13" t="str">
        <f t="shared" si="63"/>
        <v>N</v>
      </c>
      <c r="L651" s="13" t="str">
        <f>IFERROR(VLOOKUP(G651,'Important Notes'!I:I,1,FALSE)," ")</f>
        <v xml:space="preserve"> </v>
      </c>
      <c r="M651" s="13" t="str">
        <f t="shared" si="64"/>
        <v>N</v>
      </c>
      <c r="N651" s="13" t="str">
        <f>IFERROR(VLOOKUP(G651,'Important Notes'!D:D,1,FALSE)," ")</f>
        <v xml:space="preserve"> </v>
      </c>
      <c r="O651" s="13" t="str">
        <f>VLOOKUP(D651,'Ref-NIST 800-53 (Rev. 4)'!A:D,4,FALSE)</f>
        <v>P1</v>
      </c>
      <c r="P651" s="13" t="s">
        <v>1152</v>
      </c>
    </row>
    <row r="652" spans="1:16">
      <c r="A652" s="13" t="str">
        <f t="shared" si="61"/>
        <v>SC</v>
      </c>
      <c r="B652" s="13" t="str">
        <f>VLOOKUP(A652,'Ref-Families'!A:B,2,FALSE)</f>
        <v xml:space="preserve"> System and Communications Protection</v>
      </c>
      <c r="C652" s="13" t="str">
        <f>TRIM(VLOOKUP(D652,'Ref-NIST 800-53 (Rev. 4)'!A:C,3,FALSE))</f>
        <v>CRYPTOGRAPHIC PROTECTION</v>
      </c>
      <c r="D652" s="12" t="s">
        <v>79</v>
      </c>
      <c r="E652" s="13" t="str">
        <f>TRIM(VLOOKUP(G652,'Ref-ALL NIST 800-53 Controls'!A:F,6,FALSE))</f>
        <v>DIGITAL SIGNATURES</v>
      </c>
      <c r="F652" s="55">
        <v>4</v>
      </c>
      <c r="G652" s="2" t="str">
        <f t="shared" si="60"/>
        <v>SC-13-4</v>
      </c>
      <c r="H652" s="17" t="s">
        <v>611</v>
      </c>
      <c r="I652" s="13" t="str">
        <f t="shared" si="62"/>
        <v>N</v>
      </c>
      <c r="J652" s="13"/>
      <c r="K652" s="13" t="str">
        <f t="shared" si="63"/>
        <v>N</v>
      </c>
      <c r="L652" s="13" t="str">
        <f>IFERROR(VLOOKUP(G652,'Important Notes'!I:I,1,FALSE)," ")</f>
        <v xml:space="preserve"> </v>
      </c>
      <c r="M652" s="13" t="str">
        <f t="shared" si="64"/>
        <v>N</v>
      </c>
      <c r="N652" s="13" t="str">
        <f>IFERROR(VLOOKUP(G652,'Important Notes'!D:D,1,FALSE)," ")</f>
        <v xml:space="preserve"> </v>
      </c>
      <c r="O652" s="13" t="str">
        <f>VLOOKUP(D652,'Ref-NIST 800-53 (Rev. 4)'!A:D,4,FALSE)</f>
        <v>P1</v>
      </c>
      <c r="P652" s="13" t="s">
        <v>1152</v>
      </c>
    </row>
    <row r="653" spans="1:16">
      <c r="A653" s="13" t="str">
        <f t="shared" si="61"/>
        <v>SC</v>
      </c>
      <c r="B653" s="13" t="str">
        <f>VLOOKUP(A653,'Ref-Families'!A:B,2,FALSE)</f>
        <v xml:space="preserve"> System and Communications Protection</v>
      </c>
      <c r="C653" s="13" t="str">
        <f>TRIM(VLOOKUP(D653,'Ref-NIST 800-53 (Rev. 4)'!A:C,3,FALSE))</f>
        <v>COLLABORATIVE COMPUTING DEVICES</v>
      </c>
      <c r="D653" s="12" t="s">
        <v>530</v>
      </c>
      <c r="E653" s="13" t="str">
        <f>TRIM(VLOOKUP(G653,'Ref-ALL NIST 800-53 Controls'!A:F,6,FALSE))</f>
        <v/>
      </c>
      <c r="F653" s="55">
        <v>0</v>
      </c>
      <c r="G653" s="2" t="str">
        <f t="shared" si="60"/>
        <v>SC-15-0</v>
      </c>
      <c r="H653" s="17" t="s">
        <v>261</v>
      </c>
      <c r="I653" s="13" t="str">
        <f t="shared" si="62"/>
        <v>Y</v>
      </c>
      <c r="J653" s="13" t="str">
        <f t="shared" si="65"/>
        <v>SC-15-0</v>
      </c>
      <c r="K653" s="13" t="str">
        <f t="shared" si="63"/>
        <v>Y</v>
      </c>
      <c r="L653" s="13" t="str">
        <f>IFERROR(VLOOKUP(G653,'Important Notes'!I:I,1,FALSE)," ")</f>
        <v>SC-15-0</v>
      </c>
      <c r="M653" s="13" t="str">
        <f t="shared" si="64"/>
        <v>Y</v>
      </c>
      <c r="N653" s="13" t="str">
        <f>IFERROR(VLOOKUP(G653,'Important Notes'!D:D,1,FALSE)," ")</f>
        <v>SC-15-0</v>
      </c>
      <c r="O653" s="13" t="str">
        <f>VLOOKUP(D653,'Ref-NIST 800-53 (Rev. 4)'!A:D,4,FALSE)</f>
        <v>P1</v>
      </c>
      <c r="P653" s="13" t="s">
        <v>1152</v>
      </c>
    </row>
    <row r="654" spans="1:16">
      <c r="A654" s="13" t="str">
        <f t="shared" si="61"/>
        <v>SC</v>
      </c>
      <c r="B654" s="13" t="str">
        <f>VLOOKUP(A654,'Ref-Families'!A:B,2,FALSE)</f>
        <v xml:space="preserve"> System and Communications Protection</v>
      </c>
      <c r="C654" s="13" t="str">
        <f>TRIM(VLOOKUP(D654,'Ref-NIST 800-53 (Rev. 4)'!A:C,3,FALSE))</f>
        <v>COLLABORATIVE COMPUTING DEVICES</v>
      </c>
      <c r="D654" s="12" t="s">
        <v>530</v>
      </c>
      <c r="E654" s="13" t="str">
        <f>TRIM(VLOOKUP(G654,'Ref-ALL NIST 800-53 Controls'!A:F,6,FALSE))</f>
        <v>PHYSICAL DISCONNECT</v>
      </c>
      <c r="F654" s="55">
        <v>1</v>
      </c>
      <c r="G654" s="2" t="str">
        <f t="shared" si="60"/>
        <v>SC-15-1</v>
      </c>
      <c r="H654" s="17" t="s">
        <v>609</v>
      </c>
      <c r="I654" s="13" t="str">
        <f t="shared" si="62"/>
        <v>N</v>
      </c>
      <c r="J654" s="13"/>
      <c r="K654" s="13" t="str">
        <f t="shared" si="63"/>
        <v>N</v>
      </c>
      <c r="L654" s="13" t="str">
        <f>IFERROR(VLOOKUP(G654,'Important Notes'!I:I,1,FALSE)," ")</f>
        <v xml:space="preserve"> </v>
      </c>
      <c r="M654" s="13" t="str">
        <f t="shared" si="64"/>
        <v>N</v>
      </c>
      <c r="N654" s="13" t="str">
        <f>IFERROR(VLOOKUP(G654,'Important Notes'!D:D,1,FALSE)," ")</f>
        <v xml:space="preserve"> </v>
      </c>
      <c r="O654" s="13" t="str">
        <f>VLOOKUP(D654,'Ref-NIST 800-53 (Rev. 4)'!A:D,4,FALSE)</f>
        <v>P1</v>
      </c>
      <c r="P654" s="13" t="s">
        <v>1152</v>
      </c>
    </row>
    <row r="655" spans="1:16">
      <c r="A655" s="13" t="str">
        <f t="shared" si="61"/>
        <v>SC</v>
      </c>
      <c r="B655" s="13" t="str">
        <f>VLOOKUP(A655,'Ref-Families'!A:B,2,FALSE)</f>
        <v xml:space="preserve"> System and Communications Protection</v>
      </c>
      <c r="C655" s="13" t="str">
        <f>TRIM(VLOOKUP(D655,'Ref-NIST 800-53 (Rev. 4)'!A:C,3,FALSE))</f>
        <v>COLLABORATIVE COMPUTING DEVICES</v>
      </c>
      <c r="D655" s="12" t="s">
        <v>530</v>
      </c>
      <c r="E655" s="13" t="str">
        <f>TRIM(VLOOKUP(G655,'Ref-ALL NIST 800-53 Controls'!A:F,6,FALSE))</f>
        <v>BLOCKING INBOUND / OUTBOUND COMMUNICATIONS TRAFFIC</v>
      </c>
      <c r="F655" s="55">
        <v>2</v>
      </c>
      <c r="G655" s="2" t="str">
        <f t="shared" si="60"/>
        <v>SC-15-2</v>
      </c>
      <c r="H655" s="17" t="s">
        <v>611</v>
      </c>
      <c r="I655" s="13" t="str">
        <f t="shared" si="62"/>
        <v>N</v>
      </c>
      <c r="J655" s="13"/>
      <c r="K655" s="13" t="str">
        <f t="shared" si="63"/>
        <v>N</v>
      </c>
      <c r="L655" s="13" t="str">
        <f>IFERROR(VLOOKUP(G655,'Important Notes'!I:I,1,FALSE)," ")</f>
        <v xml:space="preserve"> </v>
      </c>
      <c r="M655" s="13" t="str">
        <f t="shared" si="64"/>
        <v>N</v>
      </c>
      <c r="N655" s="13" t="str">
        <f>IFERROR(VLOOKUP(G655,'Important Notes'!D:D,1,FALSE)," ")</f>
        <v xml:space="preserve"> </v>
      </c>
      <c r="O655" s="13" t="str">
        <f>VLOOKUP(D655,'Ref-NIST 800-53 (Rev. 4)'!A:D,4,FALSE)</f>
        <v>P1</v>
      </c>
      <c r="P655" s="13" t="s">
        <v>1152</v>
      </c>
    </row>
    <row r="656" spans="1:16">
      <c r="A656" s="13" t="str">
        <f t="shared" si="61"/>
        <v>SC</v>
      </c>
      <c r="B656" s="13" t="str">
        <f>VLOOKUP(A656,'Ref-Families'!A:B,2,FALSE)</f>
        <v xml:space="preserve"> System and Communications Protection</v>
      </c>
      <c r="C656" s="13" t="str">
        <f>TRIM(VLOOKUP(D656,'Ref-NIST 800-53 (Rev. 4)'!A:C,3,FALSE))</f>
        <v>COLLABORATIVE COMPUTING DEVICES</v>
      </c>
      <c r="D656" s="12" t="s">
        <v>530</v>
      </c>
      <c r="E656" s="13" t="str">
        <f>TRIM(VLOOKUP(G656,'Ref-ALL NIST 800-53 Controls'!A:F,6,FALSE))</f>
        <v>DISABLING / REMOVAL IN SECURE WORK AREAS</v>
      </c>
      <c r="F656" s="55">
        <v>3</v>
      </c>
      <c r="G656" s="2" t="str">
        <f t="shared" si="60"/>
        <v>SC-15-3</v>
      </c>
      <c r="H656" s="17" t="s">
        <v>609</v>
      </c>
      <c r="I656" s="13" t="str">
        <f t="shared" si="62"/>
        <v>N</v>
      </c>
      <c r="J656" s="13"/>
      <c r="K656" s="13" t="str">
        <f t="shared" si="63"/>
        <v>N</v>
      </c>
      <c r="L656" s="13" t="str">
        <f>IFERROR(VLOOKUP(G656,'Important Notes'!I:I,1,FALSE)," ")</f>
        <v xml:space="preserve"> </v>
      </c>
      <c r="M656" s="13" t="str">
        <f t="shared" si="64"/>
        <v>N</v>
      </c>
      <c r="N656" s="13" t="str">
        <f>IFERROR(VLOOKUP(G656,'Important Notes'!D:D,1,FALSE)," ")</f>
        <v xml:space="preserve"> </v>
      </c>
      <c r="O656" s="13" t="str">
        <f>VLOOKUP(D656,'Ref-NIST 800-53 (Rev. 4)'!A:D,4,FALSE)</f>
        <v>P1</v>
      </c>
      <c r="P656" s="13" t="s">
        <v>1152</v>
      </c>
    </row>
    <row r="657" spans="1:16">
      <c r="A657" s="13" t="str">
        <f t="shared" si="61"/>
        <v>SC</v>
      </c>
      <c r="B657" s="13" t="str">
        <f>VLOOKUP(A657,'Ref-Families'!A:B,2,FALSE)</f>
        <v xml:space="preserve"> System and Communications Protection</v>
      </c>
      <c r="C657" s="13" t="str">
        <f>TRIM(VLOOKUP(D657,'Ref-NIST 800-53 (Rev. 4)'!A:C,3,FALSE))</f>
        <v>COLLABORATIVE COMPUTING DEVICES</v>
      </c>
      <c r="D657" s="12" t="s">
        <v>530</v>
      </c>
      <c r="E657" s="13" t="str">
        <f>TRIM(VLOOKUP(G657,'Ref-ALL NIST 800-53 Controls'!A:F,6,FALSE))</f>
        <v>EXPLICITLY INDICATE CURRENT PARTICIPANTS</v>
      </c>
      <c r="F657" s="55">
        <v>4</v>
      </c>
      <c r="G657" s="2" t="str">
        <f t="shared" si="60"/>
        <v>SC-15-4</v>
      </c>
      <c r="H657" s="17" t="s">
        <v>609</v>
      </c>
      <c r="I657" s="13" t="str">
        <f t="shared" si="62"/>
        <v>N</v>
      </c>
      <c r="J657" s="13"/>
      <c r="K657" s="13" t="str">
        <f t="shared" si="63"/>
        <v>N</v>
      </c>
      <c r="L657" s="13" t="str">
        <f>IFERROR(VLOOKUP(G657,'Important Notes'!I:I,1,FALSE)," ")</f>
        <v xml:space="preserve"> </v>
      </c>
      <c r="M657" s="13" t="str">
        <f t="shared" si="64"/>
        <v>N</v>
      </c>
      <c r="N657" s="13" t="str">
        <f>IFERROR(VLOOKUP(G657,'Important Notes'!D:D,1,FALSE)," ")</f>
        <v xml:space="preserve"> </v>
      </c>
      <c r="O657" s="13" t="str">
        <f>VLOOKUP(D657,'Ref-NIST 800-53 (Rev. 4)'!A:D,4,FALSE)</f>
        <v>P1</v>
      </c>
      <c r="P657" s="13" t="s">
        <v>1152</v>
      </c>
    </row>
    <row r="658" spans="1:16">
      <c r="A658" s="13" t="str">
        <f t="shared" si="61"/>
        <v>SC</v>
      </c>
      <c r="B658" s="13" t="str">
        <f>VLOOKUP(A658,'Ref-Families'!A:B,2,FALSE)</f>
        <v xml:space="preserve"> System and Communications Protection</v>
      </c>
      <c r="C658" s="13" t="str">
        <f>TRIM(VLOOKUP(D658,'Ref-NIST 800-53 (Rev. 4)'!A:C,3,FALSE))</f>
        <v>PUBLIC KEY INFRASTRUCTURE CERTIFICATES</v>
      </c>
      <c r="D658" s="12" t="s">
        <v>532</v>
      </c>
      <c r="E658" s="13" t="str">
        <f>TRIM(VLOOKUP(G658,'Ref-ALL NIST 800-53 Controls'!A:F,6,FALSE))</f>
        <v/>
      </c>
      <c r="F658" s="56">
        <v>0</v>
      </c>
      <c r="G658" s="2" t="str">
        <f t="shared" si="60"/>
        <v>SC-17-0</v>
      </c>
      <c r="H658" s="17" t="s">
        <v>526</v>
      </c>
      <c r="I658" s="13" t="str">
        <f t="shared" si="62"/>
        <v>N</v>
      </c>
      <c r="J658" s="13"/>
      <c r="K658" s="13" t="str">
        <f t="shared" si="63"/>
        <v>Y</v>
      </c>
      <c r="L658" s="13" t="str">
        <f>IFERROR(VLOOKUP(G658,'Important Notes'!I:I,1,FALSE)," ")</f>
        <v>SC-17-0</v>
      </c>
      <c r="M658" s="13" t="str">
        <f t="shared" si="64"/>
        <v>Y</v>
      </c>
      <c r="N658" s="13" t="str">
        <f>IFERROR(VLOOKUP(G658,'Important Notes'!D:D,1,FALSE)," ")</f>
        <v>SC-17-0</v>
      </c>
      <c r="O658" s="13" t="str">
        <f>VLOOKUP(D658,'Ref-NIST 800-53 (Rev. 4)'!A:D,4,FALSE)</f>
        <v>P1</v>
      </c>
      <c r="P658" s="13" t="s">
        <v>1152</v>
      </c>
    </row>
    <row r="659" spans="1:16">
      <c r="A659" s="13" t="str">
        <f t="shared" si="61"/>
        <v>SC</v>
      </c>
      <c r="B659" s="13" t="str">
        <f>VLOOKUP(A659,'Ref-Families'!A:B,2,FALSE)</f>
        <v xml:space="preserve"> System and Communications Protection</v>
      </c>
      <c r="C659" s="13" t="str">
        <f>TRIM(VLOOKUP(D659,'Ref-NIST 800-53 (Rev. 4)'!A:C,3,FALSE))</f>
        <v>MOBILE CODE</v>
      </c>
      <c r="D659" s="12" t="s">
        <v>534</v>
      </c>
      <c r="E659" s="13" t="str">
        <f>TRIM(VLOOKUP(G659,'Ref-ALL NIST 800-53 Controls'!A:F,6,FALSE))</f>
        <v/>
      </c>
      <c r="F659" s="55">
        <v>0</v>
      </c>
      <c r="G659" s="2" t="str">
        <f t="shared" si="60"/>
        <v>SC-18-0</v>
      </c>
      <c r="H659" s="17" t="s">
        <v>726</v>
      </c>
      <c r="I659" s="13" t="str">
        <f t="shared" si="62"/>
        <v>N</v>
      </c>
      <c r="J659" s="13"/>
      <c r="K659" s="13" t="str">
        <f t="shared" si="63"/>
        <v>Y</v>
      </c>
      <c r="L659" s="13" t="str">
        <f>IFERROR(VLOOKUP(G659,'Important Notes'!I:I,1,FALSE)," ")</f>
        <v>SC-18-0</v>
      </c>
      <c r="M659" s="13" t="str">
        <f t="shared" si="64"/>
        <v>Y</v>
      </c>
      <c r="N659" s="13" t="str">
        <f>IFERROR(VLOOKUP(G659,'Important Notes'!D:D,1,FALSE)," ")</f>
        <v>SC-18-0</v>
      </c>
      <c r="O659" s="13" t="str">
        <f>VLOOKUP(D659,'Ref-NIST 800-53 (Rev. 4)'!A:D,4,FALSE)</f>
        <v>P2</v>
      </c>
      <c r="P659" s="13" t="s">
        <v>1152</v>
      </c>
    </row>
    <row r="660" spans="1:16">
      <c r="A660" s="13" t="str">
        <f t="shared" si="61"/>
        <v>SC</v>
      </c>
      <c r="B660" s="13" t="str">
        <f>VLOOKUP(A660,'Ref-Families'!A:B,2,FALSE)</f>
        <v xml:space="preserve"> System and Communications Protection</v>
      </c>
      <c r="C660" s="13" t="str">
        <f>TRIM(VLOOKUP(D660,'Ref-NIST 800-53 (Rev. 4)'!A:C,3,FALSE))</f>
        <v>MOBILE CODE</v>
      </c>
      <c r="D660" s="12" t="s">
        <v>534</v>
      </c>
      <c r="E660" s="13" t="str">
        <f>TRIM(VLOOKUP(G660,'Ref-ALL NIST 800-53 Controls'!A:F,6,FALSE))</f>
        <v>IDENTIFY UNACCEPTABLE CODE / TAKE CORRECTIVE ACTIONS</v>
      </c>
      <c r="F660" s="55">
        <v>1</v>
      </c>
      <c r="G660" s="2" t="str">
        <f t="shared" si="60"/>
        <v>SC-18-1</v>
      </c>
      <c r="H660" s="17" t="s">
        <v>609</v>
      </c>
      <c r="I660" s="13" t="str">
        <f t="shared" si="62"/>
        <v>N</v>
      </c>
      <c r="J660" s="13"/>
      <c r="K660" s="13" t="str">
        <f t="shared" si="63"/>
        <v>N</v>
      </c>
      <c r="L660" s="13" t="str">
        <f>IFERROR(VLOOKUP(G660,'Important Notes'!I:I,1,FALSE)," ")</f>
        <v xml:space="preserve"> </v>
      </c>
      <c r="M660" s="13" t="str">
        <f t="shared" si="64"/>
        <v>N</v>
      </c>
      <c r="N660" s="13" t="str">
        <f>IFERROR(VLOOKUP(G660,'Important Notes'!D:D,1,FALSE)," ")</f>
        <v xml:space="preserve"> </v>
      </c>
      <c r="O660" s="13" t="str">
        <f>VLOOKUP(D660,'Ref-NIST 800-53 (Rev. 4)'!A:D,4,FALSE)</f>
        <v>P2</v>
      </c>
      <c r="P660" s="13" t="s">
        <v>1152</v>
      </c>
    </row>
    <row r="661" spans="1:16">
      <c r="A661" s="13" t="str">
        <f t="shared" si="61"/>
        <v>SC</v>
      </c>
      <c r="B661" s="13" t="str">
        <f>VLOOKUP(A661,'Ref-Families'!A:B,2,FALSE)</f>
        <v xml:space="preserve"> System and Communications Protection</v>
      </c>
      <c r="C661" s="13" t="str">
        <f>TRIM(VLOOKUP(D661,'Ref-NIST 800-53 (Rev. 4)'!A:C,3,FALSE))</f>
        <v>MOBILE CODE</v>
      </c>
      <c r="D661" s="12" t="s">
        <v>534</v>
      </c>
      <c r="E661" s="13" t="str">
        <f>TRIM(VLOOKUP(G661,'Ref-ALL NIST 800-53 Controls'!A:F,6,FALSE))</f>
        <v>ACQUISITION / DEVELOPMENT / USE</v>
      </c>
      <c r="F661" s="55">
        <v>2</v>
      </c>
      <c r="G661" s="2" t="str">
        <f t="shared" si="60"/>
        <v>SC-18-2</v>
      </c>
      <c r="H661" s="17" t="s">
        <v>609</v>
      </c>
      <c r="I661" s="13" t="str">
        <f t="shared" si="62"/>
        <v>N</v>
      </c>
      <c r="J661" s="13"/>
      <c r="K661" s="13" t="str">
        <f t="shared" si="63"/>
        <v>N</v>
      </c>
      <c r="L661" s="13" t="str">
        <f>IFERROR(VLOOKUP(G661,'Important Notes'!I:I,1,FALSE)," ")</f>
        <v xml:space="preserve"> </v>
      </c>
      <c r="M661" s="13" t="str">
        <f t="shared" si="64"/>
        <v>N</v>
      </c>
      <c r="N661" s="13" t="str">
        <f>IFERROR(VLOOKUP(G661,'Important Notes'!D:D,1,FALSE)," ")</f>
        <v xml:space="preserve"> </v>
      </c>
      <c r="O661" s="13" t="str">
        <f>VLOOKUP(D661,'Ref-NIST 800-53 (Rev. 4)'!A:D,4,FALSE)</f>
        <v>P2</v>
      </c>
      <c r="P661" s="13" t="s">
        <v>1152</v>
      </c>
    </row>
    <row r="662" spans="1:16">
      <c r="A662" s="13" t="str">
        <f t="shared" si="61"/>
        <v>SC</v>
      </c>
      <c r="B662" s="13" t="str">
        <f>VLOOKUP(A662,'Ref-Families'!A:B,2,FALSE)</f>
        <v xml:space="preserve"> System and Communications Protection</v>
      </c>
      <c r="C662" s="13" t="str">
        <f>TRIM(VLOOKUP(D662,'Ref-NIST 800-53 (Rev. 4)'!A:C,3,FALSE))</f>
        <v>MOBILE CODE</v>
      </c>
      <c r="D662" s="12" t="s">
        <v>534</v>
      </c>
      <c r="E662" s="13" t="str">
        <f>TRIM(VLOOKUP(G662,'Ref-ALL NIST 800-53 Controls'!A:F,6,FALSE))</f>
        <v>PREVENT DOWNLOADING / EXECUTION</v>
      </c>
      <c r="F662" s="55">
        <v>3</v>
      </c>
      <c r="G662" s="2" t="str">
        <f t="shared" si="60"/>
        <v>SC-18-3</v>
      </c>
      <c r="H662" s="17" t="s">
        <v>609</v>
      </c>
      <c r="I662" s="13" t="str">
        <f t="shared" si="62"/>
        <v>N</v>
      </c>
      <c r="J662" s="13"/>
      <c r="K662" s="13" t="str">
        <f t="shared" si="63"/>
        <v>N</v>
      </c>
      <c r="L662" s="13" t="str">
        <f>IFERROR(VLOOKUP(G662,'Important Notes'!I:I,1,FALSE)," ")</f>
        <v xml:space="preserve"> </v>
      </c>
      <c r="M662" s="13" t="str">
        <f t="shared" si="64"/>
        <v>N</v>
      </c>
      <c r="N662" s="13" t="str">
        <f>IFERROR(VLOOKUP(G662,'Important Notes'!D:D,1,FALSE)," ")</f>
        <v xml:space="preserve"> </v>
      </c>
      <c r="O662" s="13" t="str">
        <f>VLOOKUP(D662,'Ref-NIST 800-53 (Rev. 4)'!A:D,4,FALSE)</f>
        <v>P2</v>
      </c>
      <c r="P662" s="13" t="s">
        <v>1152</v>
      </c>
    </row>
    <row r="663" spans="1:16">
      <c r="A663" s="13" t="str">
        <f t="shared" si="61"/>
        <v>SC</v>
      </c>
      <c r="B663" s="13" t="str">
        <f>VLOOKUP(A663,'Ref-Families'!A:B,2,FALSE)</f>
        <v xml:space="preserve"> System and Communications Protection</v>
      </c>
      <c r="C663" s="13" t="str">
        <f>TRIM(VLOOKUP(D663,'Ref-NIST 800-53 (Rev. 4)'!A:C,3,FALSE))</f>
        <v>MOBILE CODE</v>
      </c>
      <c r="D663" s="12" t="s">
        <v>534</v>
      </c>
      <c r="E663" s="13" t="str">
        <f>TRIM(VLOOKUP(G663,'Ref-ALL NIST 800-53 Controls'!A:F,6,FALSE))</f>
        <v>PREVENT AUTOMATIC EXECUTION</v>
      </c>
      <c r="F663" s="55">
        <v>4</v>
      </c>
      <c r="G663" s="2" t="str">
        <f t="shared" si="60"/>
        <v>SC-18-4</v>
      </c>
      <c r="H663" s="17" t="s">
        <v>609</v>
      </c>
      <c r="I663" s="13" t="str">
        <f t="shared" si="62"/>
        <v>N</v>
      </c>
      <c r="J663" s="13"/>
      <c r="K663" s="13" t="str">
        <f t="shared" si="63"/>
        <v>N</v>
      </c>
      <c r="L663" s="13" t="str">
        <f>IFERROR(VLOOKUP(G663,'Important Notes'!I:I,1,FALSE)," ")</f>
        <v xml:space="preserve"> </v>
      </c>
      <c r="M663" s="13" t="str">
        <f t="shared" si="64"/>
        <v>N</v>
      </c>
      <c r="N663" s="13" t="str">
        <f>IFERROR(VLOOKUP(G663,'Important Notes'!D:D,1,FALSE)," ")</f>
        <v xml:space="preserve"> </v>
      </c>
      <c r="O663" s="13" t="str">
        <f>VLOOKUP(D663,'Ref-NIST 800-53 (Rev. 4)'!A:D,4,FALSE)</f>
        <v>P2</v>
      </c>
      <c r="P663" s="13" t="s">
        <v>1152</v>
      </c>
    </row>
    <row r="664" spans="1:16">
      <c r="A664" s="13" t="str">
        <f t="shared" si="61"/>
        <v>SC</v>
      </c>
      <c r="B664" s="13" t="str">
        <f>VLOOKUP(A664,'Ref-Families'!A:B,2,FALSE)</f>
        <v xml:space="preserve"> System and Communications Protection</v>
      </c>
      <c r="C664" s="13" t="str">
        <f>TRIM(VLOOKUP(D664,'Ref-NIST 800-53 (Rev. 4)'!A:C,3,FALSE))</f>
        <v>MOBILE CODE</v>
      </c>
      <c r="D664" s="12" t="s">
        <v>534</v>
      </c>
      <c r="E664" s="13" t="str">
        <f>TRIM(VLOOKUP(G664,'Ref-ALL NIST 800-53 Controls'!A:F,6,FALSE))</f>
        <v>ALLOW EXECUTION ONLY IN CONFINED ENVIRONMENTS</v>
      </c>
      <c r="F664" s="55">
        <v>5</v>
      </c>
      <c r="G664" s="2" t="str">
        <f t="shared" si="60"/>
        <v>SC-18-5</v>
      </c>
      <c r="H664" s="17" t="s">
        <v>609</v>
      </c>
      <c r="I664" s="13" t="str">
        <f t="shared" si="62"/>
        <v>N</v>
      </c>
      <c r="J664" s="13"/>
      <c r="K664" s="13" t="str">
        <f t="shared" si="63"/>
        <v>N</v>
      </c>
      <c r="L664" s="13" t="str">
        <f>IFERROR(VLOOKUP(G664,'Important Notes'!I:I,1,FALSE)," ")</f>
        <v xml:space="preserve"> </v>
      </c>
      <c r="M664" s="13" t="str">
        <f t="shared" si="64"/>
        <v>N</v>
      </c>
      <c r="N664" s="13" t="str">
        <f>IFERROR(VLOOKUP(G664,'Important Notes'!D:D,1,FALSE)," ")</f>
        <v xml:space="preserve"> </v>
      </c>
      <c r="O664" s="13" t="str">
        <f>VLOOKUP(D664,'Ref-NIST 800-53 (Rev. 4)'!A:D,4,FALSE)</f>
        <v>P2</v>
      </c>
      <c r="P664" s="13" t="s">
        <v>1152</v>
      </c>
    </row>
    <row r="665" spans="1:16">
      <c r="A665" s="13" t="str">
        <f t="shared" si="61"/>
        <v>SC</v>
      </c>
      <c r="B665" s="13" t="str">
        <f>VLOOKUP(A665,'Ref-Families'!A:B,2,FALSE)</f>
        <v xml:space="preserve"> System and Communications Protection</v>
      </c>
      <c r="C665" s="13" t="str">
        <f>TRIM(VLOOKUP(D665,'Ref-NIST 800-53 (Rev. 4)'!A:C,3,FALSE))</f>
        <v>VOICE OVER INTERNET PROTOCOL</v>
      </c>
      <c r="D665" s="12" t="s">
        <v>536</v>
      </c>
      <c r="E665" s="13" t="str">
        <f>TRIM(VLOOKUP(G665,'Ref-ALL NIST 800-53 Controls'!A:F,6,FALSE))</f>
        <v/>
      </c>
      <c r="F665" s="56">
        <v>0</v>
      </c>
      <c r="G665" s="2" t="str">
        <f t="shared" si="60"/>
        <v>SC-19-0</v>
      </c>
      <c r="H665" s="17" t="s">
        <v>727</v>
      </c>
      <c r="I665" s="13" t="str">
        <f t="shared" si="62"/>
        <v>N</v>
      </c>
      <c r="J665" s="13"/>
      <c r="K665" s="13" t="str">
        <f t="shared" si="63"/>
        <v>Y</v>
      </c>
      <c r="L665" s="13" t="str">
        <f>IFERROR(VLOOKUP(G665,'Important Notes'!I:I,1,FALSE)," ")</f>
        <v>SC-19-0</v>
      </c>
      <c r="M665" s="13" t="str">
        <f t="shared" si="64"/>
        <v>Y</v>
      </c>
      <c r="N665" s="13" t="str">
        <f>IFERROR(VLOOKUP(G665,'Important Notes'!D:D,1,FALSE)," ")</f>
        <v>SC-19-0</v>
      </c>
      <c r="O665" s="13" t="str">
        <f>VLOOKUP(D665,'Ref-NIST 800-53 (Rev. 4)'!A:D,4,FALSE)</f>
        <v>P1</v>
      </c>
      <c r="P665" s="13" t="s">
        <v>1152</v>
      </c>
    </row>
    <row r="666" spans="1:16">
      <c r="A666" s="13" t="str">
        <f t="shared" si="61"/>
        <v>SC</v>
      </c>
      <c r="B666" s="13" t="str">
        <f>VLOOKUP(A666,'Ref-Families'!A:B,2,FALSE)</f>
        <v xml:space="preserve"> System and Communications Protection</v>
      </c>
      <c r="C666" s="13" t="str">
        <f>TRIM(VLOOKUP(D666,'Ref-NIST 800-53 (Rev. 4)'!A:C,3,FALSE))</f>
        <v>SECURE NAME / ADDRESS RESOLUTION SERVICE (AUTHORITATIVE SOURCE)</v>
      </c>
      <c r="D666" s="12" t="s">
        <v>538</v>
      </c>
      <c r="E666" s="13" t="str">
        <f>TRIM(VLOOKUP(G666,'Ref-ALL NIST 800-53 Controls'!A:F,6,FALSE))</f>
        <v/>
      </c>
      <c r="F666" s="55">
        <v>0</v>
      </c>
      <c r="G666" s="2" t="str">
        <f t="shared" si="60"/>
        <v>SC-20-0</v>
      </c>
      <c r="H666" s="17" t="s">
        <v>728</v>
      </c>
      <c r="I666" s="13" t="str">
        <f t="shared" si="62"/>
        <v>Y</v>
      </c>
      <c r="J666" s="13" t="str">
        <f t="shared" si="65"/>
        <v>SC-20-0</v>
      </c>
      <c r="K666" s="13" t="str">
        <f t="shared" si="63"/>
        <v>Y</v>
      </c>
      <c r="L666" s="13" t="str">
        <f>IFERROR(VLOOKUP(G666,'Important Notes'!I:I,1,FALSE)," ")</f>
        <v>SC-20-0</v>
      </c>
      <c r="M666" s="13" t="str">
        <f t="shared" si="64"/>
        <v>Y</v>
      </c>
      <c r="N666" s="13" t="str">
        <f>IFERROR(VLOOKUP(G666,'Important Notes'!D:D,1,FALSE)," ")</f>
        <v>SC-20-0</v>
      </c>
      <c r="O666" s="13" t="str">
        <f>VLOOKUP(D666,'Ref-NIST 800-53 (Rev. 4)'!A:D,4,FALSE)</f>
        <v>P1</v>
      </c>
      <c r="P666" s="13" t="s">
        <v>1152</v>
      </c>
    </row>
    <row r="667" spans="1:16">
      <c r="A667" s="13" t="str">
        <f t="shared" si="61"/>
        <v>SC</v>
      </c>
      <c r="B667" s="13" t="str">
        <f>VLOOKUP(A667,'Ref-Families'!A:B,2,FALSE)</f>
        <v xml:space="preserve"> System and Communications Protection</v>
      </c>
      <c r="C667" s="13" t="str">
        <f>TRIM(VLOOKUP(D667,'Ref-NIST 800-53 (Rev. 4)'!A:C,3,FALSE))</f>
        <v>SECURE NAME / ADDRESS RESOLUTION SERVICE (AUTHORITATIVE SOURCE)</v>
      </c>
      <c r="D667" s="12" t="s">
        <v>538</v>
      </c>
      <c r="E667" s="13" t="str">
        <f>TRIM(VLOOKUP(G667,'Ref-ALL NIST 800-53 Controls'!A:F,6,FALSE))</f>
        <v>SOURCE) | CHILD SUBSPACES</v>
      </c>
      <c r="F667" s="55">
        <v>1</v>
      </c>
      <c r="G667" s="2" t="str">
        <f t="shared" si="60"/>
        <v>SC-20-1</v>
      </c>
      <c r="H667" s="17" t="s">
        <v>611</v>
      </c>
      <c r="I667" s="13" t="str">
        <f t="shared" si="62"/>
        <v>N</v>
      </c>
      <c r="J667" s="13"/>
      <c r="K667" s="13" t="str">
        <f t="shared" si="63"/>
        <v>N</v>
      </c>
      <c r="L667" s="13" t="str">
        <f>IFERROR(VLOOKUP(G667,'Important Notes'!I:I,1,FALSE)," ")</f>
        <v xml:space="preserve"> </v>
      </c>
      <c r="M667" s="13" t="str">
        <f t="shared" si="64"/>
        <v>N</v>
      </c>
      <c r="N667" s="13" t="str">
        <f>IFERROR(VLOOKUP(G667,'Important Notes'!D:D,1,FALSE)," ")</f>
        <v xml:space="preserve"> </v>
      </c>
      <c r="O667" s="13" t="str">
        <f>VLOOKUP(D667,'Ref-NIST 800-53 (Rev. 4)'!A:D,4,FALSE)</f>
        <v>P1</v>
      </c>
      <c r="P667" s="13" t="s">
        <v>1152</v>
      </c>
    </row>
    <row r="668" spans="1:16">
      <c r="A668" s="13" t="str">
        <f t="shared" si="61"/>
        <v>SC</v>
      </c>
      <c r="B668" s="13" t="str">
        <f>VLOOKUP(A668,'Ref-Families'!A:B,2,FALSE)</f>
        <v xml:space="preserve"> System and Communications Protection</v>
      </c>
      <c r="C668" s="13" t="str">
        <f>TRIM(VLOOKUP(D668,'Ref-NIST 800-53 (Rev. 4)'!A:C,3,FALSE))</f>
        <v>SECURE NAME / ADDRESS RESOLUTION SERVICE (AUTHORITATIVE SOURCE)</v>
      </c>
      <c r="D668" s="12" t="s">
        <v>538</v>
      </c>
      <c r="E668" s="13" t="str">
        <f>TRIM(VLOOKUP(G668,'Ref-ALL NIST 800-53 Controls'!A:F,6,FALSE))</f>
        <v>SOURCE) | DATA ORIGIN / INTEGRITY</v>
      </c>
      <c r="F668" s="55">
        <v>2</v>
      </c>
      <c r="G668" s="2" t="str">
        <f t="shared" si="60"/>
        <v>SC-20-2</v>
      </c>
      <c r="H668" s="17" t="s">
        <v>609</v>
      </c>
      <c r="I668" s="13" t="str">
        <f t="shared" si="62"/>
        <v>N</v>
      </c>
      <c r="J668" s="13"/>
      <c r="K668" s="13" t="str">
        <f t="shared" si="63"/>
        <v>N</v>
      </c>
      <c r="L668" s="13" t="str">
        <f>IFERROR(VLOOKUP(G668,'Important Notes'!I:I,1,FALSE)," ")</f>
        <v xml:space="preserve"> </v>
      </c>
      <c r="M668" s="13" t="str">
        <f t="shared" si="64"/>
        <v>N</v>
      </c>
      <c r="N668" s="13" t="str">
        <f>IFERROR(VLOOKUP(G668,'Important Notes'!D:D,1,FALSE)," ")</f>
        <v xml:space="preserve"> </v>
      </c>
      <c r="O668" s="13" t="str">
        <f>VLOOKUP(D668,'Ref-NIST 800-53 (Rev. 4)'!A:D,4,FALSE)</f>
        <v>P1</v>
      </c>
      <c r="P668" s="13" t="s">
        <v>1152</v>
      </c>
    </row>
    <row r="669" spans="1:16">
      <c r="A669" s="13" t="str">
        <f t="shared" si="61"/>
        <v>SC</v>
      </c>
      <c r="B669" s="13" t="str">
        <f>VLOOKUP(A669,'Ref-Families'!A:B,2,FALSE)</f>
        <v xml:space="preserve"> System and Communications Protection</v>
      </c>
      <c r="C669" s="13" t="str">
        <f>TRIM(VLOOKUP(D669,'Ref-NIST 800-53 (Rev. 4)'!A:C,3,FALSE))</f>
        <v>SECURE NAME / ADDRESS RESOLUTION SERVICE (RECURSIVE OR CACHING RESOLVER)</v>
      </c>
      <c r="D669" s="12" t="s">
        <v>540</v>
      </c>
      <c r="E669" s="13" t="str">
        <f>TRIM(VLOOKUP(G669,'Ref-ALL NIST 800-53 Controls'!A:F,6,FALSE))</f>
        <v/>
      </c>
      <c r="F669" s="55">
        <v>0</v>
      </c>
      <c r="G669" s="2" t="str">
        <f t="shared" si="60"/>
        <v>SC-21-0</v>
      </c>
      <c r="H669" s="17" t="s">
        <v>729</v>
      </c>
      <c r="I669" s="13" t="str">
        <f t="shared" si="62"/>
        <v>Y</v>
      </c>
      <c r="J669" s="13" t="str">
        <f t="shared" si="65"/>
        <v>SC-21-0</v>
      </c>
      <c r="K669" s="13" t="str">
        <f t="shared" si="63"/>
        <v>Y</v>
      </c>
      <c r="L669" s="13" t="str">
        <f>IFERROR(VLOOKUP(G669,'Important Notes'!I:I,1,FALSE)," ")</f>
        <v>SC-21-0</v>
      </c>
      <c r="M669" s="13" t="str">
        <f t="shared" si="64"/>
        <v>Y</v>
      </c>
      <c r="N669" s="13" t="str">
        <f>IFERROR(VLOOKUP(G669,'Important Notes'!D:D,1,FALSE)," ")</f>
        <v>SC-21-0</v>
      </c>
      <c r="O669" s="13" t="str">
        <f>VLOOKUP(D669,'Ref-NIST 800-53 (Rev. 4)'!A:D,4,FALSE)</f>
        <v>P1</v>
      </c>
      <c r="P669" s="13" t="s">
        <v>1152</v>
      </c>
    </row>
    <row r="670" spans="1:16">
      <c r="A670" s="13" t="str">
        <f t="shared" si="61"/>
        <v>SC</v>
      </c>
      <c r="B670" s="13" t="str">
        <f>VLOOKUP(A670,'Ref-Families'!A:B,2,FALSE)</f>
        <v xml:space="preserve"> System and Communications Protection</v>
      </c>
      <c r="C670" s="13" t="str">
        <f>TRIM(VLOOKUP(D670,'Ref-NIST 800-53 (Rev. 4)'!A:C,3,FALSE))</f>
        <v>SECURE NAME / ADDRESS RESOLUTION SERVICE (RECURSIVE OR CACHING RESOLVER)</v>
      </c>
      <c r="D670" s="12" t="s">
        <v>540</v>
      </c>
      <c r="E670" s="13" t="str">
        <f>TRIM(VLOOKUP(G670,'Ref-ALL NIST 800-53 Controls'!A:F,6,FALSE))</f>
        <v>CACHING RESOLVER) | DATA ORIGIN / INTEGRITY</v>
      </c>
      <c r="F670" s="55">
        <v>1</v>
      </c>
      <c r="G670" s="2" t="str">
        <f t="shared" si="60"/>
        <v>SC-21-1</v>
      </c>
      <c r="H670" s="17" t="s">
        <v>611</v>
      </c>
      <c r="I670" s="13" t="str">
        <f t="shared" si="62"/>
        <v>N</v>
      </c>
      <c r="J670" s="13"/>
      <c r="K670" s="13" t="str">
        <f t="shared" si="63"/>
        <v>N</v>
      </c>
      <c r="L670" s="13" t="str">
        <f>IFERROR(VLOOKUP(G670,'Important Notes'!I:I,1,FALSE)," ")</f>
        <v xml:space="preserve"> </v>
      </c>
      <c r="M670" s="13" t="str">
        <f t="shared" si="64"/>
        <v>N</v>
      </c>
      <c r="N670" s="13" t="str">
        <f>IFERROR(VLOOKUP(G670,'Important Notes'!D:D,1,FALSE)," ")</f>
        <v xml:space="preserve"> </v>
      </c>
      <c r="O670" s="13" t="str">
        <f>VLOOKUP(D670,'Ref-NIST 800-53 (Rev. 4)'!A:D,4,FALSE)</f>
        <v>P1</v>
      </c>
      <c r="P670" s="13" t="s">
        <v>1152</v>
      </c>
    </row>
    <row r="671" spans="1:16">
      <c r="A671" s="13" t="str">
        <f t="shared" si="61"/>
        <v>SC</v>
      </c>
      <c r="B671" s="13" t="str">
        <f>VLOOKUP(A671,'Ref-Families'!A:B,2,FALSE)</f>
        <v xml:space="preserve"> System and Communications Protection</v>
      </c>
      <c r="C671" s="13" t="str">
        <f>TRIM(VLOOKUP(D671,'Ref-NIST 800-53 (Rev. 4)'!A:C,3,FALSE))</f>
        <v>ARCHITECTURE AND PROVISIONING FOR NAME / ADDRESS RESOLUTION SERVICE</v>
      </c>
      <c r="D671" s="12" t="s">
        <v>542</v>
      </c>
      <c r="E671" s="13" t="str">
        <f>TRIM(VLOOKUP(G671,'Ref-ALL NIST 800-53 Controls'!A:F,6,FALSE))</f>
        <v/>
      </c>
      <c r="F671" s="56">
        <v>0</v>
      </c>
      <c r="G671" s="2" t="str">
        <f t="shared" si="60"/>
        <v>SC-22-0</v>
      </c>
      <c r="H671" s="17" t="s">
        <v>730</v>
      </c>
      <c r="I671" s="13" t="str">
        <f t="shared" si="62"/>
        <v>Y</v>
      </c>
      <c r="J671" s="13" t="str">
        <f t="shared" si="65"/>
        <v>SC-22-0</v>
      </c>
      <c r="K671" s="13" t="str">
        <f t="shared" si="63"/>
        <v>Y</v>
      </c>
      <c r="L671" s="13" t="str">
        <f>IFERROR(VLOOKUP(G671,'Important Notes'!I:I,1,FALSE)," ")</f>
        <v>SC-22-0</v>
      </c>
      <c r="M671" s="13" t="str">
        <f t="shared" si="64"/>
        <v>Y</v>
      </c>
      <c r="N671" s="13" t="str">
        <f>IFERROR(VLOOKUP(G671,'Important Notes'!D:D,1,FALSE)," ")</f>
        <v>SC-22-0</v>
      </c>
      <c r="O671" s="13" t="str">
        <f>VLOOKUP(D671,'Ref-NIST 800-53 (Rev. 4)'!A:D,4,FALSE)</f>
        <v>P1</v>
      </c>
      <c r="P671" s="13" t="s">
        <v>1152</v>
      </c>
    </row>
    <row r="672" spans="1:16">
      <c r="A672" s="13" t="str">
        <f t="shared" si="61"/>
        <v>SC</v>
      </c>
      <c r="B672" s="13" t="str">
        <f>VLOOKUP(A672,'Ref-Families'!A:B,2,FALSE)</f>
        <v xml:space="preserve"> System and Communications Protection</v>
      </c>
      <c r="C672" s="13" t="str">
        <f>TRIM(VLOOKUP(D672,'Ref-NIST 800-53 (Rev. 4)'!A:C,3,FALSE))</f>
        <v>SESSION AUTHENTICITY</v>
      </c>
      <c r="D672" s="12" t="s">
        <v>5</v>
      </c>
      <c r="E672" s="13" t="str">
        <f>TRIM(VLOOKUP(G672,'Ref-ALL NIST 800-53 Controls'!A:F,6,FALSE))</f>
        <v/>
      </c>
      <c r="F672" s="55">
        <v>0</v>
      </c>
      <c r="G672" s="2" t="str">
        <f t="shared" si="60"/>
        <v>SC-23-0</v>
      </c>
      <c r="H672" s="17" t="s">
        <v>731</v>
      </c>
      <c r="I672" s="13" t="str">
        <f t="shared" si="62"/>
        <v>N</v>
      </c>
      <c r="J672" s="13"/>
      <c r="K672" s="13" t="str">
        <f t="shared" si="63"/>
        <v>Y</v>
      </c>
      <c r="L672" s="13" t="str">
        <f>IFERROR(VLOOKUP(G672,'Important Notes'!I:I,1,FALSE)," ")</f>
        <v>SC-23-0</v>
      </c>
      <c r="M672" s="13" t="str">
        <f t="shared" si="64"/>
        <v>Y</v>
      </c>
      <c r="N672" s="13" t="str">
        <f>IFERROR(VLOOKUP(G672,'Important Notes'!D:D,1,FALSE)," ")</f>
        <v>SC-23-0</v>
      </c>
      <c r="O672" s="13" t="str">
        <f>VLOOKUP(D672,'Ref-NIST 800-53 (Rev. 4)'!A:D,4,FALSE)</f>
        <v>P1</v>
      </c>
      <c r="P672" s="13" t="s">
        <v>1152</v>
      </c>
    </row>
    <row r="673" spans="1:16">
      <c r="A673" s="13" t="str">
        <f t="shared" si="61"/>
        <v>SC</v>
      </c>
      <c r="B673" s="13" t="str">
        <f>VLOOKUP(A673,'Ref-Families'!A:B,2,FALSE)</f>
        <v xml:space="preserve"> System and Communications Protection</v>
      </c>
      <c r="C673" s="13" t="str">
        <f>TRIM(VLOOKUP(D673,'Ref-NIST 800-53 (Rev. 4)'!A:C,3,FALSE))</f>
        <v>SESSION AUTHENTICITY</v>
      </c>
      <c r="D673" s="12" t="s">
        <v>5</v>
      </c>
      <c r="E673" s="13" t="str">
        <f>TRIM(VLOOKUP(G673,'Ref-ALL NIST 800-53 Controls'!A:F,6,FALSE))</f>
        <v>INVALIDATE SESSION IDENTIFIERS AT LOGOUT</v>
      </c>
      <c r="F673" s="55">
        <v>1</v>
      </c>
      <c r="G673" s="2" t="str">
        <f t="shared" si="60"/>
        <v>SC-23-1</v>
      </c>
      <c r="H673" s="17" t="s">
        <v>609</v>
      </c>
      <c r="I673" s="13" t="str">
        <f t="shared" si="62"/>
        <v>N</v>
      </c>
      <c r="J673" s="13"/>
      <c r="K673" s="13" t="str">
        <f t="shared" si="63"/>
        <v>N</v>
      </c>
      <c r="L673" s="13" t="str">
        <f>IFERROR(VLOOKUP(G673,'Important Notes'!I:I,1,FALSE)," ")</f>
        <v xml:space="preserve"> </v>
      </c>
      <c r="M673" s="13" t="str">
        <f t="shared" si="64"/>
        <v>Y</v>
      </c>
      <c r="N673" s="13" t="str">
        <f>IFERROR(VLOOKUP(G673,'Important Notes'!D:D,1,FALSE)," ")</f>
        <v>SC-23-1</v>
      </c>
      <c r="O673" s="13" t="str">
        <f>VLOOKUP(D673,'Ref-NIST 800-53 (Rev. 4)'!A:D,4,FALSE)</f>
        <v>P1</v>
      </c>
      <c r="P673" s="13" t="s">
        <v>1152</v>
      </c>
    </row>
    <row r="674" spans="1:16">
      <c r="A674" s="13" t="str">
        <f t="shared" si="61"/>
        <v>SC</v>
      </c>
      <c r="B674" s="13" t="str">
        <f>VLOOKUP(A674,'Ref-Families'!A:B,2,FALSE)</f>
        <v xml:space="preserve"> System and Communications Protection</v>
      </c>
      <c r="C674" s="13" t="str">
        <f>TRIM(VLOOKUP(D674,'Ref-NIST 800-53 (Rev. 4)'!A:C,3,FALSE))</f>
        <v>SESSION AUTHENTICITY</v>
      </c>
      <c r="D674" s="12" t="s">
        <v>5</v>
      </c>
      <c r="E674" s="13" t="str">
        <f>TRIM(VLOOKUP(G674,'Ref-ALL NIST 800-53 Controls'!A:F,6,FALSE))</f>
        <v>USER-INITIATED LOGOUTS / MESSAGE DISPLAYS</v>
      </c>
      <c r="F674" s="55">
        <v>2</v>
      </c>
      <c r="G674" s="2" t="str">
        <f t="shared" si="60"/>
        <v>SC-23-2</v>
      </c>
      <c r="H674" s="17" t="s">
        <v>611</v>
      </c>
      <c r="I674" s="13" t="str">
        <f t="shared" si="62"/>
        <v>N</v>
      </c>
      <c r="J674" s="13"/>
      <c r="K674" s="13" t="str">
        <f t="shared" si="63"/>
        <v>N</v>
      </c>
      <c r="L674" s="13" t="str">
        <f>IFERROR(VLOOKUP(G674,'Important Notes'!I:I,1,FALSE)," ")</f>
        <v xml:space="preserve"> </v>
      </c>
      <c r="M674" s="13" t="str">
        <f t="shared" si="64"/>
        <v>N</v>
      </c>
      <c r="N674" s="13" t="str">
        <f>IFERROR(VLOOKUP(G674,'Important Notes'!D:D,1,FALSE)," ")</f>
        <v xml:space="preserve"> </v>
      </c>
      <c r="O674" s="13" t="str">
        <f>VLOOKUP(D674,'Ref-NIST 800-53 (Rev. 4)'!A:D,4,FALSE)</f>
        <v>P1</v>
      </c>
      <c r="P674" s="13" t="s">
        <v>1152</v>
      </c>
    </row>
    <row r="675" spans="1:16">
      <c r="A675" s="13" t="str">
        <f t="shared" si="61"/>
        <v>SC</v>
      </c>
      <c r="B675" s="13" t="str">
        <f>VLOOKUP(A675,'Ref-Families'!A:B,2,FALSE)</f>
        <v xml:space="preserve"> System and Communications Protection</v>
      </c>
      <c r="C675" s="13" t="str">
        <f>TRIM(VLOOKUP(D675,'Ref-NIST 800-53 (Rev. 4)'!A:C,3,FALSE))</f>
        <v>SESSION AUTHENTICITY</v>
      </c>
      <c r="D675" s="12" t="s">
        <v>5</v>
      </c>
      <c r="E675" s="13" t="str">
        <f>TRIM(VLOOKUP(G675,'Ref-ALL NIST 800-53 Controls'!A:F,6,FALSE))</f>
        <v>UNIQUE SESSION IDENTIFIERS WITH RANDOMIZATION</v>
      </c>
      <c r="F675" s="55">
        <v>3</v>
      </c>
      <c r="G675" s="2" t="str">
        <f t="shared" si="60"/>
        <v>SC-23-3</v>
      </c>
      <c r="H675" s="17" t="s">
        <v>79</v>
      </c>
      <c r="I675" s="13" t="str">
        <f t="shared" si="62"/>
        <v>N</v>
      </c>
      <c r="J675" s="13"/>
      <c r="K675" s="13" t="str">
        <f t="shared" si="63"/>
        <v>N</v>
      </c>
      <c r="L675" s="13" t="str">
        <f>IFERROR(VLOOKUP(G675,'Important Notes'!I:I,1,FALSE)," ")</f>
        <v xml:space="preserve"> </v>
      </c>
      <c r="M675" s="13" t="str">
        <f t="shared" si="64"/>
        <v>N</v>
      </c>
      <c r="N675" s="13" t="str">
        <f>IFERROR(VLOOKUP(G675,'Important Notes'!D:D,1,FALSE)," ")</f>
        <v xml:space="preserve"> </v>
      </c>
      <c r="O675" s="13" t="str">
        <f>VLOOKUP(D675,'Ref-NIST 800-53 (Rev. 4)'!A:D,4,FALSE)</f>
        <v>P1</v>
      </c>
      <c r="P675" s="13" t="s">
        <v>1152</v>
      </c>
    </row>
    <row r="676" spans="1:16">
      <c r="A676" s="13" t="str">
        <f t="shared" si="61"/>
        <v>SC</v>
      </c>
      <c r="B676" s="13" t="str">
        <f>VLOOKUP(A676,'Ref-Families'!A:B,2,FALSE)</f>
        <v xml:space="preserve"> System and Communications Protection</v>
      </c>
      <c r="C676" s="13" t="str">
        <f>TRIM(VLOOKUP(D676,'Ref-NIST 800-53 (Rev. 4)'!A:C,3,FALSE))</f>
        <v>SESSION AUTHENTICITY</v>
      </c>
      <c r="D676" s="12" t="s">
        <v>5</v>
      </c>
      <c r="E676" s="13" t="str">
        <f>TRIM(VLOOKUP(G676,'Ref-ALL NIST 800-53 Controls'!A:F,6,FALSE))</f>
        <v>UNIQUE SESSION IDENTIFIERS WITH RANDOMIZATION</v>
      </c>
      <c r="F676" s="55">
        <v>4</v>
      </c>
      <c r="G676" s="2" t="str">
        <f t="shared" si="60"/>
        <v>SC-23-4</v>
      </c>
      <c r="H676" s="17" t="s">
        <v>611</v>
      </c>
      <c r="I676" s="13" t="str">
        <f t="shared" si="62"/>
        <v>N</v>
      </c>
      <c r="J676" s="13"/>
      <c r="K676" s="13" t="str">
        <f t="shared" si="63"/>
        <v>N</v>
      </c>
      <c r="L676" s="13" t="str">
        <f>IFERROR(VLOOKUP(G676,'Important Notes'!I:I,1,FALSE)," ")</f>
        <v xml:space="preserve"> </v>
      </c>
      <c r="M676" s="13" t="str">
        <f t="shared" si="64"/>
        <v>N</v>
      </c>
      <c r="N676" s="13" t="str">
        <f>IFERROR(VLOOKUP(G676,'Important Notes'!D:D,1,FALSE)," ")</f>
        <v xml:space="preserve"> </v>
      </c>
      <c r="O676" s="13" t="str">
        <f>VLOOKUP(D676,'Ref-NIST 800-53 (Rev. 4)'!A:D,4,FALSE)</f>
        <v>P1</v>
      </c>
      <c r="P676" s="13" t="s">
        <v>1152</v>
      </c>
    </row>
    <row r="677" spans="1:16">
      <c r="A677" s="13" t="str">
        <f t="shared" si="61"/>
        <v>SC</v>
      </c>
      <c r="B677" s="13" t="str">
        <f>VLOOKUP(A677,'Ref-Families'!A:B,2,FALSE)</f>
        <v xml:space="preserve"> System and Communications Protection</v>
      </c>
      <c r="C677" s="13" t="str">
        <f>TRIM(VLOOKUP(D677,'Ref-NIST 800-53 (Rev. 4)'!A:C,3,FALSE))</f>
        <v>SESSION AUTHENTICITY</v>
      </c>
      <c r="D677" s="12" t="s">
        <v>5</v>
      </c>
      <c r="E677" s="13" t="str">
        <f>TRIM(VLOOKUP(G677,'Ref-ALL NIST 800-53 Controls'!A:F,6,FALSE))</f>
        <v>ALLOWED CERTIFICATE AUTHORITIES</v>
      </c>
      <c r="F677" s="55">
        <v>5</v>
      </c>
      <c r="G677" s="2" t="str">
        <f t="shared" si="60"/>
        <v>SC-23-5</v>
      </c>
      <c r="H677" s="17" t="s">
        <v>79</v>
      </c>
      <c r="I677" s="13" t="str">
        <f t="shared" si="62"/>
        <v>N</v>
      </c>
      <c r="J677" s="13"/>
      <c r="K677" s="13" t="str">
        <f t="shared" si="63"/>
        <v>N</v>
      </c>
      <c r="L677" s="13" t="str">
        <f>IFERROR(VLOOKUP(G677,'Important Notes'!I:I,1,FALSE)," ")</f>
        <v xml:space="preserve"> </v>
      </c>
      <c r="M677" s="13" t="str">
        <f t="shared" si="64"/>
        <v>N</v>
      </c>
      <c r="N677" s="13" t="str">
        <f>IFERROR(VLOOKUP(G677,'Important Notes'!D:D,1,FALSE)," ")</f>
        <v xml:space="preserve"> </v>
      </c>
      <c r="O677" s="13" t="str">
        <f>VLOOKUP(D677,'Ref-NIST 800-53 (Rev. 4)'!A:D,4,FALSE)</f>
        <v>P1</v>
      </c>
      <c r="P677" s="13" t="s">
        <v>1152</v>
      </c>
    </row>
    <row r="678" spans="1:16">
      <c r="A678" s="13" t="str">
        <f t="shared" si="61"/>
        <v>SC</v>
      </c>
      <c r="B678" s="13" t="str">
        <f>VLOOKUP(A678,'Ref-Families'!A:B,2,FALSE)</f>
        <v xml:space="preserve"> System and Communications Protection</v>
      </c>
      <c r="C678" s="13" t="str">
        <f>TRIM(VLOOKUP(D678,'Ref-NIST 800-53 (Rev. 4)'!A:C,3,FALSE))</f>
        <v>FAIL IN KNOWN STATE</v>
      </c>
      <c r="D678" s="12" t="s">
        <v>545</v>
      </c>
      <c r="E678" s="13" t="str">
        <f>TRIM(VLOOKUP(G678,'Ref-ALL NIST 800-53 Controls'!A:F,6,FALSE))</f>
        <v/>
      </c>
      <c r="F678" s="56">
        <v>0</v>
      </c>
      <c r="G678" s="2" t="str">
        <f t="shared" si="60"/>
        <v>SC-24-0</v>
      </c>
      <c r="H678" s="17" t="s">
        <v>732</v>
      </c>
      <c r="I678" s="13" t="str">
        <f t="shared" si="62"/>
        <v>N</v>
      </c>
      <c r="J678" s="13"/>
      <c r="K678" s="13" t="str">
        <f t="shared" si="63"/>
        <v>N</v>
      </c>
      <c r="L678" s="13" t="str">
        <f>IFERROR(VLOOKUP(G678,'Important Notes'!I:I,1,FALSE)," ")</f>
        <v xml:space="preserve"> </v>
      </c>
      <c r="M678" s="13" t="str">
        <f t="shared" si="64"/>
        <v>Y</v>
      </c>
      <c r="N678" s="13" t="str">
        <f>IFERROR(VLOOKUP(G678,'Important Notes'!D:D,1,FALSE)," ")</f>
        <v>SC-24-0</v>
      </c>
      <c r="O678" s="13" t="str">
        <f>VLOOKUP(D678,'Ref-NIST 800-53 (Rev. 4)'!A:D,4,FALSE)</f>
        <v>P1</v>
      </c>
      <c r="P678" s="13" t="s">
        <v>1152</v>
      </c>
    </row>
    <row r="679" spans="1:16">
      <c r="A679" s="13" t="str">
        <f t="shared" si="61"/>
        <v>SC</v>
      </c>
      <c r="B679" s="13" t="str">
        <f>VLOOKUP(A679,'Ref-Families'!A:B,2,FALSE)</f>
        <v xml:space="preserve"> System and Communications Protection</v>
      </c>
      <c r="C679" s="13" t="str">
        <f>TRIM(VLOOKUP(D679,'Ref-NIST 800-53 (Rev. 4)'!A:C,3,FALSE))</f>
        <v>PROTECTION OF INFORMATION AT REST</v>
      </c>
      <c r="D679" s="12" t="s">
        <v>200</v>
      </c>
      <c r="E679" s="13" t="str">
        <f>TRIM(VLOOKUP(G679,'Ref-ALL NIST 800-53 Controls'!A:F,6,FALSE))</f>
        <v/>
      </c>
      <c r="F679" s="55">
        <v>0</v>
      </c>
      <c r="G679" s="2" t="str">
        <f t="shared" si="60"/>
        <v>SC-28-0</v>
      </c>
      <c r="H679" s="17" t="s">
        <v>733</v>
      </c>
      <c r="I679" s="13" t="str">
        <f t="shared" si="62"/>
        <v>N</v>
      </c>
      <c r="J679" s="13"/>
      <c r="K679" s="13" t="str">
        <f t="shared" si="63"/>
        <v>Y</v>
      </c>
      <c r="L679" s="13" t="str">
        <f>IFERROR(VLOOKUP(G679,'Important Notes'!I:I,1,FALSE)," ")</f>
        <v>SC-28-0</v>
      </c>
      <c r="M679" s="13" t="str">
        <f t="shared" si="64"/>
        <v>Y</v>
      </c>
      <c r="N679" s="13" t="str">
        <f>IFERROR(VLOOKUP(G679,'Important Notes'!D:D,1,FALSE)," ")</f>
        <v>SC-28-0</v>
      </c>
      <c r="O679" s="13" t="str">
        <f>VLOOKUP(D679,'Ref-NIST 800-53 (Rev. 4)'!A:D,4,FALSE)</f>
        <v>P1</v>
      </c>
      <c r="P679" s="13" t="s">
        <v>1152</v>
      </c>
    </row>
    <row r="680" spans="1:16">
      <c r="A680" s="13" t="str">
        <f t="shared" si="61"/>
        <v>SC</v>
      </c>
      <c r="B680" s="13" t="str">
        <f>VLOOKUP(A680,'Ref-Families'!A:B,2,FALSE)</f>
        <v xml:space="preserve"> System and Communications Protection</v>
      </c>
      <c r="C680" s="13" t="str">
        <f>TRIM(VLOOKUP(D680,'Ref-NIST 800-53 (Rev. 4)'!A:C,3,FALSE))</f>
        <v>PROTECTION OF INFORMATION AT REST</v>
      </c>
      <c r="D680" s="12" t="s">
        <v>200</v>
      </c>
      <c r="E680" s="13" t="str">
        <f>TRIM(VLOOKUP(G680,'Ref-ALL NIST 800-53 Controls'!A:F,6,FALSE))</f>
        <v>CRYPTOGRAPHIC PROTECTION</v>
      </c>
      <c r="F680" s="55">
        <v>1</v>
      </c>
      <c r="G680" s="2" t="str">
        <f t="shared" si="60"/>
        <v>SC-28-1</v>
      </c>
      <c r="H680" s="17" t="s">
        <v>201</v>
      </c>
      <c r="I680" s="13" t="str">
        <f t="shared" si="62"/>
        <v>N</v>
      </c>
      <c r="J680" s="13"/>
      <c r="K680" s="13" t="str">
        <f t="shared" si="63"/>
        <v>Y</v>
      </c>
      <c r="L680" s="13" t="str">
        <f>IFERROR(VLOOKUP(G680,'Important Notes'!I:I,1,FALSE)," ")</f>
        <v>SC-28-1</v>
      </c>
      <c r="M680" s="13" t="str">
        <f t="shared" si="64"/>
        <v>Y</v>
      </c>
      <c r="N680" s="13" t="str">
        <f>IFERROR(VLOOKUP(G680,'Important Notes'!D:D,1,FALSE)," ")</f>
        <v>SC-28-1</v>
      </c>
      <c r="O680" s="13" t="str">
        <f>VLOOKUP(D680,'Ref-NIST 800-53 (Rev. 4)'!A:D,4,FALSE)</f>
        <v>P1</v>
      </c>
      <c r="P680" s="13" t="s">
        <v>1152</v>
      </c>
    </row>
    <row r="681" spans="1:16">
      <c r="A681" s="13" t="str">
        <f t="shared" si="61"/>
        <v>SC</v>
      </c>
      <c r="B681" s="13" t="str">
        <f>VLOOKUP(A681,'Ref-Families'!A:B,2,FALSE)</f>
        <v xml:space="preserve"> System and Communications Protection</v>
      </c>
      <c r="C681" s="13" t="str">
        <f>TRIM(VLOOKUP(D681,'Ref-NIST 800-53 (Rev. 4)'!A:C,3,FALSE))</f>
        <v>PROTECTION OF INFORMATION AT REST</v>
      </c>
      <c r="D681" s="12" t="s">
        <v>200</v>
      </c>
      <c r="E681" s="13" t="str">
        <f>TRIM(VLOOKUP(G681,'Ref-ALL NIST 800-53 Controls'!A:F,6,FALSE))</f>
        <v>OFF-LINE STORAGE</v>
      </c>
      <c r="F681" s="55">
        <v>2</v>
      </c>
      <c r="G681" s="2" t="str">
        <f t="shared" si="60"/>
        <v>SC-28-2</v>
      </c>
      <c r="H681" s="17" t="s">
        <v>609</v>
      </c>
      <c r="I681" s="13" t="str">
        <f t="shared" si="62"/>
        <v>N</v>
      </c>
      <c r="J681" s="13"/>
      <c r="K681" s="13" t="str">
        <f t="shared" si="63"/>
        <v>N</v>
      </c>
      <c r="L681" s="13" t="str">
        <f>IFERROR(VLOOKUP(G681,'Important Notes'!I:I,1,FALSE)," ")</f>
        <v xml:space="preserve"> </v>
      </c>
      <c r="M681" s="13" t="str">
        <f t="shared" si="64"/>
        <v>N</v>
      </c>
      <c r="N681" s="13" t="str">
        <f>IFERROR(VLOOKUP(G681,'Important Notes'!D:D,1,FALSE)," ")</f>
        <v xml:space="preserve"> </v>
      </c>
      <c r="O681" s="13" t="str">
        <f>VLOOKUP(D681,'Ref-NIST 800-53 (Rev. 4)'!A:D,4,FALSE)</f>
        <v>P1</v>
      </c>
      <c r="P681" s="13" t="s">
        <v>1152</v>
      </c>
    </row>
    <row r="682" spans="1:16">
      <c r="A682" s="13" t="str">
        <f t="shared" si="61"/>
        <v>SC</v>
      </c>
      <c r="B682" s="13" t="str">
        <f>VLOOKUP(A682,'Ref-Families'!A:B,2,FALSE)</f>
        <v xml:space="preserve"> System and Communications Protection</v>
      </c>
      <c r="C682" s="13" t="str">
        <f>TRIM(VLOOKUP(D682,'Ref-NIST 800-53 (Rev. 4)'!A:C,3,FALSE))</f>
        <v>PROCESS ISOLATION</v>
      </c>
      <c r="D682" s="12" t="s">
        <v>548</v>
      </c>
      <c r="E682" s="13" t="str">
        <f>TRIM(VLOOKUP(G682,'Ref-ALL NIST 800-53 Controls'!A:F,6,FALSE))</f>
        <v/>
      </c>
      <c r="F682" s="55">
        <v>0</v>
      </c>
      <c r="G682" s="2" t="str">
        <f t="shared" si="60"/>
        <v>SC-39-0</v>
      </c>
      <c r="H682" s="17" t="s">
        <v>734</v>
      </c>
      <c r="I682" s="13" t="str">
        <f t="shared" si="62"/>
        <v>Y</v>
      </c>
      <c r="J682" s="13" t="str">
        <f t="shared" si="65"/>
        <v>SC-39-0</v>
      </c>
      <c r="K682" s="13" t="str">
        <f t="shared" si="63"/>
        <v>Y</v>
      </c>
      <c r="L682" s="13" t="str">
        <f>IFERROR(VLOOKUP(G682,'Important Notes'!I:I,1,FALSE)," ")</f>
        <v>SC-39-0</v>
      </c>
      <c r="M682" s="13" t="str">
        <f t="shared" si="64"/>
        <v>Y</v>
      </c>
      <c r="N682" s="13" t="str">
        <f>IFERROR(VLOOKUP(G682,'Important Notes'!D:D,1,FALSE)," ")</f>
        <v>SC-39-0</v>
      </c>
      <c r="O682" s="13" t="str">
        <f>VLOOKUP(D682,'Ref-NIST 800-53 (Rev. 4)'!A:D,4,FALSE)</f>
        <v>P1</v>
      </c>
      <c r="P682" s="13" t="s">
        <v>1152</v>
      </c>
    </row>
    <row r="683" spans="1:16">
      <c r="A683" s="13" t="str">
        <f t="shared" si="61"/>
        <v>SC</v>
      </c>
      <c r="B683" s="13" t="str">
        <f>VLOOKUP(A683,'Ref-Families'!A:B,2,FALSE)</f>
        <v xml:space="preserve"> System and Communications Protection</v>
      </c>
      <c r="C683" s="13" t="str">
        <f>TRIM(VLOOKUP(D683,'Ref-NIST 800-53 (Rev. 4)'!A:C,3,FALSE))</f>
        <v>PROCESS ISOLATION</v>
      </c>
      <c r="D683" s="12" t="s">
        <v>548</v>
      </c>
      <c r="E683" s="13" t="str">
        <f>TRIM(VLOOKUP(G683,'Ref-ALL NIST 800-53 Controls'!A:F,6,FALSE))</f>
        <v>HARDWARE SEPARATION</v>
      </c>
      <c r="F683" s="55">
        <v>1</v>
      </c>
      <c r="G683" s="2" t="str">
        <f t="shared" si="60"/>
        <v>SC-39-1</v>
      </c>
      <c r="H683" s="17" t="s">
        <v>609</v>
      </c>
      <c r="I683" s="13" t="str">
        <f t="shared" si="62"/>
        <v>N</v>
      </c>
      <c r="J683" s="13"/>
      <c r="K683" s="13" t="str">
        <f t="shared" si="63"/>
        <v>N</v>
      </c>
      <c r="L683" s="13" t="str">
        <f>IFERROR(VLOOKUP(G683,'Important Notes'!I:I,1,FALSE)," ")</f>
        <v xml:space="preserve"> </v>
      </c>
      <c r="M683" s="13" t="str">
        <f t="shared" si="64"/>
        <v>N</v>
      </c>
      <c r="N683" s="13" t="str">
        <f>IFERROR(VLOOKUP(G683,'Important Notes'!D:D,1,FALSE)," ")</f>
        <v xml:space="preserve"> </v>
      </c>
      <c r="O683" s="13" t="str">
        <f>VLOOKUP(D683,'Ref-NIST 800-53 (Rev. 4)'!A:D,4,FALSE)</f>
        <v>P1</v>
      </c>
      <c r="P683" s="13" t="s">
        <v>1152</v>
      </c>
    </row>
    <row r="684" spans="1:16">
      <c r="A684" s="13" t="str">
        <f t="shared" si="61"/>
        <v>SC</v>
      </c>
      <c r="B684" s="13" t="str">
        <f>VLOOKUP(A684,'Ref-Families'!A:B,2,FALSE)</f>
        <v xml:space="preserve"> System and Communications Protection</v>
      </c>
      <c r="C684" s="13" t="str">
        <f>TRIM(VLOOKUP(D684,'Ref-NIST 800-53 (Rev. 4)'!A:C,3,FALSE))</f>
        <v>PROCESS ISOLATION</v>
      </c>
      <c r="D684" s="12" t="s">
        <v>548</v>
      </c>
      <c r="E684" s="13" t="str">
        <f>TRIM(VLOOKUP(G684,'Ref-ALL NIST 800-53 Controls'!A:F,6,FALSE))</f>
        <v>THREAD ISOLATION</v>
      </c>
      <c r="F684" s="55">
        <v>2</v>
      </c>
      <c r="G684" s="2" t="str">
        <f t="shared" si="60"/>
        <v>SC-39-2</v>
      </c>
      <c r="H684" s="17" t="s">
        <v>609</v>
      </c>
      <c r="I684" s="13" t="str">
        <f t="shared" si="62"/>
        <v>N</v>
      </c>
      <c r="J684" s="13"/>
      <c r="K684" s="13" t="str">
        <f t="shared" si="63"/>
        <v>N</v>
      </c>
      <c r="L684" s="13" t="str">
        <f>IFERROR(VLOOKUP(G684,'Important Notes'!I:I,1,FALSE)," ")</f>
        <v xml:space="preserve"> </v>
      </c>
      <c r="M684" s="13" t="str">
        <f t="shared" si="64"/>
        <v>N</v>
      </c>
      <c r="N684" s="13" t="str">
        <f>IFERROR(VLOOKUP(G684,'Important Notes'!D:D,1,FALSE)," ")</f>
        <v xml:space="preserve"> </v>
      </c>
      <c r="O684" s="13" t="str">
        <f>VLOOKUP(D684,'Ref-NIST 800-53 (Rev. 4)'!A:D,4,FALSE)</f>
        <v>P1</v>
      </c>
      <c r="P684" s="13" t="s">
        <v>1152</v>
      </c>
    </row>
    <row r="685" spans="1:16">
      <c r="A685" s="13" t="str">
        <f t="shared" si="61"/>
        <v>SI</v>
      </c>
      <c r="B685" s="13" t="str">
        <f>VLOOKUP(A685,'Ref-Families'!A:B,2,FALSE)</f>
        <v xml:space="preserve"> System and Information Integrity</v>
      </c>
      <c r="C685" s="13" t="str">
        <f>TRIM(VLOOKUP(D685,'Ref-NIST 800-53 (Rev. 4)'!A:C,3,FALSE))</f>
        <v>SYSTEM AND INFORMATION INTEGRITY POLICY AND PROCEDURES</v>
      </c>
      <c r="D685" s="12" t="s">
        <v>550</v>
      </c>
      <c r="E685" s="13" t="str">
        <f>TRIM(VLOOKUP(G685,'Ref-ALL NIST 800-53 Controls'!A:F,6,FALSE))</f>
        <v/>
      </c>
      <c r="F685" s="56">
        <v>0</v>
      </c>
      <c r="G685" s="2" t="str">
        <f t="shared" si="60"/>
        <v>SI-1-0</v>
      </c>
      <c r="H685" s="17" t="s">
        <v>219</v>
      </c>
      <c r="I685" s="13" t="str">
        <f t="shared" si="62"/>
        <v>Y</v>
      </c>
      <c r="J685" s="13" t="str">
        <f t="shared" si="65"/>
        <v>SI-1-0</v>
      </c>
      <c r="K685" s="13" t="str">
        <f t="shared" si="63"/>
        <v>Y</v>
      </c>
      <c r="L685" s="13" t="str">
        <f>IFERROR(VLOOKUP(G685,'Important Notes'!I:I,1,FALSE)," ")</f>
        <v>SI-1-0</v>
      </c>
      <c r="M685" s="13" t="str">
        <f t="shared" si="64"/>
        <v>Y</v>
      </c>
      <c r="N685" s="13" t="str">
        <f>IFERROR(VLOOKUP(G685,'Important Notes'!D:D,1,FALSE)," ")</f>
        <v>SI-1-0</v>
      </c>
      <c r="O685" s="13" t="str">
        <f>VLOOKUP(D685,'Ref-NIST 800-53 (Rev. 4)'!A:D,4,FALSE)</f>
        <v>P1</v>
      </c>
      <c r="P685" s="13" t="s">
        <v>1152</v>
      </c>
    </row>
    <row r="686" spans="1:16">
      <c r="A686" s="13" t="str">
        <f t="shared" si="61"/>
        <v>SI</v>
      </c>
      <c r="B686" s="13" t="str">
        <f>VLOOKUP(A686,'Ref-Families'!A:B,2,FALSE)</f>
        <v xml:space="preserve"> System and Information Integrity</v>
      </c>
      <c r="C686" s="13" t="str">
        <f>TRIM(VLOOKUP(D686,'Ref-NIST 800-53 (Rev. 4)'!A:C,3,FALSE))</f>
        <v>FLAW REMEDIATION</v>
      </c>
      <c r="D686" s="12" t="s">
        <v>202</v>
      </c>
      <c r="E686" s="13" t="str">
        <f>TRIM(VLOOKUP(G686,'Ref-ALL NIST 800-53 Controls'!A:F,6,FALSE))</f>
        <v/>
      </c>
      <c r="F686" s="55">
        <v>0</v>
      </c>
      <c r="G686" s="2" t="str">
        <f t="shared" si="60"/>
        <v>SI-2-0</v>
      </c>
      <c r="H686" s="17" t="s">
        <v>735</v>
      </c>
      <c r="I686" s="13" t="str">
        <f t="shared" si="62"/>
        <v>Y</v>
      </c>
      <c r="J686" s="13" t="str">
        <f t="shared" si="65"/>
        <v>SI-2-0</v>
      </c>
      <c r="K686" s="13" t="str">
        <f t="shared" si="63"/>
        <v>Y</v>
      </c>
      <c r="L686" s="13" t="str">
        <f>IFERROR(VLOOKUP(G686,'Important Notes'!I:I,1,FALSE)," ")</f>
        <v>SI-2-0</v>
      </c>
      <c r="M686" s="13" t="str">
        <f t="shared" si="64"/>
        <v>Y</v>
      </c>
      <c r="N686" s="13" t="str">
        <f>IFERROR(VLOOKUP(G686,'Important Notes'!D:D,1,FALSE)," ")</f>
        <v>SI-2-0</v>
      </c>
      <c r="O686" s="13" t="str">
        <f>VLOOKUP(D686,'Ref-NIST 800-53 (Rev. 4)'!A:D,4,FALSE)</f>
        <v>P1</v>
      </c>
      <c r="P686" s="13" t="s">
        <v>1152</v>
      </c>
    </row>
    <row r="687" spans="1:16">
      <c r="A687" s="13" t="str">
        <f t="shared" si="61"/>
        <v>SI</v>
      </c>
      <c r="B687" s="13" t="str">
        <f>VLOOKUP(A687,'Ref-Families'!A:B,2,FALSE)</f>
        <v xml:space="preserve"> System and Information Integrity</v>
      </c>
      <c r="C687" s="13" t="str">
        <f>TRIM(VLOOKUP(D687,'Ref-NIST 800-53 (Rev. 4)'!A:C,3,FALSE))</f>
        <v>FLAW REMEDIATION</v>
      </c>
      <c r="D687" s="12" t="s">
        <v>202</v>
      </c>
      <c r="E687" s="13" t="str">
        <f>TRIM(VLOOKUP(G687,'Ref-ALL NIST 800-53 Controls'!A:F,6,FALSE))</f>
        <v>CENTRAL MANAGEMENT</v>
      </c>
      <c r="F687" s="55">
        <v>1</v>
      </c>
      <c r="G687" s="2" t="str">
        <f t="shared" si="60"/>
        <v>SI-2-1</v>
      </c>
      <c r="H687" s="17" t="s">
        <v>609</v>
      </c>
      <c r="I687" s="13" t="str">
        <f t="shared" si="62"/>
        <v>N</v>
      </c>
      <c r="J687" s="13"/>
      <c r="K687" s="13" t="str">
        <f t="shared" si="63"/>
        <v>N</v>
      </c>
      <c r="L687" s="13" t="str">
        <f>IFERROR(VLOOKUP(G687,'Important Notes'!I:I,1,FALSE)," ")</f>
        <v xml:space="preserve"> </v>
      </c>
      <c r="M687" s="13" t="str">
        <f t="shared" si="64"/>
        <v>Y</v>
      </c>
      <c r="N687" s="13" t="str">
        <f>IFERROR(VLOOKUP(G687,'Important Notes'!D:D,1,FALSE)," ")</f>
        <v>SI-2-1</v>
      </c>
      <c r="O687" s="13" t="str">
        <f>VLOOKUP(D687,'Ref-NIST 800-53 (Rev. 4)'!A:D,4,FALSE)</f>
        <v>P1</v>
      </c>
      <c r="P687" s="13" t="s">
        <v>1152</v>
      </c>
    </row>
    <row r="688" spans="1:16">
      <c r="A688" s="13" t="str">
        <f t="shared" si="61"/>
        <v>SI</v>
      </c>
      <c r="B688" s="13" t="str">
        <f>VLOOKUP(A688,'Ref-Families'!A:B,2,FALSE)</f>
        <v xml:space="preserve"> System and Information Integrity</v>
      </c>
      <c r="C688" s="13" t="str">
        <f>TRIM(VLOOKUP(D688,'Ref-NIST 800-53 (Rev. 4)'!A:C,3,FALSE))</f>
        <v>FLAW REMEDIATION</v>
      </c>
      <c r="D688" s="12" t="s">
        <v>202</v>
      </c>
      <c r="E688" s="13" t="str">
        <f>TRIM(VLOOKUP(G688,'Ref-ALL NIST 800-53 Controls'!A:F,6,FALSE))</f>
        <v>AUTOMATED FLAW REMEDIATION STATUS</v>
      </c>
      <c r="F688" s="55">
        <v>2</v>
      </c>
      <c r="G688" s="2" t="str">
        <f t="shared" si="60"/>
        <v>SI-2-2</v>
      </c>
      <c r="H688" s="17" t="s">
        <v>203</v>
      </c>
      <c r="I688" s="13" t="str">
        <f t="shared" si="62"/>
        <v>N</v>
      </c>
      <c r="J688" s="13"/>
      <c r="K688" s="13" t="str">
        <f t="shared" si="63"/>
        <v>Y</v>
      </c>
      <c r="L688" s="13" t="str">
        <f>IFERROR(VLOOKUP(G688,'Important Notes'!I:I,1,FALSE)," ")</f>
        <v>SI-2-2</v>
      </c>
      <c r="M688" s="13" t="str">
        <f t="shared" si="64"/>
        <v>Y</v>
      </c>
      <c r="N688" s="13" t="str">
        <f>IFERROR(VLOOKUP(G688,'Important Notes'!D:D,1,FALSE)," ")</f>
        <v>SI-2-2</v>
      </c>
      <c r="O688" s="13" t="str">
        <f>VLOOKUP(D688,'Ref-NIST 800-53 (Rev. 4)'!A:D,4,FALSE)</f>
        <v>P1</v>
      </c>
      <c r="P688" s="13" t="s">
        <v>1152</v>
      </c>
    </row>
    <row r="689" spans="1:16">
      <c r="A689" s="13" t="str">
        <f t="shared" si="61"/>
        <v>SI</v>
      </c>
      <c r="B689" s="13" t="str">
        <f>VLOOKUP(A689,'Ref-Families'!A:B,2,FALSE)</f>
        <v xml:space="preserve"> System and Information Integrity</v>
      </c>
      <c r="C689" s="13" t="str">
        <f>TRIM(VLOOKUP(D689,'Ref-NIST 800-53 (Rev. 4)'!A:C,3,FALSE))</f>
        <v>FLAW REMEDIATION</v>
      </c>
      <c r="D689" s="12" t="s">
        <v>202</v>
      </c>
      <c r="E689" s="13" t="str">
        <f>TRIM(VLOOKUP(G689,'Ref-ALL NIST 800-53 Controls'!A:F,6,FALSE))</f>
        <v>TIME TO REMEDIATE FLAWS / BENCHMARKS FOR CORRECTIVE ACTIONS</v>
      </c>
      <c r="F689" s="55">
        <v>3</v>
      </c>
      <c r="G689" s="2" t="str">
        <f t="shared" si="60"/>
        <v>SI-2-3</v>
      </c>
      <c r="H689" s="17" t="s">
        <v>609</v>
      </c>
      <c r="I689" s="13" t="str">
        <f t="shared" si="62"/>
        <v>Y</v>
      </c>
      <c r="J689" s="13" t="str">
        <f t="shared" si="65"/>
        <v>SI-2-3</v>
      </c>
      <c r="K689" s="13" t="str">
        <f t="shared" si="63"/>
        <v>Y</v>
      </c>
      <c r="L689" s="13" t="str">
        <f>IFERROR(VLOOKUP(G689,'Important Notes'!I:I,1,FALSE)," ")</f>
        <v>SI-2-3</v>
      </c>
      <c r="M689" s="13" t="str">
        <f t="shared" si="64"/>
        <v>Y</v>
      </c>
      <c r="N689" s="13" t="str">
        <f>IFERROR(VLOOKUP(G689,'Important Notes'!D:D,1,FALSE)," ")</f>
        <v>SI-2-3</v>
      </c>
      <c r="O689" s="13" t="str">
        <f>VLOOKUP(D689,'Ref-NIST 800-53 (Rev. 4)'!A:D,4,FALSE)</f>
        <v>P1</v>
      </c>
      <c r="P689" s="13" t="s">
        <v>1152</v>
      </c>
    </row>
    <row r="690" spans="1:16">
      <c r="A690" s="13" t="str">
        <f t="shared" si="61"/>
        <v>SI</v>
      </c>
      <c r="B690" s="13" t="str">
        <f>VLOOKUP(A690,'Ref-Families'!A:B,2,FALSE)</f>
        <v xml:space="preserve"> System and Information Integrity</v>
      </c>
      <c r="C690" s="13" t="str">
        <f>TRIM(VLOOKUP(D690,'Ref-NIST 800-53 (Rev. 4)'!A:C,3,FALSE))</f>
        <v>FLAW REMEDIATION</v>
      </c>
      <c r="D690" s="12" t="s">
        <v>202</v>
      </c>
      <c r="E690" s="13" t="str">
        <f>TRIM(VLOOKUP(G690,'Ref-ALL NIST 800-53 Controls'!A:F,6,FALSE))</f>
        <v>AUTOMATED PATCH MANAGEMENT TOOLS</v>
      </c>
      <c r="F690" s="55">
        <v>4</v>
      </c>
      <c r="G690" s="2" t="str">
        <f t="shared" si="60"/>
        <v>SI-2-4</v>
      </c>
      <c r="H690" s="17" t="s">
        <v>611</v>
      </c>
      <c r="I690" s="13" t="str">
        <f t="shared" si="62"/>
        <v>N</v>
      </c>
      <c r="J690" s="13"/>
      <c r="K690" s="13" t="str">
        <f t="shared" si="63"/>
        <v>N</v>
      </c>
      <c r="L690" s="13" t="str">
        <f>IFERROR(VLOOKUP(G690,'Important Notes'!I:I,1,FALSE)," ")</f>
        <v xml:space="preserve"> </v>
      </c>
      <c r="M690" s="13" t="str">
        <f t="shared" si="64"/>
        <v>N</v>
      </c>
      <c r="N690" s="13" t="str">
        <f>IFERROR(VLOOKUP(G690,'Important Notes'!D:D,1,FALSE)," ")</f>
        <v xml:space="preserve"> </v>
      </c>
      <c r="O690" s="13" t="str">
        <f>VLOOKUP(D690,'Ref-NIST 800-53 (Rev. 4)'!A:D,4,FALSE)</f>
        <v>P1</v>
      </c>
      <c r="P690" s="13" t="s">
        <v>1152</v>
      </c>
    </row>
    <row r="691" spans="1:16">
      <c r="A691" s="13" t="str">
        <f t="shared" si="61"/>
        <v>SI</v>
      </c>
      <c r="B691" s="13" t="str">
        <f>VLOOKUP(A691,'Ref-Families'!A:B,2,FALSE)</f>
        <v xml:space="preserve"> System and Information Integrity</v>
      </c>
      <c r="C691" s="13" t="str">
        <f>TRIM(VLOOKUP(D691,'Ref-NIST 800-53 (Rev. 4)'!A:C,3,FALSE))</f>
        <v>FLAW REMEDIATION</v>
      </c>
      <c r="D691" s="12" t="s">
        <v>202</v>
      </c>
      <c r="E691" s="13" t="str">
        <f>TRIM(VLOOKUP(G691,'Ref-ALL NIST 800-53 Controls'!A:F,6,FALSE))</f>
        <v>AUTOMATIC SOFTWARE / FIRMWARE UPDATES</v>
      </c>
      <c r="F691" s="55">
        <v>5</v>
      </c>
      <c r="G691" s="2" t="str">
        <f t="shared" si="60"/>
        <v>SI-2-5</v>
      </c>
      <c r="H691" s="17" t="s">
        <v>609</v>
      </c>
      <c r="I691" s="13" t="str">
        <f t="shared" si="62"/>
        <v>N</v>
      </c>
      <c r="J691" s="13"/>
      <c r="K691" s="13" t="str">
        <f t="shared" si="63"/>
        <v>N</v>
      </c>
      <c r="L691" s="13" t="str">
        <f>IFERROR(VLOOKUP(G691,'Important Notes'!I:I,1,FALSE)," ")</f>
        <v xml:space="preserve"> </v>
      </c>
      <c r="M691" s="13" t="str">
        <f t="shared" si="64"/>
        <v>N</v>
      </c>
      <c r="N691" s="13" t="str">
        <f>IFERROR(VLOOKUP(G691,'Important Notes'!D:D,1,FALSE)," ")</f>
        <v xml:space="preserve"> </v>
      </c>
      <c r="O691" s="13" t="str">
        <f>VLOOKUP(D691,'Ref-NIST 800-53 (Rev. 4)'!A:D,4,FALSE)</f>
        <v>P1</v>
      </c>
      <c r="P691" s="13" t="s">
        <v>1152</v>
      </c>
    </row>
    <row r="692" spans="1:16">
      <c r="A692" s="13" t="str">
        <f t="shared" si="61"/>
        <v>SI</v>
      </c>
      <c r="B692" s="13" t="str">
        <f>VLOOKUP(A692,'Ref-Families'!A:B,2,FALSE)</f>
        <v xml:space="preserve"> System and Information Integrity</v>
      </c>
      <c r="C692" s="13" t="str">
        <f>TRIM(VLOOKUP(D692,'Ref-NIST 800-53 (Rev. 4)'!A:C,3,FALSE))</f>
        <v>FLAW REMEDIATION</v>
      </c>
      <c r="D692" s="12" t="s">
        <v>202</v>
      </c>
      <c r="E692" s="13" t="str">
        <f>TRIM(VLOOKUP(G692,'Ref-ALL NIST 800-53 Controls'!A:F,6,FALSE))</f>
        <v>REMOVAL OF PREVIOUS VERSIONS OF SOFTWARE / FIRMWARE</v>
      </c>
      <c r="F692" s="55">
        <v>6</v>
      </c>
      <c r="G692" s="2" t="str">
        <f t="shared" si="60"/>
        <v>SI-2-6</v>
      </c>
      <c r="H692" s="17" t="s">
        <v>609</v>
      </c>
      <c r="I692" s="13" t="str">
        <f t="shared" si="62"/>
        <v>N</v>
      </c>
      <c r="J692" s="13"/>
      <c r="K692" s="13" t="str">
        <f t="shared" si="63"/>
        <v>N</v>
      </c>
      <c r="L692" s="13" t="str">
        <f>IFERROR(VLOOKUP(G692,'Important Notes'!I:I,1,FALSE)," ")</f>
        <v xml:space="preserve"> </v>
      </c>
      <c r="M692" s="13" t="str">
        <f t="shared" si="64"/>
        <v>N</v>
      </c>
      <c r="N692" s="13" t="str">
        <f>IFERROR(VLOOKUP(G692,'Important Notes'!D:D,1,FALSE)," ")</f>
        <v xml:space="preserve"> </v>
      </c>
      <c r="O692" s="13" t="str">
        <f>VLOOKUP(D692,'Ref-NIST 800-53 (Rev. 4)'!A:D,4,FALSE)</f>
        <v>P1</v>
      </c>
      <c r="P692" s="13" t="s">
        <v>1152</v>
      </c>
    </row>
    <row r="693" spans="1:16" ht="30">
      <c r="A693" s="13" t="str">
        <f t="shared" si="61"/>
        <v>SI</v>
      </c>
      <c r="B693" s="13" t="str">
        <f>VLOOKUP(A693,'Ref-Families'!A:B,2,FALSE)</f>
        <v xml:space="preserve"> System and Information Integrity</v>
      </c>
      <c r="C693" s="13" t="str">
        <f>TRIM(VLOOKUP(D693,'Ref-NIST 800-53 (Rev. 4)'!A:C,3,FALSE))</f>
        <v>MALICIOUS CODE PROTECTION</v>
      </c>
      <c r="D693" s="12" t="s">
        <v>17</v>
      </c>
      <c r="E693" s="13" t="str">
        <f>TRIM(VLOOKUP(G693,'Ref-ALL NIST 800-53 Controls'!A:F,6,FALSE))</f>
        <v/>
      </c>
      <c r="F693" s="55">
        <v>0</v>
      </c>
      <c r="G693" s="2" t="str">
        <f t="shared" si="60"/>
        <v>SI-3-0</v>
      </c>
      <c r="H693" s="17" t="s">
        <v>736</v>
      </c>
      <c r="I693" s="13" t="str">
        <f t="shared" si="62"/>
        <v>Y</v>
      </c>
      <c r="J693" s="13" t="str">
        <f t="shared" si="65"/>
        <v>SI-3-0</v>
      </c>
      <c r="K693" s="13" t="str">
        <f t="shared" si="63"/>
        <v>Y</v>
      </c>
      <c r="L693" s="13" t="str">
        <f>IFERROR(VLOOKUP(G693,'Important Notes'!I:I,1,FALSE)," ")</f>
        <v>SI-3-0</v>
      </c>
      <c r="M693" s="13" t="str">
        <f t="shared" si="64"/>
        <v>Y</v>
      </c>
      <c r="N693" s="13" t="str">
        <f>IFERROR(VLOOKUP(G693,'Important Notes'!D:D,1,FALSE)," ")</f>
        <v>SI-3-0</v>
      </c>
      <c r="O693" s="13" t="str">
        <f>VLOOKUP(D693,'Ref-NIST 800-53 (Rev. 4)'!A:D,4,FALSE)</f>
        <v>P1</v>
      </c>
      <c r="P693" s="13" t="s">
        <v>1152</v>
      </c>
    </row>
    <row r="694" spans="1:16">
      <c r="A694" s="13" t="str">
        <f t="shared" si="61"/>
        <v>SI</v>
      </c>
      <c r="B694" s="13" t="str">
        <f>VLOOKUP(A694,'Ref-Families'!A:B,2,FALSE)</f>
        <v xml:space="preserve"> System and Information Integrity</v>
      </c>
      <c r="C694" s="13" t="str">
        <f>TRIM(VLOOKUP(D694,'Ref-NIST 800-53 (Rev. 4)'!A:C,3,FALSE))</f>
        <v>MALICIOUS CODE PROTECTION</v>
      </c>
      <c r="D694" s="12" t="s">
        <v>17</v>
      </c>
      <c r="E694" s="13" t="str">
        <f>TRIM(VLOOKUP(G694,'Ref-ALL NIST 800-53 Controls'!A:F,6,FALSE))</f>
        <v>CENTRAL MANAGEMENT</v>
      </c>
      <c r="F694" s="55">
        <v>1</v>
      </c>
      <c r="G694" s="2" t="str">
        <f t="shared" si="60"/>
        <v>SI-3-1</v>
      </c>
      <c r="H694" s="17" t="s">
        <v>204</v>
      </c>
      <c r="I694" s="13" t="str">
        <f t="shared" si="62"/>
        <v>N</v>
      </c>
      <c r="J694" s="13"/>
      <c r="K694" s="13" t="str">
        <f t="shared" si="63"/>
        <v>Y</v>
      </c>
      <c r="L694" s="13" t="str">
        <f>IFERROR(VLOOKUP(G694,'Important Notes'!I:I,1,FALSE)," ")</f>
        <v>SI-3-1</v>
      </c>
      <c r="M694" s="13" t="str">
        <f t="shared" si="64"/>
        <v>Y</v>
      </c>
      <c r="N694" s="13" t="str">
        <f>IFERROR(VLOOKUP(G694,'Important Notes'!D:D,1,FALSE)," ")</f>
        <v>SI-3-1</v>
      </c>
      <c r="O694" s="13" t="str">
        <f>VLOOKUP(D694,'Ref-NIST 800-53 (Rev. 4)'!A:D,4,FALSE)</f>
        <v>P1</v>
      </c>
      <c r="P694" s="13" t="s">
        <v>1152</v>
      </c>
    </row>
    <row r="695" spans="1:16">
      <c r="A695" s="13" t="str">
        <f t="shared" si="61"/>
        <v>SI</v>
      </c>
      <c r="B695" s="13" t="str">
        <f>VLOOKUP(A695,'Ref-Families'!A:B,2,FALSE)</f>
        <v xml:space="preserve"> System and Information Integrity</v>
      </c>
      <c r="C695" s="13" t="str">
        <f>TRIM(VLOOKUP(D695,'Ref-NIST 800-53 (Rev. 4)'!A:C,3,FALSE))</f>
        <v>MALICIOUS CODE PROTECTION</v>
      </c>
      <c r="D695" s="12" t="s">
        <v>17</v>
      </c>
      <c r="E695" s="13" t="str">
        <f>TRIM(VLOOKUP(G695,'Ref-ALL NIST 800-53 Controls'!A:F,6,FALSE))</f>
        <v>AUTOMATIC UPDATES</v>
      </c>
      <c r="F695" s="55">
        <v>2</v>
      </c>
      <c r="G695" s="2" t="str">
        <f t="shared" si="60"/>
        <v>SI-3-2</v>
      </c>
      <c r="H695" s="17" t="s">
        <v>205</v>
      </c>
      <c r="I695" s="13" t="str">
        <f t="shared" si="62"/>
        <v>N</v>
      </c>
      <c r="J695" s="13"/>
      <c r="K695" s="13" t="str">
        <f t="shared" si="63"/>
        <v>Y</v>
      </c>
      <c r="L695" s="13" t="str">
        <f>IFERROR(VLOOKUP(G695,'Important Notes'!I:I,1,FALSE)," ")</f>
        <v>SI-3-2</v>
      </c>
      <c r="M695" s="13" t="str">
        <f t="shared" si="64"/>
        <v>Y</v>
      </c>
      <c r="N695" s="13" t="str">
        <f>IFERROR(VLOOKUP(G695,'Important Notes'!D:D,1,FALSE)," ")</f>
        <v>SI-3-2</v>
      </c>
      <c r="O695" s="13" t="str">
        <f>VLOOKUP(D695,'Ref-NIST 800-53 (Rev. 4)'!A:D,4,FALSE)</f>
        <v>P1</v>
      </c>
      <c r="P695" s="13" t="s">
        <v>1152</v>
      </c>
    </row>
    <row r="696" spans="1:16">
      <c r="A696" s="13" t="str">
        <f t="shared" si="61"/>
        <v>SI</v>
      </c>
      <c r="B696" s="13" t="str">
        <f>VLOOKUP(A696,'Ref-Families'!A:B,2,FALSE)</f>
        <v xml:space="preserve"> System and Information Integrity</v>
      </c>
      <c r="C696" s="13" t="str">
        <f>TRIM(VLOOKUP(D696,'Ref-NIST 800-53 (Rev. 4)'!A:C,3,FALSE))</f>
        <v>MALICIOUS CODE PROTECTION</v>
      </c>
      <c r="D696" s="12" t="s">
        <v>17</v>
      </c>
      <c r="E696" s="13" t="str">
        <f>TRIM(VLOOKUP(G696,'Ref-ALL NIST 800-53 Controls'!A:F,6,FALSE))</f>
        <v>NON-PRIVILEGED USERS</v>
      </c>
      <c r="F696" s="55">
        <v>3</v>
      </c>
      <c r="G696" s="2" t="str">
        <f t="shared" si="60"/>
        <v>SI-3-3</v>
      </c>
      <c r="H696" s="17" t="s">
        <v>611</v>
      </c>
      <c r="I696" s="13" t="str">
        <f t="shared" si="62"/>
        <v>N</v>
      </c>
      <c r="J696" s="13"/>
      <c r="K696" s="13" t="str">
        <f t="shared" si="63"/>
        <v>N</v>
      </c>
      <c r="L696" s="13" t="str">
        <f>IFERROR(VLOOKUP(G696,'Important Notes'!I:I,1,FALSE)," ")</f>
        <v xml:space="preserve"> </v>
      </c>
      <c r="M696" s="13" t="str">
        <f t="shared" si="64"/>
        <v>N</v>
      </c>
      <c r="N696" s="13" t="str">
        <f>IFERROR(VLOOKUP(G696,'Important Notes'!D:D,1,FALSE)," ")</f>
        <v xml:space="preserve"> </v>
      </c>
      <c r="O696" s="13" t="str">
        <f>VLOOKUP(D696,'Ref-NIST 800-53 (Rev. 4)'!A:D,4,FALSE)</f>
        <v>P1</v>
      </c>
      <c r="P696" s="13" t="s">
        <v>1152</v>
      </c>
    </row>
    <row r="697" spans="1:16">
      <c r="A697" s="13" t="str">
        <f t="shared" si="61"/>
        <v>SI</v>
      </c>
      <c r="B697" s="13" t="str">
        <f>VLOOKUP(A697,'Ref-Families'!A:B,2,FALSE)</f>
        <v xml:space="preserve"> System and Information Integrity</v>
      </c>
      <c r="C697" s="13" t="str">
        <f>TRIM(VLOOKUP(D697,'Ref-NIST 800-53 (Rev. 4)'!A:C,3,FALSE))</f>
        <v>MALICIOUS CODE PROTECTION</v>
      </c>
      <c r="D697" s="12" t="s">
        <v>17</v>
      </c>
      <c r="E697" s="13" t="str">
        <f>TRIM(VLOOKUP(G697,'Ref-ALL NIST 800-53 Controls'!A:F,6,FALSE))</f>
        <v>UPDATES ONLY BY PRIVILEGED USERS</v>
      </c>
      <c r="F697" s="55">
        <v>4</v>
      </c>
      <c r="G697" s="2" t="str">
        <f t="shared" si="60"/>
        <v>SI-3-4</v>
      </c>
      <c r="H697" s="17" t="s">
        <v>206</v>
      </c>
      <c r="I697" s="13" t="str">
        <f t="shared" si="62"/>
        <v>N</v>
      </c>
      <c r="J697" s="13"/>
      <c r="K697" s="13" t="str">
        <f t="shared" si="63"/>
        <v>N</v>
      </c>
      <c r="L697" s="13" t="str">
        <f>IFERROR(VLOOKUP(G697,'Important Notes'!I:I,1,FALSE)," ")</f>
        <v xml:space="preserve"> </v>
      </c>
      <c r="M697" s="13" t="str">
        <f t="shared" si="64"/>
        <v>N</v>
      </c>
      <c r="N697" s="13" t="str">
        <f>IFERROR(VLOOKUP(G697,'Important Notes'!D:D,1,FALSE)," ")</f>
        <v xml:space="preserve"> </v>
      </c>
      <c r="O697" s="13" t="str">
        <f>VLOOKUP(D697,'Ref-NIST 800-53 (Rev. 4)'!A:D,4,FALSE)</f>
        <v>P1</v>
      </c>
      <c r="P697" s="13" t="s">
        <v>1152</v>
      </c>
    </row>
    <row r="698" spans="1:16">
      <c r="A698" s="13" t="str">
        <f t="shared" si="61"/>
        <v>SI</v>
      </c>
      <c r="B698" s="13" t="str">
        <f>VLOOKUP(A698,'Ref-Families'!A:B,2,FALSE)</f>
        <v xml:space="preserve"> System and Information Integrity</v>
      </c>
      <c r="C698" s="13" t="str">
        <f>TRIM(VLOOKUP(D698,'Ref-NIST 800-53 (Rev. 4)'!A:C,3,FALSE))</f>
        <v>MALICIOUS CODE PROTECTION</v>
      </c>
      <c r="D698" s="12" t="s">
        <v>17</v>
      </c>
      <c r="E698" s="13" t="str">
        <f>TRIM(VLOOKUP(G698,'Ref-ALL NIST 800-53 Controls'!A:F,6,FALSE))</f>
        <v>PORTABLE STORAGE DEVICES</v>
      </c>
      <c r="F698" s="55">
        <v>5</v>
      </c>
      <c r="G698" s="2" t="str">
        <f t="shared" si="60"/>
        <v>SI-3-5</v>
      </c>
      <c r="H698" s="17" t="s">
        <v>611</v>
      </c>
      <c r="I698" s="13" t="str">
        <f t="shared" si="62"/>
        <v>N</v>
      </c>
      <c r="J698" s="13"/>
      <c r="K698" s="13" t="str">
        <f t="shared" si="63"/>
        <v>N</v>
      </c>
      <c r="L698" s="13" t="str">
        <f>IFERROR(VLOOKUP(G698,'Important Notes'!I:I,1,FALSE)," ")</f>
        <v xml:space="preserve"> </v>
      </c>
      <c r="M698" s="13" t="str">
        <f t="shared" si="64"/>
        <v>N</v>
      </c>
      <c r="N698" s="13" t="str">
        <f>IFERROR(VLOOKUP(G698,'Important Notes'!D:D,1,FALSE)," ")</f>
        <v xml:space="preserve"> </v>
      </c>
      <c r="O698" s="13" t="str">
        <f>VLOOKUP(D698,'Ref-NIST 800-53 (Rev. 4)'!A:D,4,FALSE)</f>
        <v>P1</v>
      </c>
      <c r="P698" s="13" t="s">
        <v>1152</v>
      </c>
    </row>
    <row r="699" spans="1:16">
      <c r="A699" s="13" t="str">
        <f t="shared" si="61"/>
        <v>SI</v>
      </c>
      <c r="B699" s="13" t="str">
        <f>VLOOKUP(A699,'Ref-Families'!A:B,2,FALSE)</f>
        <v xml:space="preserve"> System and Information Integrity</v>
      </c>
      <c r="C699" s="13" t="str">
        <f>TRIM(VLOOKUP(D699,'Ref-NIST 800-53 (Rev. 4)'!A:C,3,FALSE))</f>
        <v>MALICIOUS CODE PROTECTION</v>
      </c>
      <c r="D699" s="12" t="s">
        <v>17</v>
      </c>
      <c r="E699" s="13" t="str">
        <f>TRIM(VLOOKUP(G699,'Ref-ALL NIST 800-53 Controls'!A:F,6,FALSE))</f>
        <v>TESTING / VERIFICATION</v>
      </c>
      <c r="F699" s="55">
        <v>6</v>
      </c>
      <c r="G699" s="2" t="str">
        <f t="shared" si="60"/>
        <v>SI-3-6</v>
      </c>
      <c r="H699" s="17" t="s">
        <v>124</v>
      </c>
      <c r="I699" s="13" t="str">
        <f t="shared" si="62"/>
        <v>N</v>
      </c>
      <c r="J699" s="13"/>
      <c r="K699" s="13" t="str">
        <f t="shared" si="63"/>
        <v>N</v>
      </c>
      <c r="L699" s="13" t="str">
        <f>IFERROR(VLOOKUP(G699,'Important Notes'!I:I,1,FALSE)," ")</f>
        <v xml:space="preserve"> </v>
      </c>
      <c r="M699" s="13" t="str">
        <f t="shared" si="64"/>
        <v>N</v>
      </c>
      <c r="N699" s="13" t="str">
        <f>IFERROR(VLOOKUP(G699,'Important Notes'!D:D,1,FALSE)," ")</f>
        <v xml:space="preserve"> </v>
      </c>
      <c r="O699" s="13" t="str">
        <f>VLOOKUP(D699,'Ref-NIST 800-53 (Rev. 4)'!A:D,4,FALSE)</f>
        <v>P1</v>
      </c>
      <c r="P699" s="13" t="s">
        <v>1152</v>
      </c>
    </row>
    <row r="700" spans="1:16">
      <c r="A700" s="13" t="str">
        <f t="shared" si="61"/>
        <v>SI</v>
      </c>
      <c r="B700" s="13" t="str">
        <f>VLOOKUP(A700,'Ref-Families'!A:B,2,FALSE)</f>
        <v xml:space="preserve"> System and Information Integrity</v>
      </c>
      <c r="C700" s="13" t="str">
        <f>TRIM(VLOOKUP(D700,'Ref-NIST 800-53 (Rev. 4)'!A:C,3,FALSE))</f>
        <v>MALICIOUS CODE PROTECTION</v>
      </c>
      <c r="D700" s="12" t="s">
        <v>17</v>
      </c>
      <c r="E700" s="13" t="str">
        <f>TRIM(VLOOKUP(G700,'Ref-ALL NIST 800-53 Controls'!A:F,6,FALSE))</f>
        <v>NONSIGNATURE-BASED DETECTION</v>
      </c>
      <c r="F700" s="55">
        <v>7</v>
      </c>
      <c r="G700" s="2" t="str">
        <f t="shared" si="60"/>
        <v>SI-3-7</v>
      </c>
      <c r="H700" s="17" t="s">
        <v>609</v>
      </c>
      <c r="I700" s="13" t="str">
        <f t="shared" si="62"/>
        <v>N</v>
      </c>
      <c r="J700" s="13"/>
      <c r="K700" s="13" t="str">
        <f t="shared" si="63"/>
        <v>Y</v>
      </c>
      <c r="L700" s="13" t="str">
        <f>IFERROR(VLOOKUP(G700,'Important Notes'!I:I,1,FALSE)," ")</f>
        <v>SI-3-7</v>
      </c>
      <c r="M700" s="13" t="str">
        <f t="shared" si="64"/>
        <v>Y</v>
      </c>
      <c r="N700" s="13" t="str">
        <f>IFERROR(VLOOKUP(G700,'Important Notes'!D:D,1,FALSE)," ")</f>
        <v>SI-3-7</v>
      </c>
      <c r="O700" s="13" t="str">
        <f>VLOOKUP(D700,'Ref-NIST 800-53 (Rev. 4)'!A:D,4,FALSE)</f>
        <v>P1</v>
      </c>
      <c r="P700" s="13" t="s">
        <v>1152</v>
      </c>
    </row>
    <row r="701" spans="1:16">
      <c r="A701" s="13" t="str">
        <f t="shared" si="61"/>
        <v>SI</v>
      </c>
      <c r="B701" s="13" t="str">
        <f>VLOOKUP(A701,'Ref-Families'!A:B,2,FALSE)</f>
        <v xml:space="preserve"> System and Information Integrity</v>
      </c>
      <c r="C701" s="13" t="str">
        <f>TRIM(VLOOKUP(D701,'Ref-NIST 800-53 (Rev. 4)'!A:C,3,FALSE))</f>
        <v>MALICIOUS CODE PROTECTION</v>
      </c>
      <c r="D701" s="12" t="s">
        <v>17</v>
      </c>
      <c r="E701" s="13" t="str">
        <f>TRIM(VLOOKUP(G701,'Ref-ALL NIST 800-53 Controls'!A:F,6,FALSE))</f>
        <v>DETECT UNAUTHORIZED COMMANDS</v>
      </c>
      <c r="F701" s="55">
        <v>8</v>
      </c>
      <c r="G701" s="2" t="str">
        <f t="shared" si="60"/>
        <v>SI-3-8</v>
      </c>
      <c r="H701" s="17" t="s">
        <v>53</v>
      </c>
      <c r="I701" s="13" t="str">
        <f t="shared" si="62"/>
        <v>N</v>
      </c>
      <c r="J701" s="13"/>
      <c r="K701" s="13" t="str">
        <f t="shared" si="63"/>
        <v>N</v>
      </c>
      <c r="L701" s="13" t="str">
        <f>IFERROR(VLOOKUP(G701,'Important Notes'!I:I,1,FALSE)," ")</f>
        <v xml:space="preserve"> </v>
      </c>
      <c r="M701" s="13" t="str">
        <f t="shared" si="64"/>
        <v>N</v>
      </c>
      <c r="N701" s="13" t="str">
        <f>IFERROR(VLOOKUP(G701,'Important Notes'!D:D,1,FALSE)," ")</f>
        <v xml:space="preserve"> </v>
      </c>
      <c r="O701" s="13" t="str">
        <f>VLOOKUP(D701,'Ref-NIST 800-53 (Rev. 4)'!A:D,4,FALSE)</f>
        <v>P1</v>
      </c>
      <c r="P701" s="13" t="s">
        <v>1152</v>
      </c>
    </row>
    <row r="702" spans="1:16">
      <c r="A702" s="13" t="str">
        <f t="shared" si="61"/>
        <v>SI</v>
      </c>
      <c r="B702" s="13" t="str">
        <f>VLOOKUP(A702,'Ref-Families'!A:B,2,FALSE)</f>
        <v xml:space="preserve"> System and Information Integrity</v>
      </c>
      <c r="C702" s="13" t="str">
        <f>TRIM(VLOOKUP(D702,'Ref-NIST 800-53 (Rev. 4)'!A:C,3,FALSE))</f>
        <v>MALICIOUS CODE PROTECTION</v>
      </c>
      <c r="D702" s="12" t="s">
        <v>17</v>
      </c>
      <c r="E702" s="13" t="str">
        <f>TRIM(VLOOKUP(G702,'Ref-ALL NIST 800-53 Controls'!A:F,6,FALSE))</f>
        <v>AUTHENTICATE REMOTE COMMANDS</v>
      </c>
      <c r="F702" s="55">
        <v>9</v>
      </c>
      <c r="G702" s="2" t="str">
        <f t="shared" si="60"/>
        <v>SI-3-9</v>
      </c>
      <c r="H702" s="17" t="s">
        <v>207</v>
      </c>
      <c r="I702" s="13" t="str">
        <f t="shared" si="62"/>
        <v>N</v>
      </c>
      <c r="J702" s="13"/>
      <c r="K702" s="13" t="str">
        <f t="shared" si="63"/>
        <v>N</v>
      </c>
      <c r="L702" s="13" t="str">
        <f>IFERROR(VLOOKUP(G702,'Important Notes'!I:I,1,FALSE)," ")</f>
        <v xml:space="preserve"> </v>
      </c>
      <c r="M702" s="13" t="str">
        <f t="shared" si="64"/>
        <v>N</v>
      </c>
      <c r="N702" s="13" t="str">
        <f>IFERROR(VLOOKUP(G702,'Important Notes'!D:D,1,FALSE)," ")</f>
        <v xml:space="preserve"> </v>
      </c>
      <c r="O702" s="13" t="str">
        <f>VLOOKUP(D702,'Ref-NIST 800-53 (Rev. 4)'!A:D,4,FALSE)</f>
        <v>P1</v>
      </c>
      <c r="P702" s="13" t="s">
        <v>1152</v>
      </c>
    </row>
    <row r="703" spans="1:16">
      <c r="A703" s="13" t="str">
        <f t="shared" si="61"/>
        <v>SI</v>
      </c>
      <c r="B703" s="13" t="str">
        <f>VLOOKUP(A703,'Ref-Families'!A:B,2,FALSE)</f>
        <v xml:space="preserve"> System and Information Integrity</v>
      </c>
      <c r="C703" s="13" t="str">
        <f>TRIM(VLOOKUP(D703,'Ref-NIST 800-53 (Rev. 4)'!A:C,3,FALSE))</f>
        <v>MALICIOUS CODE PROTECTION</v>
      </c>
      <c r="D703" s="12" t="s">
        <v>17</v>
      </c>
      <c r="E703" s="13" t="str">
        <f>TRIM(VLOOKUP(G703,'Ref-ALL NIST 800-53 Controls'!A:F,6,FALSE))</f>
        <v>MALICIOUS CODE ANALYSIS</v>
      </c>
      <c r="F703" s="55">
        <v>10</v>
      </c>
      <c r="G703" s="2" t="str">
        <f t="shared" si="60"/>
        <v>SI-3-10</v>
      </c>
      <c r="H703" s="17" t="s">
        <v>609</v>
      </c>
      <c r="I703" s="13" t="str">
        <f t="shared" si="62"/>
        <v>N</v>
      </c>
      <c r="J703" s="13"/>
      <c r="K703" s="13" t="str">
        <f t="shared" si="63"/>
        <v>N</v>
      </c>
      <c r="L703" s="13" t="str">
        <f>IFERROR(VLOOKUP(G703,'Important Notes'!I:I,1,FALSE)," ")</f>
        <v xml:space="preserve"> </v>
      </c>
      <c r="M703" s="13" t="str">
        <f t="shared" si="64"/>
        <v>N</v>
      </c>
      <c r="N703" s="13" t="str">
        <f>IFERROR(VLOOKUP(G703,'Important Notes'!D:D,1,FALSE)," ")</f>
        <v xml:space="preserve"> </v>
      </c>
      <c r="O703" s="13" t="str">
        <f>VLOOKUP(D703,'Ref-NIST 800-53 (Rev. 4)'!A:D,4,FALSE)</f>
        <v>P1</v>
      </c>
      <c r="P703" s="13" t="s">
        <v>1152</v>
      </c>
    </row>
    <row r="704" spans="1:16" ht="30">
      <c r="A704" s="13" t="str">
        <f t="shared" si="61"/>
        <v>SI</v>
      </c>
      <c r="B704" s="13" t="str">
        <f>VLOOKUP(A704,'Ref-Families'!A:B,2,FALSE)</f>
        <v xml:space="preserve"> System and Information Integrity</v>
      </c>
      <c r="C704" s="13" t="str">
        <f>TRIM(VLOOKUP(D704,'Ref-NIST 800-53 (Rev. 4)'!A:C,3,FALSE))</f>
        <v>INFORMATION SYSTEM MONITORING</v>
      </c>
      <c r="D704" s="12" t="s">
        <v>15</v>
      </c>
      <c r="E704" s="13" t="str">
        <f>TRIM(VLOOKUP(G704,'Ref-ALL NIST 800-53 Controls'!A:F,6,FALSE))</f>
        <v/>
      </c>
      <c r="F704" s="55">
        <v>0</v>
      </c>
      <c r="G704" s="2" t="str">
        <f t="shared" si="60"/>
        <v>SI-4-0</v>
      </c>
      <c r="H704" s="17" t="s">
        <v>737</v>
      </c>
      <c r="I704" s="13" t="str">
        <f t="shared" si="62"/>
        <v>Y</v>
      </c>
      <c r="J704" s="13" t="str">
        <f t="shared" si="65"/>
        <v>SI-4-0</v>
      </c>
      <c r="K704" s="13" t="str">
        <f t="shared" si="63"/>
        <v>Y</v>
      </c>
      <c r="L704" s="13" t="str">
        <f>IFERROR(VLOOKUP(G704,'Important Notes'!I:I,1,FALSE)," ")</f>
        <v>SI-4-0</v>
      </c>
      <c r="M704" s="13" t="str">
        <f t="shared" si="64"/>
        <v>Y</v>
      </c>
      <c r="N704" s="13" t="str">
        <f>IFERROR(VLOOKUP(G704,'Important Notes'!D:D,1,FALSE)," ")</f>
        <v>SI-4-0</v>
      </c>
      <c r="O704" s="13" t="str">
        <f>VLOOKUP(D704,'Ref-NIST 800-53 (Rev. 4)'!A:D,4,FALSE)</f>
        <v>P1</v>
      </c>
      <c r="P704" s="13" t="s">
        <v>1152</v>
      </c>
    </row>
    <row r="705" spans="1:16">
      <c r="A705" s="13" t="str">
        <f t="shared" si="61"/>
        <v>SI</v>
      </c>
      <c r="B705" s="13" t="str">
        <f>VLOOKUP(A705,'Ref-Families'!A:B,2,FALSE)</f>
        <v xml:space="preserve"> System and Information Integrity</v>
      </c>
      <c r="C705" s="13" t="str">
        <f>TRIM(VLOOKUP(D705,'Ref-NIST 800-53 (Rev. 4)'!A:C,3,FALSE))</f>
        <v>INFORMATION SYSTEM MONITORING</v>
      </c>
      <c r="D705" s="12" t="s">
        <v>15</v>
      </c>
      <c r="E705" s="13" t="str">
        <f>TRIM(VLOOKUP(G705,'Ref-ALL NIST 800-53 Controls'!A:F,6,FALSE))</f>
        <v>SYSTEM-WIDE INTRUSION DETECTION SYSTEM</v>
      </c>
      <c r="F705" s="55">
        <v>1</v>
      </c>
      <c r="G705" s="2" t="str">
        <f t="shared" si="60"/>
        <v>SI-4-1</v>
      </c>
      <c r="H705" s="17" t="s">
        <v>609</v>
      </c>
      <c r="I705" s="13" t="str">
        <f t="shared" si="62"/>
        <v>N</v>
      </c>
      <c r="J705" s="13"/>
      <c r="K705" s="13" t="str">
        <f t="shared" si="63"/>
        <v>Y</v>
      </c>
      <c r="L705" s="13" t="str">
        <f>IFERROR(VLOOKUP(G705,'Important Notes'!I:I,1,FALSE)," ")</f>
        <v>SI-4-1</v>
      </c>
      <c r="M705" s="13" t="str">
        <f t="shared" si="64"/>
        <v>Y</v>
      </c>
      <c r="N705" s="13" t="str">
        <f>IFERROR(VLOOKUP(G705,'Important Notes'!D:D,1,FALSE)," ")</f>
        <v>SI-4-1</v>
      </c>
      <c r="O705" s="13" t="str">
        <f>VLOOKUP(D705,'Ref-NIST 800-53 (Rev. 4)'!A:D,4,FALSE)</f>
        <v>P1</v>
      </c>
      <c r="P705" s="13" t="s">
        <v>1152</v>
      </c>
    </row>
    <row r="706" spans="1:16">
      <c r="A706" s="13" t="str">
        <f t="shared" si="61"/>
        <v>SI</v>
      </c>
      <c r="B706" s="13" t="str">
        <f>VLOOKUP(A706,'Ref-Families'!A:B,2,FALSE)</f>
        <v xml:space="preserve"> System and Information Integrity</v>
      </c>
      <c r="C706" s="13" t="str">
        <f>TRIM(VLOOKUP(D706,'Ref-NIST 800-53 (Rev. 4)'!A:C,3,FALSE))</f>
        <v>INFORMATION SYSTEM MONITORING</v>
      </c>
      <c r="D706" s="12" t="s">
        <v>15</v>
      </c>
      <c r="E706" s="13" t="str">
        <f>TRIM(VLOOKUP(G706,'Ref-ALL NIST 800-53 Controls'!A:F,6,FALSE))</f>
        <v>AUTOMATED TOOLS FOR REAL- TIME ANALYSIS</v>
      </c>
      <c r="F706" s="55">
        <v>2</v>
      </c>
      <c r="G706" s="2" t="str">
        <f t="shared" ref="G706:G769" si="66">CONCATENATE(D706,"-",F706)</f>
        <v>SI-4-2</v>
      </c>
      <c r="H706" s="17" t="s">
        <v>609</v>
      </c>
      <c r="I706" s="13" t="str">
        <f t="shared" si="62"/>
        <v>N</v>
      </c>
      <c r="J706" s="13"/>
      <c r="K706" s="13" t="str">
        <f t="shared" si="63"/>
        <v>Y</v>
      </c>
      <c r="L706" s="13" t="str">
        <f>IFERROR(VLOOKUP(G706,'Important Notes'!I:I,1,FALSE)," ")</f>
        <v>SI-4-2</v>
      </c>
      <c r="M706" s="13" t="str">
        <f t="shared" si="64"/>
        <v>Y</v>
      </c>
      <c r="N706" s="13" t="str">
        <f>IFERROR(VLOOKUP(G706,'Important Notes'!D:D,1,FALSE)," ")</f>
        <v>SI-4-2</v>
      </c>
      <c r="O706" s="13" t="str">
        <f>VLOOKUP(D706,'Ref-NIST 800-53 (Rev. 4)'!A:D,4,FALSE)</f>
        <v>P1</v>
      </c>
      <c r="P706" s="13" t="s">
        <v>1152</v>
      </c>
    </row>
    <row r="707" spans="1:16">
      <c r="A707" s="13" t="str">
        <f t="shared" ref="A707:A764" si="67">LEFT(D707,2)</f>
        <v>SI</v>
      </c>
      <c r="B707" s="13" t="str">
        <f>VLOOKUP(A707,'Ref-Families'!A:B,2,FALSE)</f>
        <v xml:space="preserve"> System and Information Integrity</v>
      </c>
      <c r="C707" s="13" t="str">
        <f>TRIM(VLOOKUP(D707,'Ref-NIST 800-53 (Rev. 4)'!A:C,3,FALSE))</f>
        <v>INFORMATION SYSTEM MONITORING</v>
      </c>
      <c r="D707" s="12" t="s">
        <v>15</v>
      </c>
      <c r="E707" s="13" t="str">
        <f>TRIM(VLOOKUP(G707,'Ref-ALL NIST 800-53 Controls'!A:F,6,FALSE))</f>
        <v>AUTOMATED TOOL INTEGRATION</v>
      </c>
      <c r="F707" s="55">
        <v>3</v>
      </c>
      <c r="G707" s="2" t="str">
        <f t="shared" si="66"/>
        <v>SI-4-3</v>
      </c>
      <c r="H707" s="17" t="s">
        <v>609</v>
      </c>
      <c r="I707" s="13" t="str">
        <f t="shared" ref="I707:I764" si="68">IF(J707 = "", "N", "Y")</f>
        <v>N</v>
      </c>
      <c r="J707" s="13"/>
      <c r="K707" s="13" t="str">
        <f t="shared" ref="K707:K764" si="69">IF(L707=" ","N","Y")</f>
        <v>N</v>
      </c>
      <c r="L707" s="13" t="str">
        <f>IFERROR(VLOOKUP(G707,'Important Notes'!I:I,1,FALSE)," ")</f>
        <v xml:space="preserve"> </v>
      </c>
      <c r="M707" s="13" t="str">
        <f t="shared" ref="M707:M764" si="70">IF(N707= " ", "N", "Y")</f>
        <v>N</v>
      </c>
      <c r="N707" s="13" t="str">
        <f>IFERROR(VLOOKUP(G707,'Important Notes'!D:D,1,FALSE)," ")</f>
        <v xml:space="preserve"> </v>
      </c>
      <c r="O707" s="13" t="str">
        <f>VLOOKUP(D707,'Ref-NIST 800-53 (Rev. 4)'!A:D,4,FALSE)</f>
        <v>P1</v>
      </c>
      <c r="P707" s="13" t="s">
        <v>1152</v>
      </c>
    </row>
    <row r="708" spans="1:16">
      <c r="A708" s="13" t="str">
        <f t="shared" si="67"/>
        <v>SI</v>
      </c>
      <c r="B708" s="13" t="str">
        <f>VLOOKUP(A708,'Ref-Families'!A:B,2,FALSE)</f>
        <v xml:space="preserve"> System and Information Integrity</v>
      </c>
      <c r="C708" s="13" t="str">
        <f>TRIM(VLOOKUP(D708,'Ref-NIST 800-53 (Rev. 4)'!A:C,3,FALSE))</f>
        <v>INFORMATION SYSTEM MONITORING</v>
      </c>
      <c r="D708" s="12" t="s">
        <v>15</v>
      </c>
      <c r="E708" s="13" t="str">
        <f>TRIM(VLOOKUP(G708,'Ref-ALL NIST 800-53 Controls'!A:F,6,FALSE))</f>
        <v>INBOUND AND OUTBOUND COMMUNICATIONS TRAFFIC</v>
      </c>
      <c r="F708" s="55">
        <v>4</v>
      </c>
      <c r="G708" s="2" t="str">
        <f t="shared" si="66"/>
        <v>SI-4-4</v>
      </c>
      <c r="H708" s="17" t="s">
        <v>609</v>
      </c>
      <c r="I708" s="13" t="str">
        <f t="shared" si="68"/>
        <v>N</v>
      </c>
      <c r="J708" s="13"/>
      <c r="K708" s="13" t="str">
        <f t="shared" si="69"/>
        <v>Y</v>
      </c>
      <c r="L708" s="13" t="str">
        <f>IFERROR(VLOOKUP(G708,'Important Notes'!I:I,1,FALSE)," ")</f>
        <v>SI-4-4</v>
      </c>
      <c r="M708" s="13" t="str">
        <f t="shared" si="70"/>
        <v>Y</v>
      </c>
      <c r="N708" s="13" t="str">
        <f>IFERROR(VLOOKUP(G708,'Important Notes'!D:D,1,FALSE)," ")</f>
        <v>SI-4-4</v>
      </c>
      <c r="O708" s="13" t="str">
        <f>VLOOKUP(D708,'Ref-NIST 800-53 (Rev. 4)'!A:D,4,FALSE)</f>
        <v>P1</v>
      </c>
      <c r="P708" s="13" t="s">
        <v>1152</v>
      </c>
    </row>
    <row r="709" spans="1:16">
      <c r="A709" s="13" t="str">
        <f t="shared" si="67"/>
        <v>SI</v>
      </c>
      <c r="B709" s="13" t="str">
        <f>VLOOKUP(A709,'Ref-Families'!A:B,2,FALSE)</f>
        <v xml:space="preserve"> System and Information Integrity</v>
      </c>
      <c r="C709" s="13" t="str">
        <f>TRIM(VLOOKUP(D709,'Ref-NIST 800-53 (Rev. 4)'!A:C,3,FALSE))</f>
        <v>INFORMATION SYSTEM MONITORING</v>
      </c>
      <c r="D709" s="12" t="s">
        <v>15</v>
      </c>
      <c r="E709" s="13" t="str">
        <f>TRIM(VLOOKUP(G709,'Ref-ALL NIST 800-53 Controls'!A:F,6,FALSE))</f>
        <v>SYSTEM-GENERATED ALERTS</v>
      </c>
      <c r="F709" s="55">
        <v>5</v>
      </c>
      <c r="G709" s="2" t="str">
        <f t="shared" si="66"/>
        <v>SI-4-5</v>
      </c>
      <c r="H709" s="17" t="s">
        <v>208</v>
      </c>
      <c r="I709" s="13" t="str">
        <f t="shared" si="68"/>
        <v>N</v>
      </c>
      <c r="J709" s="13"/>
      <c r="K709" s="13" t="str">
        <f t="shared" si="69"/>
        <v>Y</v>
      </c>
      <c r="L709" s="13" t="str">
        <f>IFERROR(VLOOKUP(G709,'Important Notes'!I:I,1,FALSE)," ")</f>
        <v>SI-4-5</v>
      </c>
      <c r="M709" s="13" t="str">
        <f t="shared" si="70"/>
        <v>Y</v>
      </c>
      <c r="N709" s="13" t="str">
        <f>IFERROR(VLOOKUP(G709,'Important Notes'!D:D,1,FALSE)," ")</f>
        <v>SI-4-5</v>
      </c>
      <c r="O709" s="13" t="str">
        <f>VLOOKUP(D709,'Ref-NIST 800-53 (Rev. 4)'!A:D,4,FALSE)</f>
        <v>P1</v>
      </c>
      <c r="P709" s="13" t="s">
        <v>1152</v>
      </c>
    </row>
    <row r="710" spans="1:16">
      <c r="A710" s="13" t="str">
        <f t="shared" si="67"/>
        <v>SI</v>
      </c>
      <c r="B710" s="13" t="str">
        <f>VLOOKUP(A710,'Ref-Families'!A:B,2,FALSE)</f>
        <v xml:space="preserve"> System and Information Integrity</v>
      </c>
      <c r="C710" s="13" t="str">
        <f>TRIM(VLOOKUP(D710,'Ref-NIST 800-53 (Rev. 4)'!A:C,3,FALSE))</f>
        <v>INFORMATION SYSTEM MONITORING</v>
      </c>
      <c r="D710" s="12" t="s">
        <v>15</v>
      </c>
      <c r="E710" s="13" t="str">
        <f>TRIM(VLOOKUP(G710,'Ref-ALL NIST 800-53 Controls'!A:F,6,FALSE))</f>
        <v>RESTRICT NON-PRIVILEGED USERS</v>
      </c>
      <c r="F710" s="55">
        <v>6</v>
      </c>
      <c r="G710" s="2" t="str">
        <f t="shared" si="66"/>
        <v>SI-4-6</v>
      </c>
      <c r="H710" s="17" t="s">
        <v>611</v>
      </c>
      <c r="I710" s="13" t="str">
        <f t="shared" si="68"/>
        <v>N</v>
      </c>
      <c r="J710" s="13"/>
      <c r="K710" s="13" t="str">
        <f t="shared" si="69"/>
        <v>N</v>
      </c>
      <c r="L710" s="13" t="str">
        <f>IFERROR(VLOOKUP(G710,'Important Notes'!I:I,1,FALSE)," ")</f>
        <v xml:space="preserve"> </v>
      </c>
      <c r="M710" s="13" t="str">
        <f t="shared" si="70"/>
        <v>N</v>
      </c>
      <c r="N710" s="13" t="str">
        <f>IFERROR(VLOOKUP(G710,'Important Notes'!D:D,1,FALSE)," ")</f>
        <v xml:space="preserve"> </v>
      </c>
      <c r="O710" s="13" t="str">
        <f>VLOOKUP(D710,'Ref-NIST 800-53 (Rev. 4)'!A:D,4,FALSE)</f>
        <v>P1</v>
      </c>
      <c r="P710" s="13" t="s">
        <v>1152</v>
      </c>
    </row>
    <row r="711" spans="1:16">
      <c r="A711" s="13" t="str">
        <f t="shared" si="67"/>
        <v>SI</v>
      </c>
      <c r="B711" s="13" t="str">
        <f>VLOOKUP(A711,'Ref-Families'!A:B,2,FALSE)</f>
        <v xml:space="preserve"> System and Information Integrity</v>
      </c>
      <c r="C711" s="13" t="str">
        <f>TRIM(VLOOKUP(D711,'Ref-NIST 800-53 (Rev. 4)'!A:C,3,FALSE))</f>
        <v>INFORMATION SYSTEM MONITORING</v>
      </c>
      <c r="D711" s="12" t="s">
        <v>15</v>
      </c>
      <c r="E711" s="13" t="str">
        <f>TRIM(VLOOKUP(G711,'Ref-ALL NIST 800-53 Controls'!A:F,6,FALSE))</f>
        <v>AUTOMATED RESPONSE TO SUSPICIOUS EVENTS</v>
      </c>
      <c r="F711" s="55">
        <v>7</v>
      </c>
      <c r="G711" s="2" t="str">
        <f t="shared" si="66"/>
        <v>SI-4-7</v>
      </c>
      <c r="H711" s="17" t="s">
        <v>609</v>
      </c>
      <c r="I711" s="13" t="str">
        <f t="shared" si="68"/>
        <v>N</v>
      </c>
      <c r="J711" s="13"/>
      <c r="K711" s="13" t="str">
        <f t="shared" si="69"/>
        <v>N</v>
      </c>
      <c r="L711" s="13" t="str">
        <f>IFERROR(VLOOKUP(G711,'Important Notes'!I:I,1,FALSE)," ")</f>
        <v xml:space="preserve"> </v>
      </c>
      <c r="M711" s="13" t="str">
        <f t="shared" si="70"/>
        <v>N</v>
      </c>
      <c r="N711" s="13" t="str">
        <f>IFERROR(VLOOKUP(G711,'Important Notes'!D:D,1,FALSE)," ")</f>
        <v xml:space="preserve"> </v>
      </c>
      <c r="O711" s="13" t="str">
        <f>VLOOKUP(D711,'Ref-NIST 800-53 (Rev. 4)'!A:D,4,FALSE)</f>
        <v>P1</v>
      </c>
      <c r="P711" s="13" t="s">
        <v>1152</v>
      </c>
    </row>
    <row r="712" spans="1:16">
      <c r="A712" s="13" t="str">
        <f t="shared" si="67"/>
        <v>SI</v>
      </c>
      <c r="B712" s="13" t="str">
        <f>VLOOKUP(A712,'Ref-Families'!A:B,2,FALSE)</f>
        <v xml:space="preserve"> System and Information Integrity</v>
      </c>
      <c r="C712" s="13" t="str">
        <f>TRIM(VLOOKUP(D712,'Ref-NIST 800-53 (Rev. 4)'!A:C,3,FALSE))</f>
        <v>INFORMATION SYSTEM MONITORING</v>
      </c>
      <c r="D712" s="12" t="s">
        <v>15</v>
      </c>
      <c r="E712" s="13" t="str">
        <f>TRIM(VLOOKUP(G712,'Ref-ALL NIST 800-53 Controls'!A:F,6,FALSE))</f>
        <v>PROTECTION OF MONITORING INFORMATION</v>
      </c>
      <c r="F712" s="55">
        <v>8</v>
      </c>
      <c r="G712" s="2" t="str">
        <f t="shared" si="66"/>
        <v>SI-4-8</v>
      </c>
      <c r="H712" s="17" t="s">
        <v>611</v>
      </c>
      <c r="I712" s="13" t="str">
        <f t="shared" si="68"/>
        <v>N</v>
      </c>
      <c r="J712" s="13"/>
      <c r="K712" s="13" t="str">
        <f t="shared" si="69"/>
        <v>N</v>
      </c>
      <c r="L712" s="13" t="str">
        <f>IFERROR(VLOOKUP(G712,'Important Notes'!I:I,1,FALSE)," ")</f>
        <v xml:space="preserve"> </v>
      </c>
      <c r="M712" s="13" t="str">
        <f t="shared" si="70"/>
        <v>N</v>
      </c>
      <c r="N712" s="13" t="str">
        <f>IFERROR(VLOOKUP(G712,'Important Notes'!D:D,1,FALSE)," ")</f>
        <v xml:space="preserve"> </v>
      </c>
      <c r="O712" s="13" t="str">
        <f>VLOOKUP(D712,'Ref-NIST 800-53 (Rev. 4)'!A:D,4,FALSE)</f>
        <v>P1</v>
      </c>
      <c r="P712" s="13" t="s">
        <v>1152</v>
      </c>
    </row>
    <row r="713" spans="1:16">
      <c r="A713" s="13" t="str">
        <f t="shared" si="67"/>
        <v>SI</v>
      </c>
      <c r="B713" s="13" t="str">
        <f>VLOOKUP(A713,'Ref-Families'!A:B,2,FALSE)</f>
        <v xml:space="preserve"> System and Information Integrity</v>
      </c>
      <c r="C713" s="13" t="str">
        <f>TRIM(VLOOKUP(D713,'Ref-NIST 800-53 (Rev. 4)'!A:C,3,FALSE))</f>
        <v>INFORMATION SYSTEM MONITORING</v>
      </c>
      <c r="D713" s="12" t="s">
        <v>15</v>
      </c>
      <c r="E713" s="13" t="str">
        <f>TRIM(VLOOKUP(G713,'Ref-ALL NIST 800-53 Controls'!A:F,6,FALSE))</f>
        <v>TESTING OF MONITORING TOOLS</v>
      </c>
      <c r="F713" s="55">
        <v>9</v>
      </c>
      <c r="G713" s="2" t="str">
        <f t="shared" si="66"/>
        <v>SI-4-9</v>
      </c>
      <c r="H713" s="17" t="s">
        <v>111</v>
      </c>
      <c r="I713" s="13" t="str">
        <f t="shared" si="68"/>
        <v>N</v>
      </c>
      <c r="J713" s="13"/>
      <c r="K713" s="13" t="str">
        <f t="shared" si="69"/>
        <v>N</v>
      </c>
      <c r="L713" s="13" t="str">
        <f>IFERROR(VLOOKUP(G713,'Important Notes'!I:I,1,FALSE)," ")</f>
        <v xml:space="preserve"> </v>
      </c>
      <c r="M713" s="13" t="str">
        <f t="shared" si="70"/>
        <v>N</v>
      </c>
      <c r="N713" s="13" t="str">
        <f>IFERROR(VLOOKUP(G713,'Important Notes'!D:D,1,FALSE)," ")</f>
        <v xml:space="preserve"> </v>
      </c>
      <c r="O713" s="13" t="str">
        <f>VLOOKUP(D713,'Ref-NIST 800-53 (Rev. 4)'!A:D,4,FALSE)</f>
        <v>P1</v>
      </c>
      <c r="P713" s="13" t="s">
        <v>1152</v>
      </c>
    </row>
    <row r="714" spans="1:16">
      <c r="A714" s="13" t="str">
        <f t="shared" si="67"/>
        <v>SI</v>
      </c>
      <c r="B714" s="13" t="str">
        <f>VLOOKUP(A714,'Ref-Families'!A:B,2,FALSE)</f>
        <v xml:space="preserve"> System and Information Integrity</v>
      </c>
      <c r="C714" s="13" t="str">
        <f>TRIM(VLOOKUP(D714,'Ref-NIST 800-53 (Rev. 4)'!A:C,3,FALSE))</f>
        <v>INFORMATION SYSTEM MONITORING</v>
      </c>
      <c r="D714" s="12" t="s">
        <v>15</v>
      </c>
      <c r="E714" s="13" t="str">
        <f>TRIM(VLOOKUP(G714,'Ref-ALL NIST 800-53 Controls'!A:F,6,FALSE))</f>
        <v>VISIBILITY OF ENCRYPTED COMMUNICATIONS</v>
      </c>
      <c r="F714" s="55">
        <v>10</v>
      </c>
      <c r="G714" s="2" t="str">
        <f t="shared" si="66"/>
        <v>SI-4-10</v>
      </c>
      <c r="H714" s="17" t="s">
        <v>609</v>
      </c>
      <c r="I714" s="13" t="str">
        <f t="shared" si="68"/>
        <v>N</v>
      </c>
      <c r="J714" s="13"/>
      <c r="K714" s="13" t="str">
        <f t="shared" si="69"/>
        <v>N</v>
      </c>
      <c r="L714" s="13" t="str">
        <f>IFERROR(VLOOKUP(G714,'Important Notes'!I:I,1,FALSE)," ")</f>
        <v xml:space="preserve"> </v>
      </c>
      <c r="M714" s="13" t="str">
        <f t="shared" si="70"/>
        <v>N</v>
      </c>
      <c r="N714" s="13" t="str">
        <f>IFERROR(VLOOKUP(G714,'Important Notes'!D:D,1,FALSE)," ")</f>
        <v xml:space="preserve"> </v>
      </c>
      <c r="O714" s="13" t="str">
        <f>VLOOKUP(D714,'Ref-NIST 800-53 (Rev. 4)'!A:D,4,FALSE)</f>
        <v>P1</v>
      </c>
      <c r="P714" s="13" t="s">
        <v>1152</v>
      </c>
    </row>
    <row r="715" spans="1:16">
      <c r="A715" s="13" t="str">
        <f t="shared" si="67"/>
        <v>SI</v>
      </c>
      <c r="B715" s="13" t="str">
        <f>VLOOKUP(A715,'Ref-Families'!A:B,2,FALSE)</f>
        <v xml:space="preserve"> System and Information Integrity</v>
      </c>
      <c r="C715" s="13" t="str">
        <f>TRIM(VLOOKUP(D715,'Ref-NIST 800-53 (Rev. 4)'!A:C,3,FALSE))</f>
        <v>INFORMATION SYSTEM MONITORING</v>
      </c>
      <c r="D715" s="12" t="s">
        <v>15</v>
      </c>
      <c r="E715" s="13" t="str">
        <f>TRIM(VLOOKUP(G715,'Ref-ALL NIST 800-53 Controls'!A:F,6,FALSE))</f>
        <v>ANALYZE COMMUNICATIONS TRAFFIC ANOMALIES</v>
      </c>
      <c r="F715" s="55">
        <v>11</v>
      </c>
      <c r="G715" s="2" t="str">
        <f t="shared" si="66"/>
        <v>SI-4-11</v>
      </c>
      <c r="H715" s="17" t="s">
        <v>609</v>
      </c>
      <c r="I715" s="13" t="str">
        <f t="shared" si="68"/>
        <v>N</v>
      </c>
      <c r="J715" s="13"/>
      <c r="K715" s="13" t="str">
        <f t="shared" si="69"/>
        <v>N</v>
      </c>
      <c r="L715" s="13" t="str">
        <f>IFERROR(VLOOKUP(G715,'Important Notes'!I:I,1,FALSE)," ")</f>
        <v xml:space="preserve"> </v>
      </c>
      <c r="M715" s="13" t="str">
        <f t="shared" si="70"/>
        <v>Y</v>
      </c>
      <c r="N715" s="13" t="str">
        <f>IFERROR(VLOOKUP(G715,'Important Notes'!D:D,1,FALSE)," ")</f>
        <v>SI-4-11</v>
      </c>
      <c r="O715" s="13" t="str">
        <f>VLOOKUP(D715,'Ref-NIST 800-53 (Rev. 4)'!A:D,4,FALSE)</f>
        <v>P1</v>
      </c>
      <c r="P715" s="13" t="s">
        <v>1152</v>
      </c>
    </row>
    <row r="716" spans="1:16">
      <c r="A716" s="13" t="str">
        <f t="shared" si="67"/>
        <v>SI</v>
      </c>
      <c r="B716" s="13" t="str">
        <f>VLOOKUP(A716,'Ref-Families'!A:B,2,FALSE)</f>
        <v xml:space="preserve"> System and Information Integrity</v>
      </c>
      <c r="C716" s="13" t="str">
        <f>TRIM(VLOOKUP(D716,'Ref-NIST 800-53 (Rev. 4)'!A:C,3,FALSE))</f>
        <v>INFORMATION SYSTEM MONITORING</v>
      </c>
      <c r="D716" s="12" t="s">
        <v>15</v>
      </c>
      <c r="E716" s="13" t="str">
        <f>TRIM(VLOOKUP(G716,'Ref-ALL NIST 800-53 Controls'!A:F,6,FALSE))</f>
        <v>AUTOMATED ALERTS</v>
      </c>
      <c r="F716" s="55">
        <v>12</v>
      </c>
      <c r="G716" s="2" t="str">
        <f t="shared" si="66"/>
        <v>SI-4-12</v>
      </c>
      <c r="H716" s="17" t="s">
        <v>209</v>
      </c>
      <c r="I716" s="13" t="str">
        <f t="shared" si="68"/>
        <v>N</v>
      </c>
      <c r="J716" s="13"/>
      <c r="K716" s="13" t="str">
        <f t="shared" si="69"/>
        <v>N</v>
      </c>
      <c r="L716" s="13" t="str">
        <f>IFERROR(VLOOKUP(G716,'Important Notes'!I:I,1,FALSE)," ")</f>
        <v xml:space="preserve"> </v>
      </c>
      <c r="M716" s="13" t="str">
        <f t="shared" si="70"/>
        <v>N</v>
      </c>
      <c r="N716" s="13" t="str">
        <f>IFERROR(VLOOKUP(G716,'Important Notes'!D:D,1,FALSE)," ")</f>
        <v xml:space="preserve"> </v>
      </c>
      <c r="O716" s="13" t="str">
        <f>VLOOKUP(D716,'Ref-NIST 800-53 (Rev. 4)'!A:D,4,FALSE)</f>
        <v>P1</v>
      </c>
      <c r="P716" s="13" t="s">
        <v>1152</v>
      </c>
    </row>
    <row r="717" spans="1:16">
      <c r="A717" s="13" t="str">
        <f t="shared" si="67"/>
        <v>SI</v>
      </c>
      <c r="B717" s="13" t="str">
        <f>VLOOKUP(A717,'Ref-Families'!A:B,2,FALSE)</f>
        <v xml:space="preserve"> System and Information Integrity</v>
      </c>
      <c r="C717" s="13" t="str">
        <f>TRIM(VLOOKUP(D717,'Ref-NIST 800-53 (Rev. 4)'!A:C,3,FALSE))</f>
        <v>INFORMATION SYSTEM MONITORING</v>
      </c>
      <c r="D717" s="12" t="s">
        <v>15</v>
      </c>
      <c r="E717" s="13" t="str">
        <f>TRIM(VLOOKUP(G717,'Ref-ALL NIST 800-53 Controls'!A:F,6,FALSE))</f>
        <v>ANALYZE TRAFFIC / EVENT PATTERNS</v>
      </c>
      <c r="F717" s="55">
        <v>13</v>
      </c>
      <c r="G717" s="2" t="str">
        <f t="shared" si="66"/>
        <v>SI-4-13</v>
      </c>
      <c r="H717" s="17" t="s">
        <v>609</v>
      </c>
      <c r="I717" s="13" t="str">
        <f t="shared" si="68"/>
        <v>N</v>
      </c>
      <c r="J717" s="13"/>
      <c r="K717" s="13" t="str">
        <f t="shared" si="69"/>
        <v>N</v>
      </c>
      <c r="L717" s="13" t="str">
        <f>IFERROR(VLOOKUP(G717,'Important Notes'!I:I,1,FALSE)," ")</f>
        <v xml:space="preserve"> </v>
      </c>
      <c r="M717" s="13" t="str">
        <f t="shared" si="70"/>
        <v>N</v>
      </c>
      <c r="N717" s="13" t="str">
        <f>IFERROR(VLOOKUP(G717,'Important Notes'!D:D,1,FALSE)," ")</f>
        <v xml:space="preserve"> </v>
      </c>
      <c r="O717" s="13" t="str">
        <f>VLOOKUP(D717,'Ref-NIST 800-53 (Rev. 4)'!A:D,4,FALSE)</f>
        <v>P1</v>
      </c>
      <c r="P717" s="13" t="s">
        <v>1152</v>
      </c>
    </row>
    <row r="718" spans="1:16">
      <c r="A718" s="13" t="str">
        <f t="shared" si="67"/>
        <v>SI</v>
      </c>
      <c r="B718" s="13" t="str">
        <f>VLOOKUP(A718,'Ref-Families'!A:B,2,FALSE)</f>
        <v xml:space="preserve"> System and Information Integrity</v>
      </c>
      <c r="C718" s="13" t="str">
        <f>TRIM(VLOOKUP(D718,'Ref-NIST 800-53 (Rev. 4)'!A:C,3,FALSE))</f>
        <v>INFORMATION SYSTEM MONITORING</v>
      </c>
      <c r="D718" s="12" t="s">
        <v>15</v>
      </c>
      <c r="E718" s="13" t="str">
        <f>TRIM(VLOOKUP(G718,'Ref-ALL NIST 800-53 Controls'!A:F,6,FALSE))</f>
        <v>WIRELESS INTRUSION DETECTION</v>
      </c>
      <c r="F718" s="55">
        <v>14</v>
      </c>
      <c r="G718" s="2" t="str">
        <f t="shared" si="66"/>
        <v>SI-4-14</v>
      </c>
      <c r="H718" s="17" t="s">
        <v>209</v>
      </c>
      <c r="I718" s="13" t="str">
        <f t="shared" si="68"/>
        <v>N</v>
      </c>
      <c r="J718" s="13"/>
      <c r="K718" s="13" t="str">
        <f t="shared" si="69"/>
        <v>Y</v>
      </c>
      <c r="L718" s="13" t="str">
        <f>IFERROR(VLOOKUP(G718,'Important Notes'!I:I,1,FALSE)," ")</f>
        <v>SI-4-14</v>
      </c>
      <c r="M718" s="13" t="str">
        <f t="shared" si="70"/>
        <v>Y</v>
      </c>
      <c r="N718" s="13" t="str">
        <f>IFERROR(VLOOKUP(G718,'Important Notes'!D:D,1,FALSE)," ")</f>
        <v>SI-4-14</v>
      </c>
      <c r="O718" s="13" t="str">
        <f>VLOOKUP(D718,'Ref-NIST 800-53 (Rev. 4)'!A:D,4,FALSE)</f>
        <v>P1</v>
      </c>
      <c r="P718" s="13" t="s">
        <v>1152</v>
      </c>
    </row>
    <row r="719" spans="1:16">
      <c r="A719" s="13" t="str">
        <f t="shared" si="67"/>
        <v>SI</v>
      </c>
      <c r="B719" s="13" t="str">
        <f>VLOOKUP(A719,'Ref-Families'!A:B,2,FALSE)</f>
        <v xml:space="preserve"> System and Information Integrity</v>
      </c>
      <c r="C719" s="13" t="str">
        <f>TRIM(VLOOKUP(D719,'Ref-NIST 800-53 (Rev. 4)'!A:C,3,FALSE))</f>
        <v>INFORMATION SYSTEM MONITORING</v>
      </c>
      <c r="D719" s="12" t="s">
        <v>15</v>
      </c>
      <c r="E719" s="13" t="str">
        <f>TRIM(VLOOKUP(G719,'Ref-ALL NIST 800-53 Controls'!A:F,6,FALSE))</f>
        <v>WIRELESS TO WIRELINE COMMUNICATIONS</v>
      </c>
      <c r="F719" s="55">
        <v>15</v>
      </c>
      <c r="G719" s="2" t="str">
        <f t="shared" si="66"/>
        <v>SI-4-15</v>
      </c>
      <c r="H719" s="17" t="s">
        <v>34</v>
      </c>
      <c r="I719" s="13" t="str">
        <f t="shared" si="68"/>
        <v>N</v>
      </c>
      <c r="J719" s="13"/>
      <c r="K719" s="13" t="str">
        <f t="shared" si="69"/>
        <v>N</v>
      </c>
      <c r="L719" s="13" t="str">
        <f>IFERROR(VLOOKUP(G719,'Important Notes'!I:I,1,FALSE)," ")</f>
        <v xml:space="preserve"> </v>
      </c>
      <c r="M719" s="13" t="str">
        <f t="shared" si="70"/>
        <v>N</v>
      </c>
      <c r="N719" s="13" t="str">
        <f>IFERROR(VLOOKUP(G719,'Important Notes'!D:D,1,FALSE)," ")</f>
        <v xml:space="preserve"> </v>
      </c>
      <c r="O719" s="13" t="str">
        <f>VLOOKUP(D719,'Ref-NIST 800-53 (Rev. 4)'!A:D,4,FALSE)</f>
        <v>P1</v>
      </c>
      <c r="P719" s="13" t="s">
        <v>1152</v>
      </c>
    </row>
    <row r="720" spans="1:16">
      <c r="A720" s="13" t="str">
        <f t="shared" si="67"/>
        <v>SI</v>
      </c>
      <c r="B720" s="13" t="str">
        <f>VLOOKUP(A720,'Ref-Families'!A:B,2,FALSE)</f>
        <v xml:space="preserve"> System and Information Integrity</v>
      </c>
      <c r="C720" s="13" t="str">
        <f>TRIM(VLOOKUP(D720,'Ref-NIST 800-53 (Rev. 4)'!A:C,3,FALSE))</f>
        <v>INFORMATION SYSTEM MONITORING</v>
      </c>
      <c r="D720" s="12" t="s">
        <v>15</v>
      </c>
      <c r="E720" s="13" t="str">
        <f>TRIM(VLOOKUP(G720,'Ref-ALL NIST 800-53 Controls'!A:F,6,FALSE))</f>
        <v>CORRELATE MONITORING INFORMATION</v>
      </c>
      <c r="F720" s="55">
        <v>16</v>
      </c>
      <c r="G720" s="2" t="str">
        <f t="shared" si="66"/>
        <v>SI-4-16</v>
      </c>
      <c r="H720" s="17" t="s">
        <v>53</v>
      </c>
      <c r="I720" s="13" t="str">
        <f t="shared" si="68"/>
        <v>N</v>
      </c>
      <c r="J720" s="13"/>
      <c r="K720" s="13" t="str">
        <f t="shared" si="69"/>
        <v>Y</v>
      </c>
      <c r="L720" s="13" t="str">
        <f>IFERROR(VLOOKUP(G720,'Important Notes'!I:I,1,FALSE)," ")</f>
        <v>SI-4-16</v>
      </c>
      <c r="M720" s="13" t="str">
        <f t="shared" si="70"/>
        <v>Y</v>
      </c>
      <c r="N720" s="13" t="str">
        <f>IFERROR(VLOOKUP(G720,'Important Notes'!D:D,1,FALSE)," ")</f>
        <v>SI-4-16</v>
      </c>
      <c r="O720" s="13" t="str">
        <f>VLOOKUP(D720,'Ref-NIST 800-53 (Rev. 4)'!A:D,4,FALSE)</f>
        <v>P1</v>
      </c>
      <c r="P720" s="13" t="s">
        <v>1152</v>
      </c>
    </row>
    <row r="721" spans="1:16">
      <c r="A721" s="13" t="str">
        <f t="shared" si="67"/>
        <v>SI</v>
      </c>
      <c r="B721" s="13" t="str">
        <f>VLOOKUP(A721,'Ref-Families'!A:B,2,FALSE)</f>
        <v xml:space="preserve"> System and Information Integrity</v>
      </c>
      <c r="C721" s="13" t="str">
        <f>TRIM(VLOOKUP(D721,'Ref-NIST 800-53 (Rev. 4)'!A:C,3,FALSE))</f>
        <v>INFORMATION SYSTEM MONITORING</v>
      </c>
      <c r="D721" s="12" t="s">
        <v>15</v>
      </c>
      <c r="E721" s="13" t="str">
        <f>TRIM(VLOOKUP(G721,'Ref-ALL NIST 800-53 Controls'!A:F,6,FALSE))</f>
        <v>INTEGRATED SITUATIONAL AWARENESS</v>
      </c>
      <c r="F721" s="55">
        <v>17</v>
      </c>
      <c r="G721" s="2" t="str">
        <f t="shared" si="66"/>
        <v>SI-4-17</v>
      </c>
      <c r="H721" s="17" t="s">
        <v>157</v>
      </c>
      <c r="I721" s="13" t="str">
        <f t="shared" si="68"/>
        <v>N</v>
      </c>
      <c r="J721" s="13"/>
      <c r="K721" s="13" t="str">
        <f t="shared" si="69"/>
        <v>N</v>
      </c>
      <c r="L721" s="13" t="str">
        <f>IFERROR(VLOOKUP(G721,'Important Notes'!I:I,1,FALSE)," ")</f>
        <v xml:space="preserve"> </v>
      </c>
      <c r="M721" s="13" t="str">
        <f t="shared" si="70"/>
        <v>N</v>
      </c>
      <c r="N721" s="13" t="str">
        <f>IFERROR(VLOOKUP(G721,'Important Notes'!D:D,1,FALSE)," ")</f>
        <v xml:space="preserve"> </v>
      </c>
      <c r="O721" s="13" t="str">
        <f>VLOOKUP(D721,'Ref-NIST 800-53 (Rev. 4)'!A:D,4,FALSE)</f>
        <v>P1</v>
      </c>
      <c r="P721" s="13" t="s">
        <v>1152</v>
      </c>
    </row>
    <row r="722" spans="1:16">
      <c r="A722" s="13" t="str">
        <f t="shared" si="67"/>
        <v>SI</v>
      </c>
      <c r="B722" s="13" t="str">
        <f>VLOOKUP(A722,'Ref-Families'!A:B,2,FALSE)</f>
        <v xml:space="preserve"> System and Information Integrity</v>
      </c>
      <c r="C722" s="13" t="str">
        <f>TRIM(VLOOKUP(D722,'Ref-NIST 800-53 (Rev. 4)'!A:C,3,FALSE))</f>
        <v>INFORMATION SYSTEM MONITORING</v>
      </c>
      <c r="D722" s="12" t="s">
        <v>15</v>
      </c>
      <c r="E722" s="13" t="str">
        <f>TRIM(VLOOKUP(G722,'Ref-ALL NIST 800-53 Controls'!A:F,6,FALSE))</f>
        <v>ANALYZE TRAFFIC / COVERT EXFILTRATION</v>
      </c>
      <c r="F722" s="55">
        <v>18</v>
      </c>
      <c r="G722" s="2" t="str">
        <f t="shared" si="66"/>
        <v>SI-4-18</v>
      </c>
      <c r="H722" s="17" t="s">
        <v>609</v>
      </c>
      <c r="I722" s="13" t="str">
        <f t="shared" si="68"/>
        <v>N</v>
      </c>
      <c r="J722" s="13"/>
      <c r="K722" s="13" t="str">
        <f t="shared" si="69"/>
        <v>N</v>
      </c>
      <c r="L722" s="13" t="str">
        <f>IFERROR(VLOOKUP(G722,'Important Notes'!I:I,1,FALSE)," ")</f>
        <v xml:space="preserve"> </v>
      </c>
      <c r="M722" s="13" t="str">
        <f t="shared" si="70"/>
        <v>Y</v>
      </c>
      <c r="N722" s="13" t="str">
        <f>IFERROR(VLOOKUP(G722,'Important Notes'!D:D,1,FALSE)," ")</f>
        <v>SI-4-18</v>
      </c>
      <c r="O722" s="13" t="str">
        <f>VLOOKUP(D722,'Ref-NIST 800-53 (Rev. 4)'!A:D,4,FALSE)</f>
        <v>P1</v>
      </c>
      <c r="P722" s="13" t="s">
        <v>1152</v>
      </c>
    </row>
    <row r="723" spans="1:16">
      <c r="A723" s="13" t="str">
        <f t="shared" si="67"/>
        <v>SI</v>
      </c>
      <c r="B723" s="13" t="str">
        <f>VLOOKUP(A723,'Ref-Families'!A:B,2,FALSE)</f>
        <v xml:space="preserve"> System and Information Integrity</v>
      </c>
      <c r="C723" s="13" t="str">
        <f>TRIM(VLOOKUP(D723,'Ref-NIST 800-53 (Rev. 4)'!A:C,3,FALSE))</f>
        <v>INFORMATION SYSTEM MONITORING</v>
      </c>
      <c r="D723" s="12" t="s">
        <v>15</v>
      </c>
      <c r="E723" s="13" t="str">
        <f>TRIM(VLOOKUP(G723,'Ref-ALL NIST 800-53 Controls'!A:F,6,FALSE))</f>
        <v>INDIVIDUALS POSING GREATER RISK</v>
      </c>
      <c r="F723" s="55">
        <v>19</v>
      </c>
      <c r="G723" s="2" t="str">
        <f t="shared" si="66"/>
        <v>SI-4-19</v>
      </c>
      <c r="H723" s="17" t="s">
        <v>609</v>
      </c>
      <c r="I723" s="13" t="str">
        <f t="shared" si="68"/>
        <v>N</v>
      </c>
      <c r="J723" s="13"/>
      <c r="K723" s="13" t="str">
        <f t="shared" si="69"/>
        <v>N</v>
      </c>
      <c r="L723" s="13" t="str">
        <f>IFERROR(VLOOKUP(G723,'Important Notes'!I:I,1,FALSE)," ")</f>
        <v xml:space="preserve"> </v>
      </c>
      <c r="M723" s="13" t="str">
        <f t="shared" si="70"/>
        <v>Y</v>
      </c>
      <c r="N723" s="13" t="str">
        <f>IFERROR(VLOOKUP(G723,'Important Notes'!D:D,1,FALSE)," ")</f>
        <v>SI-4-19</v>
      </c>
      <c r="O723" s="13" t="str">
        <f>VLOOKUP(D723,'Ref-NIST 800-53 (Rev. 4)'!A:D,4,FALSE)</f>
        <v>P1</v>
      </c>
      <c r="P723" s="13" t="s">
        <v>1152</v>
      </c>
    </row>
    <row r="724" spans="1:16">
      <c r="A724" s="13" t="str">
        <f t="shared" si="67"/>
        <v>SI</v>
      </c>
      <c r="B724" s="13" t="str">
        <f>VLOOKUP(A724,'Ref-Families'!A:B,2,FALSE)</f>
        <v xml:space="preserve"> System and Information Integrity</v>
      </c>
      <c r="C724" s="13" t="str">
        <f>TRIM(VLOOKUP(D724,'Ref-NIST 800-53 (Rev. 4)'!A:C,3,FALSE))</f>
        <v>INFORMATION SYSTEM MONITORING</v>
      </c>
      <c r="D724" s="12" t="s">
        <v>15</v>
      </c>
      <c r="E724" s="13" t="str">
        <f>TRIM(VLOOKUP(G724,'Ref-ALL NIST 800-53 Controls'!A:F,6,FALSE))</f>
        <v>PRIVILEGED USER</v>
      </c>
      <c r="F724" s="55">
        <v>20</v>
      </c>
      <c r="G724" s="2" t="str">
        <f t="shared" si="66"/>
        <v>SI-4-20</v>
      </c>
      <c r="H724" s="17" t="s">
        <v>609</v>
      </c>
      <c r="I724" s="13" t="str">
        <f t="shared" si="68"/>
        <v>N</v>
      </c>
      <c r="J724" s="13"/>
      <c r="K724" s="13" t="str">
        <f t="shared" si="69"/>
        <v>N</v>
      </c>
      <c r="L724" s="13" t="str">
        <f>IFERROR(VLOOKUP(G724,'Important Notes'!I:I,1,FALSE)," ")</f>
        <v xml:space="preserve"> </v>
      </c>
      <c r="M724" s="13" t="str">
        <f t="shared" si="70"/>
        <v>Y</v>
      </c>
      <c r="N724" s="13" t="str">
        <f>IFERROR(VLOOKUP(G724,'Important Notes'!D:D,1,FALSE)," ")</f>
        <v>SI-4-20</v>
      </c>
      <c r="O724" s="13" t="str">
        <f>VLOOKUP(D724,'Ref-NIST 800-53 (Rev. 4)'!A:D,4,FALSE)</f>
        <v>P1</v>
      </c>
      <c r="P724" s="13" t="s">
        <v>1152</v>
      </c>
    </row>
    <row r="725" spans="1:16">
      <c r="A725" s="13" t="str">
        <f t="shared" si="67"/>
        <v>SI</v>
      </c>
      <c r="B725" s="13" t="str">
        <f>VLOOKUP(A725,'Ref-Families'!A:B,2,FALSE)</f>
        <v xml:space="preserve"> System and Information Integrity</v>
      </c>
      <c r="C725" s="13" t="str">
        <f>TRIM(VLOOKUP(D725,'Ref-NIST 800-53 (Rev. 4)'!A:C,3,FALSE))</f>
        <v>INFORMATION SYSTEM MONITORING</v>
      </c>
      <c r="D725" s="12" t="s">
        <v>15</v>
      </c>
      <c r="E725" s="13" t="str">
        <f>TRIM(VLOOKUP(G725,'Ref-ALL NIST 800-53 Controls'!A:F,6,FALSE))</f>
        <v>PROBATIONARY PERIODS</v>
      </c>
      <c r="F725" s="55">
        <v>21</v>
      </c>
      <c r="G725" s="2" t="str">
        <f t="shared" si="66"/>
        <v>SI-4-21</v>
      </c>
      <c r="H725" s="17" t="s">
        <v>609</v>
      </c>
      <c r="I725" s="13" t="str">
        <f t="shared" si="68"/>
        <v>N</v>
      </c>
      <c r="J725" s="13"/>
      <c r="K725" s="13" t="str">
        <f t="shared" si="69"/>
        <v>N</v>
      </c>
      <c r="L725" s="13" t="str">
        <f>IFERROR(VLOOKUP(G725,'Important Notes'!I:I,1,FALSE)," ")</f>
        <v xml:space="preserve"> </v>
      </c>
      <c r="M725" s="13" t="str">
        <f t="shared" si="70"/>
        <v>N</v>
      </c>
      <c r="N725" s="13" t="str">
        <f>IFERROR(VLOOKUP(G725,'Important Notes'!D:D,1,FALSE)," ")</f>
        <v xml:space="preserve"> </v>
      </c>
      <c r="O725" s="13" t="str">
        <f>VLOOKUP(D725,'Ref-NIST 800-53 (Rev. 4)'!A:D,4,FALSE)</f>
        <v>P1</v>
      </c>
      <c r="P725" s="13" t="s">
        <v>1152</v>
      </c>
    </row>
    <row r="726" spans="1:16">
      <c r="A726" s="13" t="str">
        <f t="shared" si="67"/>
        <v>SI</v>
      </c>
      <c r="B726" s="13" t="str">
        <f>VLOOKUP(A726,'Ref-Families'!A:B,2,FALSE)</f>
        <v xml:space="preserve"> System and Information Integrity</v>
      </c>
      <c r="C726" s="13" t="str">
        <f>TRIM(VLOOKUP(D726,'Ref-NIST 800-53 (Rev. 4)'!A:C,3,FALSE))</f>
        <v>INFORMATION SYSTEM MONITORING</v>
      </c>
      <c r="D726" s="12" t="s">
        <v>15</v>
      </c>
      <c r="E726" s="13" t="str">
        <f>TRIM(VLOOKUP(G726,'Ref-ALL NIST 800-53 Controls'!A:F,6,FALSE))</f>
        <v>UNAUTHORIZED NETWORK SERVICES</v>
      </c>
      <c r="F726" s="55">
        <v>22</v>
      </c>
      <c r="G726" s="2" t="str">
        <f t="shared" si="66"/>
        <v>SI-4-22</v>
      </c>
      <c r="H726" s="17" t="s">
        <v>210</v>
      </c>
      <c r="I726" s="13" t="str">
        <f t="shared" si="68"/>
        <v>N</v>
      </c>
      <c r="J726" s="13"/>
      <c r="K726" s="13" t="str">
        <f t="shared" si="69"/>
        <v>N</v>
      </c>
      <c r="L726" s="13" t="str">
        <f>IFERROR(VLOOKUP(G726,'Important Notes'!I:I,1,FALSE)," ")</f>
        <v xml:space="preserve"> </v>
      </c>
      <c r="M726" s="13" t="str">
        <f t="shared" si="70"/>
        <v>Y</v>
      </c>
      <c r="N726" s="13" t="str">
        <f>IFERROR(VLOOKUP(G726,'Important Notes'!D:D,1,FALSE)," ")</f>
        <v>SI-4-22</v>
      </c>
      <c r="O726" s="13" t="str">
        <f>VLOOKUP(D726,'Ref-NIST 800-53 (Rev. 4)'!A:D,4,FALSE)</f>
        <v>P1</v>
      </c>
      <c r="P726" s="13" t="s">
        <v>1152</v>
      </c>
    </row>
    <row r="727" spans="1:16">
      <c r="A727" s="13" t="str">
        <f t="shared" si="67"/>
        <v>SI</v>
      </c>
      <c r="B727" s="13" t="str">
        <f>VLOOKUP(A727,'Ref-Families'!A:B,2,FALSE)</f>
        <v xml:space="preserve"> System and Information Integrity</v>
      </c>
      <c r="C727" s="13" t="str">
        <f>TRIM(VLOOKUP(D727,'Ref-NIST 800-53 (Rev. 4)'!A:C,3,FALSE))</f>
        <v>INFORMATION SYSTEM MONITORING</v>
      </c>
      <c r="D727" s="12" t="s">
        <v>15</v>
      </c>
      <c r="E727" s="13" t="str">
        <f>TRIM(VLOOKUP(G727,'Ref-ALL NIST 800-53 Controls'!A:F,6,FALSE))</f>
        <v>HOST-BASED DEVICES</v>
      </c>
      <c r="F727" s="55">
        <v>23</v>
      </c>
      <c r="G727" s="2" t="str">
        <f t="shared" si="66"/>
        <v>SI-4-23</v>
      </c>
      <c r="H727" s="17" t="s">
        <v>609</v>
      </c>
      <c r="I727" s="13" t="str">
        <f t="shared" si="68"/>
        <v>N</v>
      </c>
      <c r="J727" s="13"/>
      <c r="K727" s="13" t="str">
        <f t="shared" si="69"/>
        <v>Y</v>
      </c>
      <c r="L727" s="13" t="str">
        <f>IFERROR(VLOOKUP(G727,'Important Notes'!I:I,1,FALSE)," ")</f>
        <v>SI-4-23</v>
      </c>
      <c r="M727" s="13" t="str">
        <f t="shared" si="70"/>
        <v>Y</v>
      </c>
      <c r="N727" s="13" t="str">
        <f>IFERROR(VLOOKUP(G727,'Important Notes'!D:D,1,FALSE)," ")</f>
        <v>SI-4-23</v>
      </c>
      <c r="O727" s="13" t="str">
        <f>VLOOKUP(D727,'Ref-NIST 800-53 (Rev. 4)'!A:D,4,FALSE)</f>
        <v>P1</v>
      </c>
      <c r="P727" s="13" t="s">
        <v>1152</v>
      </c>
    </row>
    <row r="728" spans="1:16">
      <c r="A728" s="13" t="str">
        <f t="shared" si="67"/>
        <v>SI</v>
      </c>
      <c r="B728" s="13" t="str">
        <f>VLOOKUP(A728,'Ref-Families'!A:B,2,FALSE)</f>
        <v xml:space="preserve"> System and Information Integrity</v>
      </c>
      <c r="C728" s="13" t="str">
        <f>TRIM(VLOOKUP(D728,'Ref-NIST 800-53 (Rev. 4)'!A:C,3,FALSE))</f>
        <v>INFORMATION SYSTEM MONITORING</v>
      </c>
      <c r="D728" s="12" t="s">
        <v>15</v>
      </c>
      <c r="E728" s="13" t="str">
        <f>TRIM(VLOOKUP(G728,'Ref-ALL NIST 800-53 Controls'!A:F,6,FALSE))</f>
        <v>INDICATORS OF COMPROMISE</v>
      </c>
      <c r="F728" s="55">
        <v>24</v>
      </c>
      <c r="G728" s="2" t="str">
        <f t="shared" si="66"/>
        <v>SI-4-24</v>
      </c>
      <c r="H728" s="17" t="s">
        <v>609</v>
      </c>
      <c r="I728" s="13" t="str">
        <f t="shared" si="68"/>
        <v>N</v>
      </c>
      <c r="J728" s="13"/>
      <c r="K728" s="13" t="str">
        <f t="shared" si="69"/>
        <v>N</v>
      </c>
      <c r="L728" s="13" t="str">
        <f>IFERROR(VLOOKUP(G728,'Important Notes'!I:I,1,FALSE)," ")</f>
        <v xml:space="preserve"> </v>
      </c>
      <c r="M728" s="13" t="str">
        <f t="shared" si="70"/>
        <v>Y</v>
      </c>
      <c r="N728" s="13" t="str">
        <f>IFERROR(VLOOKUP(G728,'Important Notes'!D:D,1,FALSE)," ")</f>
        <v>SI-4-24</v>
      </c>
      <c r="O728" s="13" t="str">
        <f>VLOOKUP(D728,'Ref-NIST 800-53 (Rev. 4)'!A:D,4,FALSE)</f>
        <v>P1</v>
      </c>
      <c r="P728" s="13" t="s">
        <v>1152</v>
      </c>
    </row>
    <row r="729" spans="1:16">
      <c r="A729" s="13" t="str">
        <f t="shared" si="67"/>
        <v>SI</v>
      </c>
      <c r="B729" s="13" t="str">
        <f>VLOOKUP(A729,'Ref-Families'!A:B,2,FALSE)</f>
        <v xml:space="preserve"> System and Information Integrity</v>
      </c>
      <c r="C729" s="13" t="str">
        <f>TRIM(VLOOKUP(D729,'Ref-NIST 800-53 (Rev. 4)'!A:C,3,FALSE))</f>
        <v>SECURITY ALERTS, ADVISORIES, AND DIRECTIVES</v>
      </c>
      <c r="D729" s="12" t="s">
        <v>559</v>
      </c>
      <c r="E729" s="13" t="str">
        <f>TRIM(VLOOKUP(G729,'Ref-ALL NIST 800-53 Controls'!A:F,6,FALSE))</f>
        <v/>
      </c>
      <c r="F729" s="56">
        <v>0</v>
      </c>
      <c r="G729" s="2" t="str">
        <f t="shared" si="66"/>
        <v>SI-5-0</v>
      </c>
      <c r="H729" s="17" t="s">
        <v>202</v>
      </c>
      <c r="I729" s="13" t="str">
        <f t="shared" si="68"/>
        <v>Y</v>
      </c>
      <c r="J729" s="13" t="str">
        <f t="shared" ref="J729:J763" si="71">G729</f>
        <v>SI-5-0</v>
      </c>
      <c r="K729" s="13" t="str">
        <f t="shared" si="69"/>
        <v>Y</v>
      </c>
      <c r="L729" s="13" t="str">
        <f>IFERROR(VLOOKUP(G729,'Important Notes'!I:I,1,FALSE)," ")</f>
        <v>SI-5-0</v>
      </c>
      <c r="M729" s="13" t="str">
        <f t="shared" si="70"/>
        <v>Y</v>
      </c>
      <c r="N729" s="13" t="str">
        <f>IFERROR(VLOOKUP(G729,'Important Notes'!D:D,1,FALSE)," ")</f>
        <v>SI-5-0</v>
      </c>
      <c r="O729" s="13" t="str">
        <f>VLOOKUP(D729,'Ref-NIST 800-53 (Rev. 4)'!A:D,4,FALSE)</f>
        <v>P1</v>
      </c>
      <c r="P729" s="13" t="s">
        <v>1152</v>
      </c>
    </row>
    <row r="730" spans="1:16">
      <c r="A730" s="13" t="str">
        <f t="shared" si="67"/>
        <v>SI</v>
      </c>
      <c r="B730" s="13" t="str">
        <f>VLOOKUP(A730,'Ref-Families'!A:B,2,FALSE)</f>
        <v xml:space="preserve"> System and Information Integrity</v>
      </c>
      <c r="C730" s="13" t="str">
        <f>TRIM(VLOOKUP(D730,'Ref-NIST 800-53 (Rev. 4)'!A:C,3,FALSE))</f>
        <v>SECURITY ALERTS, ADVISORIES, AND DIRECTIVES</v>
      </c>
      <c r="D730" s="12" t="s">
        <v>559</v>
      </c>
      <c r="E730" s="13" t="str">
        <f>TRIM(VLOOKUP(G730,'Ref-ALL NIST 800-53 Controls'!A:F,6,FALSE))</f>
        <v>AUTOMATED ALERTS AND ADVISORIES</v>
      </c>
      <c r="F730" s="55">
        <v>1</v>
      </c>
      <c r="G730" s="2" t="str">
        <f t="shared" si="66"/>
        <v>SI-5-1</v>
      </c>
      <c r="H730" s="17" t="s">
        <v>609</v>
      </c>
      <c r="I730" s="13" t="str">
        <f t="shared" si="68"/>
        <v>N</v>
      </c>
      <c r="J730" s="13"/>
      <c r="K730" s="13" t="str">
        <f t="shared" si="69"/>
        <v>N</v>
      </c>
      <c r="L730" s="13" t="str">
        <f>IFERROR(VLOOKUP(G730,'Important Notes'!I:I,1,FALSE)," ")</f>
        <v xml:space="preserve"> </v>
      </c>
      <c r="M730" s="13" t="str">
        <f t="shared" si="70"/>
        <v>Y</v>
      </c>
      <c r="N730" s="13" t="str">
        <f>IFERROR(VLOOKUP(G730,'Important Notes'!D:D,1,FALSE)," ")</f>
        <v>SI-5-1</v>
      </c>
      <c r="O730" s="13" t="str">
        <f>VLOOKUP(D730,'Ref-NIST 800-53 (Rev. 4)'!A:D,4,FALSE)</f>
        <v>P1</v>
      </c>
      <c r="P730" s="13" t="s">
        <v>1152</v>
      </c>
    </row>
    <row r="731" spans="1:16">
      <c r="A731" s="13" t="str">
        <f t="shared" si="67"/>
        <v>SI</v>
      </c>
      <c r="B731" s="13" t="str">
        <f>VLOOKUP(A731,'Ref-Families'!A:B,2,FALSE)</f>
        <v xml:space="preserve"> System and Information Integrity</v>
      </c>
      <c r="C731" s="13" t="str">
        <f>TRIM(VLOOKUP(D731,'Ref-NIST 800-53 (Rev. 4)'!A:C,3,FALSE))</f>
        <v>SECURITY FUNCTION VERIFICATION</v>
      </c>
      <c r="D731" s="12" t="s">
        <v>211</v>
      </c>
      <c r="E731" s="13" t="str">
        <f>TRIM(VLOOKUP(G731,'Ref-ALL NIST 800-53 Controls'!A:F,6,FALSE))</f>
        <v/>
      </c>
      <c r="F731" s="55">
        <v>0</v>
      </c>
      <c r="G731" s="2" t="str">
        <f t="shared" si="66"/>
        <v>SI-6-0</v>
      </c>
      <c r="H731" s="17" t="s">
        <v>738</v>
      </c>
      <c r="I731" s="13" t="str">
        <f t="shared" si="68"/>
        <v>N</v>
      </c>
      <c r="J731" s="13"/>
      <c r="K731" s="13" t="str">
        <f t="shared" si="69"/>
        <v>Y</v>
      </c>
      <c r="L731" s="13" t="str">
        <f>IFERROR(VLOOKUP(G731,'Important Notes'!I:I,1,FALSE)," ")</f>
        <v>SI-6-0</v>
      </c>
      <c r="M731" s="13" t="str">
        <f t="shared" si="70"/>
        <v>Y</v>
      </c>
      <c r="N731" s="13" t="str">
        <f>IFERROR(VLOOKUP(G731,'Important Notes'!D:D,1,FALSE)," ")</f>
        <v>SI-6-0</v>
      </c>
      <c r="O731" s="13" t="str">
        <f>VLOOKUP(D731,'Ref-NIST 800-53 (Rev. 4)'!A:D,4,FALSE)</f>
        <v>P1</v>
      </c>
      <c r="P731" s="13" t="s">
        <v>1152</v>
      </c>
    </row>
    <row r="732" spans="1:16">
      <c r="A732" s="13" t="str">
        <f t="shared" si="67"/>
        <v>SI</v>
      </c>
      <c r="B732" s="13" t="str">
        <f>VLOOKUP(A732,'Ref-Families'!A:B,2,FALSE)</f>
        <v xml:space="preserve"> System and Information Integrity</v>
      </c>
      <c r="C732" s="13" t="str">
        <f>TRIM(VLOOKUP(D732,'Ref-NIST 800-53 (Rev. 4)'!A:C,3,FALSE))</f>
        <v>SECURITY FUNCTION VERIFICATION</v>
      </c>
      <c r="D732" s="12" t="s">
        <v>211</v>
      </c>
      <c r="E732" s="13" t="str">
        <f>TRIM(VLOOKUP(G732,'Ref-ALL NIST 800-53 Controls'!A:F,6,FALSE))</f>
        <v>NOTIFICATION OF FAILED SECURITY TESTS</v>
      </c>
      <c r="F732" s="55">
        <v>1</v>
      </c>
      <c r="G732" s="2" t="str">
        <f t="shared" si="66"/>
        <v>SI-6-1</v>
      </c>
      <c r="H732" s="17" t="s">
        <v>611</v>
      </c>
      <c r="I732" s="13" t="str">
        <f t="shared" si="68"/>
        <v>N</v>
      </c>
      <c r="J732" s="13"/>
      <c r="K732" s="13" t="str">
        <f t="shared" si="69"/>
        <v>N</v>
      </c>
      <c r="L732" s="13" t="str">
        <f>IFERROR(VLOOKUP(G732,'Important Notes'!I:I,1,FALSE)," ")</f>
        <v xml:space="preserve"> </v>
      </c>
      <c r="M732" s="13" t="str">
        <f t="shared" si="70"/>
        <v>N</v>
      </c>
      <c r="N732" s="13" t="str">
        <f>IFERROR(VLOOKUP(G732,'Important Notes'!D:D,1,FALSE)," ")</f>
        <v xml:space="preserve"> </v>
      </c>
      <c r="O732" s="13" t="str">
        <f>VLOOKUP(D732,'Ref-NIST 800-53 (Rev. 4)'!A:D,4,FALSE)</f>
        <v>P1</v>
      </c>
      <c r="P732" s="13" t="s">
        <v>1152</v>
      </c>
    </row>
    <row r="733" spans="1:16">
      <c r="A733" s="13" t="str">
        <f t="shared" si="67"/>
        <v>SI</v>
      </c>
      <c r="B733" s="13" t="str">
        <f>VLOOKUP(A733,'Ref-Families'!A:B,2,FALSE)</f>
        <v xml:space="preserve"> System and Information Integrity</v>
      </c>
      <c r="C733" s="13" t="str">
        <f>TRIM(VLOOKUP(D733,'Ref-NIST 800-53 (Rev. 4)'!A:C,3,FALSE))</f>
        <v>SECURITY FUNCTION VERIFICATION</v>
      </c>
      <c r="D733" s="12" t="s">
        <v>211</v>
      </c>
      <c r="E733" s="13" t="str">
        <f>TRIM(VLOOKUP(G733,'Ref-ALL NIST 800-53 Controls'!A:F,6,FALSE))</f>
        <v>AUTOMATION SUPPORT FOR DISTRIBUTED TESTING</v>
      </c>
      <c r="F733" s="55">
        <v>2</v>
      </c>
      <c r="G733" s="2" t="str">
        <f t="shared" si="66"/>
        <v>SI-6-2</v>
      </c>
      <c r="H733" s="17" t="s">
        <v>202</v>
      </c>
      <c r="I733" s="13" t="str">
        <f t="shared" si="68"/>
        <v>N</v>
      </c>
      <c r="J733" s="13"/>
      <c r="K733" s="13" t="str">
        <f t="shared" si="69"/>
        <v>N</v>
      </c>
      <c r="L733" s="13" t="str">
        <f>IFERROR(VLOOKUP(G733,'Important Notes'!I:I,1,FALSE)," ")</f>
        <v xml:space="preserve"> </v>
      </c>
      <c r="M733" s="13" t="str">
        <f t="shared" si="70"/>
        <v>N</v>
      </c>
      <c r="N733" s="13" t="str">
        <f>IFERROR(VLOOKUP(G733,'Important Notes'!D:D,1,FALSE)," ")</f>
        <v xml:space="preserve"> </v>
      </c>
      <c r="O733" s="13" t="str">
        <f>VLOOKUP(D733,'Ref-NIST 800-53 (Rev. 4)'!A:D,4,FALSE)</f>
        <v>P1</v>
      </c>
      <c r="P733" s="13" t="s">
        <v>1152</v>
      </c>
    </row>
    <row r="734" spans="1:16">
      <c r="A734" s="13" t="str">
        <f t="shared" si="67"/>
        <v>SI</v>
      </c>
      <c r="B734" s="13" t="str">
        <f>VLOOKUP(A734,'Ref-Families'!A:B,2,FALSE)</f>
        <v xml:space="preserve"> System and Information Integrity</v>
      </c>
      <c r="C734" s="13" t="str">
        <f>TRIM(VLOOKUP(D734,'Ref-NIST 800-53 (Rev. 4)'!A:C,3,FALSE))</f>
        <v>SECURITY FUNCTION VERIFICATION</v>
      </c>
      <c r="D734" s="12" t="s">
        <v>211</v>
      </c>
      <c r="E734" s="13" t="str">
        <f>TRIM(VLOOKUP(G734,'Ref-ALL NIST 800-53 Controls'!A:F,6,FALSE))</f>
        <v>REPORT VERIFICATION RESULTS</v>
      </c>
      <c r="F734" s="55">
        <v>3</v>
      </c>
      <c r="G734" s="2" t="str">
        <f t="shared" si="66"/>
        <v>SI-6-3</v>
      </c>
      <c r="H734" s="17" t="s">
        <v>212</v>
      </c>
      <c r="I734" s="13" t="str">
        <f t="shared" si="68"/>
        <v>N</v>
      </c>
      <c r="J734" s="13"/>
      <c r="K734" s="13" t="str">
        <f t="shared" si="69"/>
        <v>N</v>
      </c>
      <c r="L734" s="13" t="str">
        <f>IFERROR(VLOOKUP(G734,'Important Notes'!I:I,1,FALSE)," ")</f>
        <v xml:space="preserve"> </v>
      </c>
      <c r="M734" s="13" t="str">
        <f t="shared" si="70"/>
        <v>N</v>
      </c>
      <c r="N734" s="13" t="str">
        <f>IFERROR(VLOOKUP(G734,'Important Notes'!D:D,1,FALSE)," ")</f>
        <v xml:space="preserve"> </v>
      </c>
      <c r="O734" s="13" t="str">
        <f>VLOOKUP(D734,'Ref-NIST 800-53 (Rev. 4)'!A:D,4,FALSE)</f>
        <v>P1</v>
      </c>
      <c r="P734" s="13" t="s">
        <v>1152</v>
      </c>
    </row>
    <row r="735" spans="1:16">
      <c r="A735" s="13" t="str">
        <f t="shared" si="67"/>
        <v>SI</v>
      </c>
      <c r="B735" s="13" t="str">
        <f>VLOOKUP(A735,'Ref-Families'!A:B,2,FALSE)</f>
        <v xml:space="preserve"> System and Information Integrity</v>
      </c>
      <c r="C735" s="13" t="str">
        <f>TRIM(VLOOKUP(D735,'Ref-NIST 800-53 (Rev. 4)'!A:C,3,FALSE))</f>
        <v>SOFTWARE, FIRMWARE, AND INFORMATION INTEGRITY</v>
      </c>
      <c r="D735" s="12" t="s">
        <v>94</v>
      </c>
      <c r="E735" s="13" t="str">
        <f>TRIM(VLOOKUP(G735,'Ref-ALL NIST 800-53 Controls'!A:F,6,FALSE))</f>
        <v/>
      </c>
      <c r="F735" s="55">
        <v>0</v>
      </c>
      <c r="G735" s="2" t="str">
        <f t="shared" si="66"/>
        <v>SI-7-0</v>
      </c>
      <c r="H735" s="17" t="s">
        <v>739</v>
      </c>
      <c r="I735" s="13" t="str">
        <f t="shared" si="68"/>
        <v>N</v>
      </c>
      <c r="J735" s="13"/>
      <c r="K735" s="13" t="str">
        <f t="shared" si="69"/>
        <v>Y</v>
      </c>
      <c r="L735" s="13" t="str">
        <f>IFERROR(VLOOKUP(G735,'Important Notes'!I:I,1,FALSE)," ")</f>
        <v>SI-7-0</v>
      </c>
      <c r="M735" s="13" t="str">
        <f t="shared" si="70"/>
        <v>Y</v>
      </c>
      <c r="N735" s="13" t="str">
        <f>IFERROR(VLOOKUP(G735,'Important Notes'!D:D,1,FALSE)," ")</f>
        <v>SI-7-0</v>
      </c>
      <c r="O735" s="13" t="str">
        <f>VLOOKUP(D735,'Ref-NIST 800-53 (Rev. 4)'!A:D,4,FALSE)</f>
        <v>P1</v>
      </c>
      <c r="P735" s="13" t="s">
        <v>1152</v>
      </c>
    </row>
    <row r="736" spans="1:16">
      <c r="A736" s="13" t="str">
        <f t="shared" si="67"/>
        <v>SI</v>
      </c>
      <c r="B736" s="13" t="str">
        <f>VLOOKUP(A736,'Ref-Families'!A:B,2,FALSE)</f>
        <v xml:space="preserve"> System and Information Integrity</v>
      </c>
      <c r="C736" s="13" t="str">
        <f>TRIM(VLOOKUP(D736,'Ref-NIST 800-53 (Rev. 4)'!A:C,3,FALSE))</f>
        <v>SOFTWARE, FIRMWARE, AND INFORMATION INTEGRITY</v>
      </c>
      <c r="D736" s="12" t="s">
        <v>94</v>
      </c>
      <c r="E736" s="13" t="str">
        <f>TRIM(VLOOKUP(G736,'Ref-ALL NIST 800-53 Controls'!A:F,6,FALSE))</f>
        <v>INTEGRITY CHECKS</v>
      </c>
      <c r="F736" s="55">
        <v>1</v>
      </c>
      <c r="G736" s="2" t="str">
        <f t="shared" si="66"/>
        <v>SI-7-1</v>
      </c>
      <c r="H736" s="17" t="s">
        <v>609</v>
      </c>
      <c r="I736" s="13" t="str">
        <f t="shared" si="68"/>
        <v>N</v>
      </c>
      <c r="J736" s="13"/>
      <c r="K736" s="13" t="str">
        <f t="shared" si="69"/>
        <v>Y</v>
      </c>
      <c r="L736" s="13" t="str">
        <f>IFERROR(VLOOKUP(G736,'Important Notes'!I:I,1,FALSE)," ")</f>
        <v>SI-7-1</v>
      </c>
      <c r="M736" s="13" t="str">
        <f t="shared" si="70"/>
        <v>Y</v>
      </c>
      <c r="N736" s="13" t="str">
        <f>IFERROR(VLOOKUP(G736,'Important Notes'!D:D,1,FALSE)," ")</f>
        <v>SI-7-1</v>
      </c>
      <c r="O736" s="13" t="str">
        <f>VLOOKUP(D736,'Ref-NIST 800-53 (Rev. 4)'!A:D,4,FALSE)</f>
        <v>P1</v>
      </c>
      <c r="P736" s="13" t="s">
        <v>1152</v>
      </c>
    </row>
    <row r="737" spans="1:16">
      <c r="A737" s="13" t="str">
        <f t="shared" si="67"/>
        <v>SI</v>
      </c>
      <c r="B737" s="13" t="str">
        <f>VLOOKUP(A737,'Ref-Families'!A:B,2,FALSE)</f>
        <v xml:space="preserve"> System and Information Integrity</v>
      </c>
      <c r="C737" s="13" t="str">
        <f>TRIM(VLOOKUP(D737,'Ref-NIST 800-53 (Rev. 4)'!A:C,3,FALSE))</f>
        <v>SOFTWARE, FIRMWARE, AND INFORMATION INTEGRITY</v>
      </c>
      <c r="D737" s="12" t="s">
        <v>94</v>
      </c>
      <c r="E737" s="13" t="str">
        <f>TRIM(VLOOKUP(G737,'Ref-ALL NIST 800-53 Controls'!A:F,6,FALSE))</f>
        <v>AUTOMATED NOTIFICATIONS OF INTEGRITY VIOLATIONS</v>
      </c>
      <c r="F737" s="55">
        <v>2</v>
      </c>
      <c r="G737" s="2" t="str">
        <f t="shared" si="66"/>
        <v>SI-7-2</v>
      </c>
      <c r="H737" s="17" t="s">
        <v>609</v>
      </c>
      <c r="I737" s="13" t="str">
        <f t="shared" si="68"/>
        <v>N</v>
      </c>
      <c r="J737" s="13"/>
      <c r="K737" s="13" t="str">
        <f t="shared" si="69"/>
        <v>N</v>
      </c>
      <c r="L737" s="13" t="str">
        <f>IFERROR(VLOOKUP(G737,'Important Notes'!I:I,1,FALSE)," ")</f>
        <v xml:space="preserve"> </v>
      </c>
      <c r="M737" s="13" t="str">
        <f t="shared" si="70"/>
        <v>Y</v>
      </c>
      <c r="N737" s="13" t="str">
        <f>IFERROR(VLOOKUP(G737,'Important Notes'!D:D,1,FALSE)," ")</f>
        <v>SI-7-2</v>
      </c>
      <c r="O737" s="13" t="str">
        <f>VLOOKUP(D737,'Ref-NIST 800-53 (Rev. 4)'!A:D,4,FALSE)</f>
        <v>P1</v>
      </c>
      <c r="P737" s="13" t="s">
        <v>1152</v>
      </c>
    </row>
    <row r="738" spans="1:16">
      <c r="A738" s="13" t="str">
        <f t="shared" si="67"/>
        <v>SI</v>
      </c>
      <c r="B738" s="13" t="str">
        <f>VLOOKUP(A738,'Ref-Families'!A:B,2,FALSE)</f>
        <v xml:space="preserve"> System and Information Integrity</v>
      </c>
      <c r="C738" s="13" t="str">
        <f>TRIM(VLOOKUP(D738,'Ref-NIST 800-53 (Rev. 4)'!A:C,3,FALSE))</f>
        <v>SOFTWARE, FIRMWARE, AND INFORMATION INTEGRITY</v>
      </c>
      <c r="D738" s="12" t="s">
        <v>94</v>
      </c>
      <c r="E738" s="13" t="str">
        <f>TRIM(VLOOKUP(G738,'Ref-ALL NIST 800-53 Controls'!A:F,6,FALSE))</f>
        <v>CENTRALLY MANAGED INTEGRITY TOOLS</v>
      </c>
      <c r="F738" s="55">
        <v>3</v>
      </c>
      <c r="G738" s="2" t="str">
        <f t="shared" si="66"/>
        <v>SI-7-3</v>
      </c>
      <c r="H738" s="17" t="s">
        <v>213</v>
      </c>
      <c r="I738" s="13" t="str">
        <f t="shared" si="68"/>
        <v>N</v>
      </c>
      <c r="J738" s="13"/>
      <c r="K738" s="13" t="str">
        <f t="shared" si="69"/>
        <v>N</v>
      </c>
      <c r="L738" s="13" t="str">
        <f>IFERROR(VLOOKUP(G738,'Important Notes'!I:I,1,FALSE)," ")</f>
        <v xml:space="preserve"> </v>
      </c>
      <c r="M738" s="13" t="str">
        <f t="shared" si="70"/>
        <v>N</v>
      </c>
      <c r="N738" s="13" t="str">
        <f>IFERROR(VLOOKUP(G738,'Important Notes'!D:D,1,FALSE)," ")</f>
        <v xml:space="preserve"> </v>
      </c>
      <c r="O738" s="13" t="str">
        <f>VLOOKUP(D738,'Ref-NIST 800-53 (Rev. 4)'!A:D,4,FALSE)</f>
        <v>P1</v>
      </c>
      <c r="P738" s="13" t="s">
        <v>1152</v>
      </c>
    </row>
    <row r="739" spans="1:16">
      <c r="A739" s="13" t="str">
        <f t="shared" si="67"/>
        <v>SI</v>
      </c>
      <c r="B739" s="13" t="str">
        <f>VLOOKUP(A739,'Ref-Families'!A:B,2,FALSE)</f>
        <v xml:space="preserve"> System and Information Integrity</v>
      </c>
      <c r="C739" s="13" t="str">
        <f>TRIM(VLOOKUP(D739,'Ref-NIST 800-53 (Rev. 4)'!A:C,3,FALSE))</f>
        <v>SOFTWARE, FIRMWARE, AND INFORMATION INTEGRITY</v>
      </c>
      <c r="D739" s="12" t="s">
        <v>94</v>
      </c>
      <c r="E739" s="13" t="str">
        <f>TRIM(VLOOKUP(G739,'Ref-ALL NIST 800-53 Controls'!A:F,6,FALSE))</f>
        <v>TAMPER- EVIDENT PACKAGING</v>
      </c>
      <c r="F739" s="55">
        <v>4</v>
      </c>
      <c r="G739" s="2" t="str">
        <f t="shared" si="66"/>
        <v>SI-7-4</v>
      </c>
      <c r="H739" s="17" t="s">
        <v>611</v>
      </c>
      <c r="I739" s="13" t="str">
        <f t="shared" si="68"/>
        <v>N</v>
      </c>
      <c r="J739" s="13"/>
      <c r="K739" s="13" t="str">
        <f t="shared" si="69"/>
        <v>N</v>
      </c>
      <c r="L739" s="13" t="str">
        <f>IFERROR(VLOOKUP(G739,'Important Notes'!I:I,1,FALSE)," ")</f>
        <v xml:space="preserve"> </v>
      </c>
      <c r="M739" s="13" t="str">
        <f t="shared" si="70"/>
        <v>N</v>
      </c>
      <c r="N739" s="13" t="str">
        <f>IFERROR(VLOOKUP(G739,'Important Notes'!D:D,1,FALSE)," ")</f>
        <v xml:space="preserve"> </v>
      </c>
      <c r="O739" s="13" t="str">
        <f>VLOOKUP(D739,'Ref-NIST 800-53 (Rev. 4)'!A:D,4,FALSE)</f>
        <v>P1</v>
      </c>
      <c r="P739" s="13" t="s">
        <v>1152</v>
      </c>
    </row>
    <row r="740" spans="1:16">
      <c r="A740" s="13" t="str">
        <f t="shared" si="67"/>
        <v>SI</v>
      </c>
      <c r="B740" s="13" t="str">
        <f>VLOOKUP(A740,'Ref-Families'!A:B,2,FALSE)</f>
        <v xml:space="preserve"> System and Information Integrity</v>
      </c>
      <c r="C740" s="13" t="str">
        <f>TRIM(VLOOKUP(D740,'Ref-NIST 800-53 (Rev. 4)'!A:C,3,FALSE))</f>
        <v>SOFTWARE, FIRMWARE, AND INFORMATION INTEGRITY</v>
      </c>
      <c r="D740" s="12" t="s">
        <v>94</v>
      </c>
      <c r="E740" s="13" t="str">
        <f>TRIM(VLOOKUP(G740,'Ref-ALL NIST 800-53 Controls'!A:F,6,FALSE))</f>
        <v>AUTOMATED RESPONSE TO INTEGRITY VIOLATIONS</v>
      </c>
      <c r="F740" s="55">
        <v>5</v>
      </c>
      <c r="G740" s="2" t="str">
        <f t="shared" si="66"/>
        <v>SI-7-5</v>
      </c>
      <c r="H740" s="17" t="s">
        <v>609</v>
      </c>
      <c r="I740" s="13" t="str">
        <f t="shared" si="68"/>
        <v>N</v>
      </c>
      <c r="J740" s="13"/>
      <c r="K740" s="13" t="str">
        <f t="shared" si="69"/>
        <v>N</v>
      </c>
      <c r="L740" s="13" t="str">
        <f>IFERROR(VLOOKUP(G740,'Important Notes'!I:I,1,FALSE)," ")</f>
        <v xml:space="preserve"> </v>
      </c>
      <c r="M740" s="13" t="str">
        <f t="shared" si="70"/>
        <v>Y</v>
      </c>
      <c r="N740" s="13" t="str">
        <f>IFERROR(VLOOKUP(G740,'Important Notes'!D:D,1,FALSE)," ")</f>
        <v>SI-7-5</v>
      </c>
      <c r="O740" s="13" t="str">
        <f>VLOOKUP(D740,'Ref-NIST 800-53 (Rev. 4)'!A:D,4,FALSE)</f>
        <v>P1</v>
      </c>
      <c r="P740" s="13" t="s">
        <v>1152</v>
      </c>
    </row>
    <row r="741" spans="1:16">
      <c r="A741" s="13" t="str">
        <f t="shared" si="67"/>
        <v>SI</v>
      </c>
      <c r="B741" s="13" t="str">
        <f>VLOOKUP(A741,'Ref-Families'!A:B,2,FALSE)</f>
        <v xml:space="preserve"> System and Information Integrity</v>
      </c>
      <c r="C741" s="13" t="str">
        <f>TRIM(VLOOKUP(D741,'Ref-NIST 800-53 (Rev. 4)'!A:C,3,FALSE))</f>
        <v>SOFTWARE, FIRMWARE, AND INFORMATION INTEGRITY</v>
      </c>
      <c r="D741" s="12" t="s">
        <v>94</v>
      </c>
      <c r="E741" s="13" t="str">
        <f>TRIM(VLOOKUP(G741,'Ref-ALL NIST 800-53 Controls'!A:F,6,FALSE))</f>
        <v>CRYPTOGRAPHIC PROTECTION</v>
      </c>
      <c r="F741" s="55">
        <v>6</v>
      </c>
      <c r="G741" s="2" t="str">
        <f t="shared" si="66"/>
        <v>SI-7-6</v>
      </c>
      <c r="H741" s="17" t="s">
        <v>79</v>
      </c>
      <c r="I741" s="13" t="str">
        <f t="shared" si="68"/>
        <v>N</v>
      </c>
      <c r="J741" s="13"/>
      <c r="K741" s="13" t="str">
        <f t="shared" si="69"/>
        <v>N</v>
      </c>
      <c r="L741" s="13" t="str">
        <f>IFERROR(VLOOKUP(G741,'Important Notes'!I:I,1,FALSE)," ")</f>
        <v xml:space="preserve"> </v>
      </c>
      <c r="M741" s="13" t="str">
        <f t="shared" si="70"/>
        <v>N</v>
      </c>
      <c r="N741" s="13" t="str">
        <f>IFERROR(VLOOKUP(G741,'Important Notes'!D:D,1,FALSE)," ")</f>
        <v xml:space="preserve"> </v>
      </c>
      <c r="O741" s="13" t="str">
        <f>VLOOKUP(D741,'Ref-NIST 800-53 (Rev. 4)'!A:D,4,FALSE)</f>
        <v>P1</v>
      </c>
      <c r="P741" s="13" t="s">
        <v>1152</v>
      </c>
    </row>
    <row r="742" spans="1:16">
      <c r="A742" s="13" t="str">
        <f t="shared" si="67"/>
        <v>SI</v>
      </c>
      <c r="B742" s="13" t="str">
        <f>VLOOKUP(A742,'Ref-Families'!A:B,2,FALSE)</f>
        <v xml:space="preserve"> System and Information Integrity</v>
      </c>
      <c r="C742" s="13" t="str">
        <f>TRIM(VLOOKUP(D742,'Ref-NIST 800-53 (Rev. 4)'!A:C,3,FALSE))</f>
        <v>SOFTWARE, FIRMWARE, AND INFORMATION INTEGRITY</v>
      </c>
      <c r="D742" s="12" t="s">
        <v>94</v>
      </c>
      <c r="E742" s="13" t="str">
        <f>TRIM(VLOOKUP(G742,'Ref-ALL NIST 800-53 Controls'!A:F,6,FALSE))</f>
        <v>INTEGRATION OF DETECTION AND RESPONSE</v>
      </c>
      <c r="F742" s="55">
        <v>7</v>
      </c>
      <c r="G742" s="2" t="str">
        <f t="shared" si="66"/>
        <v>SI-7-7</v>
      </c>
      <c r="H742" s="17" t="s">
        <v>172</v>
      </c>
      <c r="I742" s="13" t="str">
        <f t="shared" si="68"/>
        <v>N</v>
      </c>
      <c r="J742" s="13"/>
      <c r="K742" s="13" t="str">
        <f t="shared" si="69"/>
        <v>Y</v>
      </c>
      <c r="L742" s="13" t="str">
        <f>IFERROR(VLOOKUP(G742,'Important Notes'!I:I,1,FALSE)," ")</f>
        <v>SI-7-7</v>
      </c>
      <c r="M742" s="13" t="str">
        <f t="shared" si="70"/>
        <v>Y</v>
      </c>
      <c r="N742" s="13" t="str">
        <f>IFERROR(VLOOKUP(G742,'Important Notes'!D:D,1,FALSE)," ")</f>
        <v>SI-7-7</v>
      </c>
      <c r="O742" s="13" t="str">
        <f>VLOOKUP(D742,'Ref-NIST 800-53 (Rev. 4)'!A:D,4,FALSE)</f>
        <v>P1</v>
      </c>
      <c r="P742" s="13" t="s">
        <v>1152</v>
      </c>
    </row>
    <row r="743" spans="1:16">
      <c r="A743" s="13" t="str">
        <f t="shared" si="67"/>
        <v>SI</v>
      </c>
      <c r="B743" s="13" t="str">
        <f>VLOOKUP(A743,'Ref-Families'!A:B,2,FALSE)</f>
        <v xml:space="preserve"> System and Information Integrity</v>
      </c>
      <c r="C743" s="13" t="str">
        <f>TRIM(VLOOKUP(D743,'Ref-NIST 800-53 (Rev. 4)'!A:C,3,FALSE))</f>
        <v>SOFTWARE, FIRMWARE, AND INFORMATION INTEGRITY</v>
      </c>
      <c r="D743" s="12" t="s">
        <v>94</v>
      </c>
      <c r="E743" s="13" t="str">
        <f>TRIM(VLOOKUP(G743,'Ref-ALL NIST 800-53 Controls'!A:F,6,FALSE))</f>
        <v>AUDITING CAPABILITY FOR SIGNIFICANT EVENTS</v>
      </c>
      <c r="F743" s="55">
        <v>8</v>
      </c>
      <c r="G743" s="2" t="str">
        <f t="shared" si="66"/>
        <v>SI-7-8</v>
      </c>
      <c r="H743" s="17" t="s">
        <v>137</v>
      </c>
      <c r="I743" s="13" t="str">
        <f t="shared" si="68"/>
        <v>N</v>
      </c>
      <c r="J743" s="13"/>
      <c r="K743" s="13" t="str">
        <f t="shared" si="69"/>
        <v>N</v>
      </c>
      <c r="L743" s="13" t="str">
        <f>IFERROR(VLOOKUP(G743,'Important Notes'!I:I,1,FALSE)," ")</f>
        <v xml:space="preserve"> </v>
      </c>
      <c r="M743" s="13" t="str">
        <f t="shared" si="70"/>
        <v>N</v>
      </c>
      <c r="N743" s="13" t="str">
        <f>IFERROR(VLOOKUP(G743,'Important Notes'!D:D,1,FALSE)," ")</f>
        <v xml:space="preserve"> </v>
      </c>
      <c r="O743" s="13" t="str">
        <f>VLOOKUP(D743,'Ref-NIST 800-53 (Rev. 4)'!A:D,4,FALSE)</f>
        <v>P1</v>
      </c>
      <c r="P743" s="13" t="s">
        <v>1152</v>
      </c>
    </row>
    <row r="744" spans="1:16">
      <c r="A744" s="13" t="str">
        <f t="shared" si="67"/>
        <v>SI</v>
      </c>
      <c r="B744" s="13" t="str">
        <f>VLOOKUP(A744,'Ref-Families'!A:B,2,FALSE)</f>
        <v xml:space="preserve"> System and Information Integrity</v>
      </c>
      <c r="C744" s="13" t="str">
        <f>TRIM(VLOOKUP(D744,'Ref-NIST 800-53 (Rev. 4)'!A:C,3,FALSE))</f>
        <v>SOFTWARE, FIRMWARE, AND INFORMATION INTEGRITY</v>
      </c>
      <c r="D744" s="12" t="s">
        <v>94</v>
      </c>
      <c r="E744" s="13" t="str">
        <f>TRIM(VLOOKUP(G744,'Ref-ALL NIST 800-53 Controls'!A:F,6,FALSE))</f>
        <v>VERIFY BOOT PROCESS</v>
      </c>
      <c r="F744" s="55">
        <v>9</v>
      </c>
      <c r="G744" s="2" t="str">
        <f t="shared" si="66"/>
        <v>SI-7-9</v>
      </c>
      <c r="H744" s="17" t="s">
        <v>609</v>
      </c>
      <c r="I744" s="13" t="str">
        <f t="shared" si="68"/>
        <v>N</v>
      </c>
      <c r="J744" s="13"/>
      <c r="K744" s="13" t="str">
        <f t="shared" si="69"/>
        <v>N</v>
      </c>
      <c r="L744" s="13" t="str">
        <f>IFERROR(VLOOKUP(G744,'Important Notes'!I:I,1,FALSE)," ")</f>
        <v xml:space="preserve"> </v>
      </c>
      <c r="M744" s="13" t="str">
        <f t="shared" si="70"/>
        <v>N</v>
      </c>
      <c r="N744" s="13" t="str">
        <f>IFERROR(VLOOKUP(G744,'Important Notes'!D:D,1,FALSE)," ")</f>
        <v xml:space="preserve"> </v>
      </c>
      <c r="O744" s="13" t="str">
        <f>VLOOKUP(D744,'Ref-NIST 800-53 (Rev. 4)'!A:D,4,FALSE)</f>
        <v>P1</v>
      </c>
      <c r="P744" s="13" t="s">
        <v>1152</v>
      </c>
    </row>
    <row r="745" spans="1:16">
      <c r="A745" s="13" t="str">
        <f t="shared" si="67"/>
        <v>SI</v>
      </c>
      <c r="B745" s="13" t="str">
        <f>VLOOKUP(A745,'Ref-Families'!A:B,2,FALSE)</f>
        <v xml:space="preserve"> System and Information Integrity</v>
      </c>
      <c r="C745" s="13" t="str">
        <f>TRIM(VLOOKUP(D745,'Ref-NIST 800-53 (Rev. 4)'!A:C,3,FALSE))</f>
        <v>SOFTWARE, FIRMWARE, AND INFORMATION INTEGRITY</v>
      </c>
      <c r="D745" s="12" t="s">
        <v>94</v>
      </c>
      <c r="E745" s="13" t="str">
        <f>TRIM(VLOOKUP(G745,'Ref-ALL NIST 800-53 Controls'!A:F,6,FALSE))</f>
        <v>PROTECTION OF BOOT FIRMWARE</v>
      </c>
      <c r="F745" s="55">
        <v>10</v>
      </c>
      <c r="G745" s="2" t="str">
        <f t="shared" si="66"/>
        <v>SI-7-10</v>
      </c>
      <c r="H745" s="17" t="s">
        <v>609</v>
      </c>
      <c r="I745" s="13" t="str">
        <f t="shared" si="68"/>
        <v>N</v>
      </c>
      <c r="J745" s="13"/>
      <c r="K745" s="13" t="str">
        <f t="shared" si="69"/>
        <v>N</v>
      </c>
      <c r="L745" s="13" t="str">
        <f>IFERROR(VLOOKUP(G745,'Important Notes'!I:I,1,FALSE)," ")</f>
        <v xml:space="preserve"> </v>
      </c>
      <c r="M745" s="13" t="str">
        <f t="shared" si="70"/>
        <v>N</v>
      </c>
      <c r="N745" s="13" t="str">
        <f>IFERROR(VLOOKUP(G745,'Important Notes'!D:D,1,FALSE)," ")</f>
        <v xml:space="preserve"> </v>
      </c>
      <c r="O745" s="13" t="str">
        <f>VLOOKUP(D745,'Ref-NIST 800-53 (Rev. 4)'!A:D,4,FALSE)</f>
        <v>P1</v>
      </c>
      <c r="P745" s="13" t="s">
        <v>1152</v>
      </c>
    </row>
    <row r="746" spans="1:16">
      <c r="A746" s="13" t="str">
        <f t="shared" si="67"/>
        <v>SI</v>
      </c>
      <c r="B746" s="13" t="str">
        <f>VLOOKUP(A746,'Ref-Families'!A:B,2,FALSE)</f>
        <v xml:space="preserve"> System and Information Integrity</v>
      </c>
      <c r="C746" s="13" t="str">
        <f>TRIM(VLOOKUP(D746,'Ref-NIST 800-53 (Rev. 4)'!A:C,3,FALSE))</f>
        <v>SOFTWARE, FIRMWARE, AND INFORMATION INTEGRITY</v>
      </c>
      <c r="D746" s="12" t="s">
        <v>94</v>
      </c>
      <c r="E746" s="13" t="str">
        <f>TRIM(VLOOKUP(G746,'Ref-ALL NIST 800-53 Controls'!A:F,6,FALSE))</f>
        <v>CONFINED ENVIRONMENTS WITH LIMITED PRIVILEGES</v>
      </c>
      <c r="F746" s="55">
        <v>11</v>
      </c>
      <c r="G746" s="2" t="str">
        <f t="shared" si="66"/>
        <v>SI-7-11</v>
      </c>
      <c r="H746" s="17" t="s">
        <v>609</v>
      </c>
      <c r="I746" s="13" t="str">
        <f t="shared" si="68"/>
        <v>N</v>
      </c>
      <c r="J746" s="13"/>
      <c r="K746" s="13" t="str">
        <f t="shared" si="69"/>
        <v>N</v>
      </c>
      <c r="L746" s="13" t="str">
        <f>IFERROR(VLOOKUP(G746,'Important Notes'!I:I,1,FALSE)," ")</f>
        <v xml:space="preserve"> </v>
      </c>
      <c r="M746" s="13" t="str">
        <f t="shared" si="70"/>
        <v>N</v>
      </c>
      <c r="N746" s="13" t="str">
        <f>IFERROR(VLOOKUP(G746,'Important Notes'!D:D,1,FALSE)," ")</f>
        <v xml:space="preserve"> </v>
      </c>
      <c r="O746" s="13" t="str">
        <f>VLOOKUP(D746,'Ref-NIST 800-53 (Rev. 4)'!A:D,4,FALSE)</f>
        <v>P1</v>
      </c>
      <c r="P746" s="13" t="s">
        <v>1152</v>
      </c>
    </row>
    <row r="747" spans="1:16">
      <c r="A747" s="13" t="str">
        <f t="shared" si="67"/>
        <v>SI</v>
      </c>
      <c r="B747" s="13" t="str">
        <f>VLOOKUP(A747,'Ref-Families'!A:B,2,FALSE)</f>
        <v xml:space="preserve"> System and Information Integrity</v>
      </c>
      <c r="C747" s="13" t="str">
        <f>TRIM(VLOOKUP(D747,'Ref-NIST 800-53 (Rev. 4)'!A:C,3,FALSE))</f>
        <v>SOFTWARE, FIRMWARE, AND INFORMATION INTEGRITY</v>
      </c>
      <c r="D747" s="12" t="s">
        <v>94</v>
      </c>
      <c r="E747" s="13" t="str">
        <f>TRIM(VLOOKUP(G747,'Ref-ALL NIST 800-53 Controls'!A:F,6,FALSE))</f>
        <v>INTEGRITY VERIFICATION</v>
      </c>
      <c r="F747" s="55">
        <v>12</v>
      </c>
      <c r="G747" s="2" t="str">
        <f t="shared" si="66"/>
        <v>SI-7-12</v>
      </c>
      <c r="H747" s="17" t="s">
        <v>609</v>
      </c>
      <c r="I747" s="13" t="str">
        <f t="shared" si="68"/>
        <v>N</v>
      </c>
      <c r="J747" s="13"/>
      <c r="K747" s="13" t="str">
        <f t="shared" si="69"/>
        <v>N</v>
      </c>
      <c r="L747" s="13" t="str">
        <f>IFERROR(VLOOKUP(G747,'Important Notes'!I:I,1,FALSE)," ")</f>
        <v xml:space="preserve"> </v>
      </c>
      <c r="M747" s="13" t="str">
        <f t="shared" si="70"/>
        <v>N</v>
      </c>
      <c r="N747" s="13" t="str">
        <f>IFERROR(VLOOKUP(G747,'Important Notes'!D:D,1,FALSE)," ")</f>
        <v xml:space="preserve"> </v>
      </c>
      <c r="O747" s="13" t="str">
        <f>VLOOKUP(D747,'Ref-NIST 800-53 (Rev. 4)'!A:D,4,FALSE)</f>
        <v>P1</v>
      </c>
      <c r="P747" s="13" t="s">
        <v>1152</v>
      </c>
    </row>
    <row r="748" spans="1:16">
      <c r="A748" s="13" t="str">
        <f t="shared" si="67"/>
        <v>SI</v>
      </c>
      <c r="B748" s="13" t="str">
        <f>VLOOKUP(A748,'Ref-Families'!A:B,2,FALSE)</f>
        <v xml:space="preserve"> System and Information Integrity</v>
      </c>
      <c r="C748" s="13" t="str">
        <f>TRIM(VLOOKUP(D748,'Ref-NIST 800-53 (Rev. 4)'!A:C,3,FALSE))</f>
        <v>SOFTWARE, FIRMWARE, AND INFORMATION INTEGRITY</v>
      </c>
      <c r="D748" s="12" t="s">
        <v>94</v>
      </c>
      <c r="E748" s="13" t="str">
        <f>TRIM(VLOOKUP(G748,'Ref-ALL NIST 800-53 Controls'!A:F,6,FALSE))</f>
        <v>CODE EXECUTION IN PROTECTED ENVIRONMENTS</v>
      </c>
      <c r="F748" s="55">
        <v>13</v>
      </c>
      <c r="G748" s="2" t="str">
        <f t="shared" si="66"/>
        <v>SI-7-13</v>
      </c>
      <c r="H748" s="17" t="s">
        <v>609</v>
      </c>
      <c r="I748" s="13" t="str">
        <f t="shared" si="68"/>
        <v>N</v>
      </c>
      <c r="J748" s="13"/>
      <c r="K748" s="13" t="str">
        <f t="shared" si="69"/>
        <v>N</v>
      </c>
      <c r="L748" s="13" t="str">
        <f>IFERROR(VLOOKUP(G748,'Important Notes'!I:I,1,FALSE)," ")</f>
        <v xml:space="preserve"> </v>
      </c>
      <c r="M748" s="13" t="str">
        <f t="shared" si="70"/>
        <v>N</v>
      </c>
      <c r="N748" s="13" t="str">
        <f>IFERROR(VLOOKUP(G748,'Important Notes'!D:D,1,FALSE)," ")</f>
        <v xml:space="preserve"> </v>
      </c>
      <c r="O748" s="13" t="str">
        <f>VLOOKUP(D748,'Ref-NIST 800-53 (Rev. 4)'!A:D,4,FALSE)</f>
        <v>P1</v>
      </c>
      <c r="P748" s="13" t="s">
        <v>1152</v>
      </c>
    </row>
    <row r="749" spans="1:16">
      <c r="A749" s="13" t="str">
        <f t="shared" si="67"/>
        <v>SI</v>
      </c>
      <c r="B749" s="13" t="str">
        <f>VLOOKUP(A749,'Ref-Families'!A:B,2,FALSE)</f>
        <v xml:space="preserve"> System and Information Integrity</v>
      </c>
      <c r="C749" s="13" t="str">
        <f>TRIM(VLOOKUP(D749,'Ref-NIST 800-53 (Rev. 4)'!A:C,3,FALSE))</f>
        <v>SOFTWARE, FIRMWARE, AND INFORMATION INTEGRITY</v>
      </c>
      <c r="D749" s="12" t="s">
        <v>94</v>
      </c>
      <c r="E749" s="13" t="str">
        <f>TRIM(VLOOKUP(G749,'Ref-ALL NIST 800-53 Controls'!A:F,6,FALSE))</f>
        <v>BINARY OR MACHINE EXECUTABLE CODE</v>
      </c>
      <c r="F749" s="55">
        <v>14</v>
      </c>
      <c r="G749" s="2" t="str">
        <f t="shared" si="66"/>
        <v>SI-7-14</v>
      </c>
      <c r="H749" s="17" t="s">
        <v>173</v>
      </c>
      <c r="I749" s="13" t="str">
        <f t="shared" si="68"/>
        <v>N</v>
      </c>
      <c r="J749" s="13"/>
      <c r="K749" s="13" t="str">
        <f t="shared" si="69"/>
        <v>N</v>
      </c>
      <c r="L749" s="13" t="str">
        <f>IFERROR(VLOOKUP(G749,'Important Notes'!I:I,1,FALSE)," ")</f>
        <v xml:space="preserve"> </v>
      </c>
      <c r="M749" s="13" t="str">
        <f t="shared" si="70"/>
        <v>Y</v>
      </c>
      <c r="N749" s="13" t="str">
        <f>IFERROR(VLOOKUP(G749,'Important Notes'!D:D,1,FALSE)," ")</f>
        <v>SI-7-14</v>
      </c>
      <c r="O749" s="13" t="str">
        <f>VLOOKUP(D749,'Ref-NIST 800-53 (Rev. 4)'!A:D,4,FALSE)</f>
        <v>P1</v>
      </c>
      <c r="P749" s="13" t="s">
        <v>1152</v>
      </c>
    </row>
    <row r="750" spans="1:16">
      <c r="A750" s="13" t="str">
        <f t="shared" si="67"/>
        <v>SI</v>
      </c>
      <c r="B750" s="13" t="str">
        <f>VLOOKUP(A750,'Ref-Families'!A:B,2,FALSE)</f>
        <v xml:space="preserve"> System and Information Integrity</v>
      </c>
      <c r="C750" s="13" t="str">
        <f>TRIM(VLOOKUP(D750,'Ref-NIST 800-53 (Rev. 4)'!A:C,3,FALSE))</f>
        <v>SOFTWARE, FIRMWARE, AND INFORMATION INTEGRITY</v>
      </c>
      <c r="D750" s="12" t="s">
        <v>94</v>
      </c>
      <c r="E750" s="13" t="str">
        <f>TRIM(VLOOKUP(G750,'Ref-ALL NIST 800-53 Controls'!A:F,6,FALSE))</f>
        <v>CODE AUTHENTICATION</v>
      </c>
      <c r="F750" s="55">
        <v>15</v>
      </c>
      <c r="G750" s="2" t="str">
        <f t="shared" si="66"/>
        <v>SI-7-15</v>
      </c>
      <c r="H750" s="17" t="s">
        <v>609</v>
      </c>
      <c r="I750" s="13" t="str">
        <f t="shared" si="68"/>
        <v>N</v>
      </c>
      <c r="J750" s="13"/>
      <c r="K750" s="13" t="str">
        <f t="shared" si="69"/>
        <v>N</v>
      </c>
      <c r="L750" s="13" t="str">
        <f>IFERROR(VLOOKUP(G750,'Important Notes'!I:I,1,FALSE)," ")</f>
        <v xml:space="preserve"> </v>
      </c>
      <c r="M750" s="13" t="str">
        <f t="shared" si="70"/>
        <v>N</v>
      </c>
      <c r="N750" s="13" t="str">
        <f>IFERROR(VLOOKUP(G750,'Important Notes'!D:D,1,FALSE)," ")</f>
        <v xml:space="preserve"> </v>
      </c>
      <c r="O750" s="13" t="str">
        <f>VLOOKUP(D750,'Ref-NIST 800-53 (Rev. 4)'!A:D,4,FALSE)</f>
        <v>P1</v>
      </c>
      <c r="P750" s="13" t="s">
        <v>1152</v>
      </c>
    </row>
    <row r="751" spans="1:16">
      <c r="A751" s="13" t="str">
        <f t="shared" si="67"/>
        <v>SI</v>
      </c>
      <c r="B751" s="13" t="str">
        <f>VLOOKUP(A751,'Ref-Families'!A:B,2,FALSE)</f>
        <v xml:space="preserve"> System and Information Integrity</v>
      </c>
      <c r="C751" s="13" t="str">
        <f>TRIM(VLOOKUP(D751,'Ref-NIST 800-53 (Rev. 4)'!A:C,3,FALSE))</f>
        <v>SOFTWARE, FIRMWARE, AND INFORMATION INTEGRITY</v>
      </c>
      <c r="D751" s="12" t="s">
        <v>94</v>
      </c>
      <c r="E751" s="13" t="str">
        <f>TRIM(VLOOKUP(G751,'Ref-ALL NIST 800-53 Controls'!A:F,6,FALSE))</f>
        <v>TIME LIMIT ON PROCESS EXECUTION WITHOUT SUPERVISION</v>
      </c>
      <c r="F751" s="55">
        <v>16</v>
      </c>
      <c r="G751" s="2" t="str">
        <f t="shared" si="66"/>
        <v>SI-7-16</v>
      </c>
      <c r="H751" s="17" t="s">
        <v>609</v>
      </c>
      <c r="I751" s="13" t="str">
        <f t="shared" si="68"/>
        <v>N</v>
      </c>
      <c r="J751" s="13"/>
      <c r="K751" s="13" t="str">
        <f t="shared" si="69"/>
        <v>N</v>
      </c>
      <c r="L751" s="13" t="str">
        <f>IFERROR(VLOOKUP(G751,'Important Notes'!I:I,1,FALSE)," ")</f>
        <v xml:space="preserve"> </v>
      </c>
      <c r="M751" s="13" t="str">
        <f t="shared" si="70"/>
        <v>N</v>
      </c>
      <c r="N751" s="13" t="str">
        <f>IFERROR(VLOOKUP(G751,'Important Notes'!D:D,1,FALSE)," ")</f>
        <v xml:space="preserve"> </v>
      </c>
      <c r="O751" s="13" t="str">
        <f>VLOOKUP(D751,'Ref-NIST 800-53 (Rev. 4)'!A:D,4,FALSE)</f>
        <v>P1</v>
      </c>
      <c r="P751" s="13" t="s">
        <v>1152</v>
      </c>
    </row>
    <row r="752" spans="1:16">
      <c r="A752" s="13" t="str">
        <f t="shared" si="67"/>
        <v>SI</v>
      </c>
      <c r="B752" s="13" t="str">
        <f>VLOOKUP(A752,'Ref-Families'!A:B,2,FALSE)</f>
        <v xml:space="preserve"> System and Information Integrity</v>
      </c>
      <c r="C752" s="13" t="str">
        <f>TRIM(VLOOKUP(D752,'Ref-NIST 800-53 (Rev. 4)'!A:C,3,FALSE))</f>
        <v>SPAM PROTECTION</v>
      </c>
      <c r="D752" s="12" t="s">
        <v>205</v>
      </c>
      <c r="E752" s="13" t="str">
        <f>TRIM(VLOOKUP(G752,'Ref-ALL NIST 800-53 Controls'!A:F,6,FALSE))</f>
        <v/>
      </c>
      <c r="F752" s="55">
        <v>0</v>
      </c>
      <c r="G752" s="2" t="str">
        <f t="shared" si="66"/>
        <v>SI-8-0</v>
      </c>
      <c r="H752" s="17" t="s">
        <v>740</v>
      </c>
      <c r="I752" s="13" t="str">
        <f t="shared" si="68"/>
        <v>N</v>
      </c>
      <c r="J752" s="13"/>
      <c r="K752" s="13" t="str">
        <f t="shared" si="69"/>
        <v>Y</v>
      </c>
      <c r="L752" s="13" t="str">
        <f>IFERROR(VLOOKUP(G752,'Important Notes'!I:I,1,FALSE)," ")</f>
        <v>SI-8-0</v>
      </c>
      <c r="M752" s="13" t="str">
        <f t="shared" si="70"/>
        <v>Y</v>
      </c>
      <c r="N752" s="13" t="str">
        <f>IFERROR(VLOOKUP(G752,'Important Notes'!D:D,1,FALSE)," ")</f>
        <v>SI-8-0</v>
      </c>
      <c r="O752" s="13" t="str">
        <f>VLOOKUP(D752,'Ref-NIST 800-53 (Rev. 4)'!A:D,4,FALSE)</f>
        <v>P2</v>
      </c>
      <c r="P752" s="13" t="s">
        <v>1152</v>
      </c>
    </row>
    <row r="753" spans="1:16">
      <c r="A753" s="13" t="str">
        <f t="shared" si="67"/>
        <v>SI</v>
      </c>
      <c r="B753" s="13" t="str">
        <f>VLOOKUP(A753,'Ref-Families'!A:B,2,FALSE)</f>
        <v xml:space="preserve"> System and Information Integrity</v>
      </c>
      <c r="C753" s="13" t="str">
        <f>TRIM(VLOOKUP(D753,'Ref-NIST 800-53 (Rev. 4)'!A:C,3,FALSE))</f>
        <v>SPAM PROTECTION</v>
      </c>
      <c r="D753" s="12" t="s">
        <v>205</v>
      </c>
      <c r="E753" s="13" t="str">
        <f>TRIM(VLOOKUP(G753,'Ref-ALL NIST 800-53 Controls'!A:F,6,FALSE))</f>
        <v>CENTRAL MANAGEMENT</v>
      </c>
      <c r="F753" s="55">
        <v>1</v>
      </c>
      <c r="G753" s="2" t="str">
        <f t="shared" si="66"/>
        <v>SI-8-1</v>
      </c>
      <c r="H753" s="17" t="s">
        <v>214</v>
      </c>
      <c r="I753" s="13" t="str">
        <f t="shared" si="68"/>
        <v>N</v>
      </c>
      <c r="J753" s="13"/>
      <c r="K753" s="13" t="str">
        <f t="shared" si="69"/>
        <v>Y</v>
      </c>
      <c r="L753" s="13" t="str">
        <f>IFERROR(VLOOKUP(G753,'Important Notes'!I:I,1,FALSE)," ")</f>
        <v>SI-8-1</v>
      </c>
      <c r="M753" s="13" t="str">
        <f t="shared" si="70"/>
        <v>Y</v>
      </c>
      <c r="N753" s="13" t="str">
        <f>IFERROR(VLOOKUP(G753,'Important Notes'!D:D,1,FALSE)," ")</f>
        <v>SI-8-1</v>
      </c>
      <c r="O753" s="13" t="str">
        <f>VLOOKUP(D753,'Ref-NIST 800-53 (Rev. 4)'!A:D,4,FALSE)</f>
        <v>P2</v>
      </c>
      <c r="P753" s="13" t="s">
        <v>1152</v>
      </c>
    </row>
    <row r="754" spans="1:16">
      <c r="A754" s="13" t="str">
        <f t="shared" si="67"/>
        <v>SI</v>
      </c>
      <c r="B754" s="13" t="str">
        <f>VLOOKUP(A754,'Ref-Families'!A:B,2,FALSE)</f>
        <v xml:space="preserve"> System and Information Integrity</v>
      </c>
      <c r="C754" s="13" t="str">
        <f>TRIM(VLOOKUP(D754,'Ref-NIST 800-53 (Rev. 4)'!A:C,3,FALSE))</f>
        <v>SPAM PROTECTION</v>
      </c>
      <c r="D754" s="12" t="s">
        <v>205</v>
      </c>
      <c r="E754" s="13" t="str">
        <f>TRIM(VLOOKUP(G754,'Ref-ALL NIST 800-53 Controls'!A:F,6,FALSE))</f>
        <v>AUTOMATIC UPDATES</v>
      </c>
      <c r="F754" s="55">
        <v>2</v>
      </c>
      <c r="G754" s="2" t="str">
        <f t="shared" si="66"/>
        <v>SI-8-2</v>
      </c>
      <c r="H754" s="17" t="s">
        <v>609</v>
      </c>
      <c r="I754" s="13" t="str">
        <f t="shared" si="68"/>
        <v>N</v>
      </c>
      <c r="J754" s="13"/>
      <c r="K754" s="13" t="str">
        <f t="shared" si="69"/>
        <v>Y</v>
      </c>
      <c r="L754" s="13" t="str">
        <f>IFERROR(VLOOKUP(G754,'Important Notes'!I:I,1,FALSE)," ")</f>
        <v>SI-8-2</v>
      </c>
      <c r="M754" s="13" t="str">
        <f t="shared" si="70"/>
        <v>Y</v>
      </c>
      <c r="N754" s="13" t="str">
        <f>IFERROR(VLOOKUP(G754,'Important Notes'!D:D,1,FALSE)," ")</f>
        <v>SI-8-2</v>
      </c>
      <c r="O754" s="13" t="str">
        <f>VLOOKUP(D754,'Ref-NIST 800-53 (Rev. 4)'!A:D,4,FALSE)</f>
        <v>P2</v>
      </c>
      <c r="P754" s="13" t="s">
        <v>1152</v>
      </c>
    </row>
    <row r="755" spans="1:16">
      <c r="A755" s="13" t="str">
        <f t="shared" si="67"/>
        <v>SI</v>
      </c>
      <c r="B755" s="13" t="str">
        <f>VLOOKUP(A755,'Ref-Families'!A:B,2,FALSE)</f>
        <v xml:space="preserve"> System and Information Integrity</v>
      </c>
      <c r="C755" s="13" t="str">
        <f>TRIM(VLOOKUP(D755,'Ref-NIST 800-53 (Rev. 4)'!A:C,3,FALSE))</f>
        <v>SPAM PROTECTION</v>
      </c>
      <c r="D755" s="12" t="s">
        <v>205</v>
      </c>
      <c r="E755" s="13" t="str">
        <f>TRIM(VLOOKUP(G755,'Ref-ALL NIST 800-53 Controls'!A:F,6,FALSE))</f>
        <v>CONTINUOUS LEARNING CAPABILITY</v>
      </c>
      <c r="F755" s="55">
        <v>3</v>
      </c>
      <c r="G755" s="2" t="str">
        <f t="shared" si="66"/>
        <v>SI-8-3</v>
      </c>
      <c r="H755" s="17" t="s">
        <v>609</v>
      </c>
      <c r="I755" s="13" t="str">
        <f t="shared" si="68"/>
        <v>N</v>
      </c>
      <c r="J755" s="13"/>
      <c r="K755" s="13" t="str">
        <f t="shared" si="69"/>
        <v>N</v>
      </c>
      <c r="L755" s="13" t="str">
        <f>IFERROR(VLOOKUP(G755,'Important Notes'!I:I,1,FALSE)," ")</f>
        <v xml:space="preserve"> </v>
      </c>
      <c r="M755" s="13" t="str">
        <f t="shared" si="70"/>
        <v>N</v>
      </c>
      <c r="N755" s="13" t="str">
        <f>IFERROR(VLOOKUP(G755,'Important Notes'!D:D,1,FALSE)," ")</f>
        <v xml:space="preserve"> </v>
      </c>
      <c r="O755" s="13" t="str">
        <f>VLOOKUP(D755,'Ref-NIST 800-53 (Rev. 4)'!A:D,4,FALSE)</f>
        <v>P2</v>
      </c>
      <c r="P755" s="13" t="s">
        <v>1152</v>
      </c>
    </row>
    <row r="756" spans="1:16">
      <c r="A756" s="13" t="str">
        <f t="shared" si="67"/>
        <v>SI</v>
      </c>
      <c r="B756" s="13" t="str">
        <f>VLOOKUP(A756,'Ref-Families'!A:B,2,FALSE)</f>
        <v xml:space="preserve"> System and Information Integrity</v>
      </c>
      <c r="C756" s="13" t="str">
        <f>TRIM(VLOOKUP(D756,'Ref-NIST 800-53 (Rev. 4)'!A:C,3,FALSE))</f>
        <v>INFORMATION INPUT VALIDATION</v>
      </c>
      <c r="D756" s="12" t="s">
        <v>215</v>
      </c>
      <c r="E756" s="13" t="str">
        <f>TRIM(VLOOKUP(G756,'Ref-ALL NIST 800-53 Controls'!A:F,6,FALSE))</f>
        <v/>
      </c>
      <c r="F756" s="55">
        <v>0</v>
      </c>
      <c r="G756" s="2" t="str">
        <f t="shared" si="66"/>
        <v>SI-10-0</v>
      </c>
      <c r="H756" s="17" t="s">
        <v>609</v>
      </c>
      <c r="I756" s="13" t="str">
        <f t="shared" si="68"/>
        <v>N</v>
      </c>
      <c r="J756" s="13"/>
      <c r="K756" s="13" t="str">
        <f t="shared" si="69"/>
        <v>Y</v>
      </c>
      <c r="L756" s="13" t="str">
        <f>IFERROR(VLOOKUP(G756,'Important Notes'!I:I,1,FALSE)," ")</f>
        <v>SI-10-0</v>
      </c>
      <c r="M756" s="13" t="str">
        <f t="shared" si="70"/>
        <v>Y</v>
      </c>
      <c r="N756" s="13" t="str">
        <f>IFERROR(VLOOKUP(G756,'Important Notes'!D:D,1,FALSE)," ")</f>
        <v>SI-10-0</v>
      </c>
      <c r="O756" s="13" t="str">
        <f>VLOOKUP(D756,'Ref-NIST 800-53 (Rev. 4)'!A:D,4,FALSE)</f>
        <v>P1</v>
      </c>
      <c r="P756" s="13" t="s">
        <v>1152</v>
      </c>
    </row>
    <row r="757" spans="1:16">
      <c r="A757" s="13" t="str">
        <f t="shared" si="67"/>
        <v>SI</v>
      </c>
      <c r="B757" s="13" t="str">
        <f>VLOOKUP(A757,'Ref-Families'!A:B,2,FALSE)</f>
        <v xml:space="preserve"> System and Information Integrity</v>
      </c>
      <c r="C757" s="13" t="str">
        <f>TRIM(VLOOKUP(D757,'Ref-NIST 800-53 (Rev. 4)'!A:C,3,FALSE))</f>
        <v>INFORMATION INPUT VALIDATION</v>
      </c>
      <c r="D757" s="12" t="s">
        <v>215</v>
      </c>
      <c r="E757" s="13" t="str">
        <f>TRIM(VLOOKUP(G757,'Ref-ALL NIST 800-53 Controls'!A:F,6,FALSE))</f>
        <v>MANUAL OVERRIDE CAPABILITY</v>
      </c>
      <c r="F757" s="55">
        <v>1</v>
      </c>
      <c r="G757" s="2" t="str">
        <f t="shared" si="66"/>
        <v>SI-10-1</v>
      </c>
      <c r="H757" s="17" t="s">
        <v>216</v>
      </c>
      <c r="I757" s="13" t="str">
        <f t="shared" si="68"/>
        <v>N</v>
      </c>
      <c r="J757" s="13"/>
      <c r="K757" s="13" t="str">
        <f t="shared" si="69"/>
        <v>N</v>
      </c>
      <c r="L757" s="13" t="str">
        <f>IFERROR(VLOOKUP(G757,'Important Notes'!I:I,1,FALSE)," ")</f>
        <v xml:space="preserve"> </v>
      </c>
      <c r="M757" s="13" t="str">
        <f t="shared" si="70"/>
        <v>N</v>
      </c>
      <c r="N757" s="13" t="str">
        <f>IFERROR(VLOOKUP(G757,'Important Notes'!D:D,1,FALSE)," ")</f>
        <v xml:space="preserve"> </v>
      </c>
      <c r="O757" s="13" t="str">
        <f>VLOOKUP(D757,'Ref-NIST 800-53 (Rev. 4)'!A:D,4,FALSE)</f>
        <v>P1</v>
      </c>
      <c r="P757" s="13" t="s">
        <v>1152</v>
      </c>
    </row>
    <row r="758" spans="1:16">
      <c r="A758" s="13" t="str">
        <f t="shared" si="67"/>
        <v>SI</v>
      </c>
      <c r="B758" s="13" t="str">
        <f>VLOOKUP(A758,'Ref-Families'!A:B,2,FALSE)</f>
        <v xml:space="preserve"> System and Information Integrity</v>
      </c>
      <c r="C758" s="13" t="str">
        <f>TRIM(VLOOKUP(D758,'Ref-NIST 800-53 (Rev. 4)'!A:C,3,FALSE))</f>
        <v>INFORMATION INPUT VALIDATION</v>
      </c>
      <c r="D758" s="12" t="s">
        <v>215</v>
      </c>
      <c r="E758" s="13" t="str">
        <f>TRIM(VLOOKUP(G758,'Ref-ALL NIST 800-53 Controls'!A:F,6,FALSE))</f>
        <v>REVIEW / RESOLUTION OF ERRORS</v>
      </c>
      <c r="F758" s="55">
        <v>2</v>
      </c>
      <c r="G758" s="2" t="str">
        <f t="shared" si="66"/>
        <v>SI-10-2</v>
      </c>
      <c r="H758" s="17" t="s">
        <v>609</v>
      </c>
      <c r="I758" s="13" t="str">
        <f t="shared" si="68"/>
        <v>N</v>
      </c>
      <c r="J758" s="13"/>
      <c r="K758" s="13" t="str">
        <f t="shared" si="69"/>
        <v>N</v>
      </c>
      <c r="L758" s="13" t="str">
        <f>IFERROR(VLOOKUP(G758,'Important Notes'!I:I,1,FALSE)," ")</f>
        <v xml:space="preserve"> </v>
      </c>
      <c r="M758" s="13" t="str">
        <f t="shared" si="70"/>
        <v>N</v>
      </c>
      <c r="N758" s="13" t="str">
        <f>IFERROR(VLOOKUP(G758,'Important Notes'!D:D,1,FALSE)," ")</f>
        <v xml:space="preserve"> </v>
      </c>
      <c r="O758" s="13" t="str">
        <f>VLOOKUP(D758,'Ref-NIST 800-53 (Rev. 4)'!A:D,4,FALSE)</f>
        <v>P1</v>
      </c>
      <c r="P758" s="13" t="s">
        <v>1152</v>
      </c>
    </row>
    <row r="759" spans="1:16">
      <c r="A759" s="13" t="str">
        <f t="shared" si="67"/>
        <v>SI</v>
      </c>
      <c r="B759" s="13" t="str">
        <f>VLOOKUP(A759,'Ref-Families'!A:B,2,FALSE)</f>
        <v xml:space="preserve"> System and Information Integrity</v>
      </c>
      <c r="C759" s="13" t="str">
        <f>TRIM(VLOOKUP(D759,'Ref-NIST 800-53 (Rev. 4)'!A:C,3,FALSE))</f>
        <v>INFORMATION INPUT VALIDATION</v>
      </c>
      <c r="D759" s="12" t="s">
        <v>215</v>
      </c>
      <c r="E759" s="13" t="str">
        <f>TRIM(VLOOKUP(G759,'Ref-ALL NIST 800-53 Controls'!A:F,6,FALSE))</f>
        <v>PREDICTABLE BEHAVIOR</v>
      </c>
      <c r="F759" s="55">
        <v>3</v>
      </c>
      <c r="G759" s="2" t="str">
        <f t="shared" si="66"/>
        <v>SI-10-3</v>
      </c>
      <c r="H759" s="17" t="s">
        <v>609</v>
      </c>
      <c r="I759" s="13" t="str">
        <f t="shared" si="68"/>
        <v>N</v>
      </c>
      <c r="J759" s="13"/>
      <c r="K759" s="13" t="str">
        <f t="shared" si="69"/>
        <v>N</v>
      </c>
      <c r="L759" s="13" t="str">
        <f>IFERROR(VLOOKUP(G759,'Important Notes'!I:I,1,FALSE)," ")</f>
        <v xml:space="preserve"> </v>
      </c>
      <c r="M759" s="13" t="str">
        <f t="shared" si="70"/>
        <v>N</v>
      </c>
      <c r="N759" s="13" t="str">
        <f>IFERROR(VLOOKUP(G759,'Important Notes'!D:D,1,FALSE)," ")</f>
        <v xml:space="preserve"> </v>
      </c>
      <c r="O759" s="13" t="str">
        <f>VLOOKUP(D759,'Ref-NIST 800-53 (Rev. 4)'!A:D,4,FALSE)</f>
        <v>P1</v>
      </c>
      <c r="P759" s="13" t="s">
        <v>1152</v>
      </c>
    </row>
    <row r="760" spans="1:16">
      <c r="A760" s="13" t="str">
        <f t="shared" si="67"/>
        <v>SI</v>
      </c>
      <c r="B760" s="13" t="str">
        <f>VLOOKUP(A760,'Ref-Families'!A:B,2,FALSE)</f>
        <v xml:space="preserve"> System and Information Integrity</v>
      </c>
      <c r="C760" s="13" t="str">
        <f>TRIM(VLOOKUP(D760,'Ref-NIST 800-53 (Rev. 4)'!A:C,3,FALSE))</f>
        <v>INFORMATION INPUT VALIDATION</v>
      </c>
      <c r="D760" s="12" t="s">
        <v>215</v>
      </c>
      <c r="E760" s="13" t="str">
        <f>TRIM(VLOOKUP(G760,'Ref-ALL NIST 800-53 Controls'!A:F,6,FALSE))</f>
        <v>REVIEW / TIMING INTERACTIONS</v>
      </c>
      <c r="F760" s="55">
        <v>4</v>
      </c>
      <c r="G760" s="2" t="str">
        <f t="shared" si="66"/>
        <v>SI-10-4</v>
      </c>
      <c r="H760" s="17" t="s">
        <v>609</v>
      </c>
      <c r="I760" s="13" t="str">
        <f t="shared" si="68"/>
        <v>N</v>
      </c>
      <c r="J760" s="13"/>
      <c r="K760" s="13" t="str">
        <f t="shared" si="69"/>
        <v>N</v>
      </c>
      <c r="L760" s="13" t="str">
        <f>IFERROR(VLOOKUP(G760,'Important Notes'!I:I,1,FALSE)," ")</f>
        <v xml:space="preserve"> </v>
      </c>
      <c r="M760" s="13" t="str">
        <f t="shared" si="70"/>
        <v>N</v>
      </c>
      <c r="N760" s="13" t="str">
        <f>IFERROR(VLOOKUP(G760,'Important Notes'!D:D,1,FALSE)," ")</f>
        <v xml:space="preserve"> </v>
      </c>
      <c r="O760" s="13" t="str">
        <f>VLOOKUP(D760,'Ref-NIST 800-53 (Rev. 4)'!A:D,4,FALSE)</f>
        <v>P1</v>
      </c>
      <c r="P760" s="13" t="s">
        <v>1152</v>
      </c>
    </row>
    <row r="761" spans="1:16">
      <c r="A761" s="13" t="str">
        <f t="shared" si="67"/>
        <v>SI</v>
      </c>
      <c r="B761" s="13" t="str">
        <f>VLOOKUP(A761,'Ref-Families'!A:B,2,FALSE)</f>
        <v xml:space="preserve"> System and Information Integrity</v>
      </c>
      <c r="C761" s="13" t="str">
        <f>TRIM(VLOOKUP(D761,'Ref-NIST 800-53 (Rev. 4)'!A:C,3,FALSE))</f>
        <v>INFORMATION INPUT VALIDATION</v>
      </c>
      <c r="D761" s="12" t="s">
        <v>215</v>
      </c>
      <c r="E761" s="13" t="str">
        <f>TRIM(VLOOKUP(G761,'Ref-ALL NIST 800-53 Controls'!A:F,6,FALSE))</f>
        <v>REVIEW / RESTRICT INPUTS TO TRUSTED SOURCES AND APPROVED FORMATS</v>
      </c>
      <c r="F761" s="55">
        <v>5</v>
      </c>
      <c r="G761" s="2" t="str">
        <f t="shared" si="66"/>
        <v>SI-10-5</v>
      </c>
      <c r="H761" s="17" t="s">
        <v>609</v>
      </c>
      <c r="I761" s="13" t="str">
        <f t="shared" si="68"/>
        <v>N</v>
      </c>
      <c r="J761" s="13"/>
      <c r="K761" s="13" t="str">
        <f t="shared" si="69"/>
        <v>N</v>
      </c>
      <c r="L761" s="13" t="str">
        <f>IFERROR(VLOOKUP(G761,'Important Notes'!I:I,1,FALSE)," ")</f>
        <v xml:space="preserve"> </v>
      </c>
      <c r="M761" s="13" t="str">
        <f t="shared" si="70"/>
        <v>N</v>
      </c>
      <c r="N761" s="13" t="str">
        <f>IFERROR(VLOOKUP(G761,'Important Notes'!D:D,1,FALSE)," ")</f>
        <v xml:space="preserve"> </v>
      </c>
      <c r="O761" s="13" t="str">
        <f>VLOOKUP(D761,'Ref-NIST 800-53 (Rev. 4)'!A:D,4,FALSE)</f>
        <v>P1</v>
      </c>
      <c r="P761" s="13" t="s">
        <v>1152</v>
      </c>
    </row>
    <row r="762" spans="1:16">
      <c r="A762" s="13" t="str">
        <f t="shared" si="67"/>
        <v>SI</v>
      </c>
      <c r="B762" s="13" t="str">
        <f>VLOOKUP(A762,'Ref-Families'!A:B,2,FALSE)</f>
        <v xml:space="preserve"> System and Information Integrity</v>
      </c>
      <c r="C762" s="13" t="str">
        <f>TRIM(VLOOKUP(D762,'Ref-NIST 800-53 (Rev. 4)'!A:C,3,FALSE))</f>
        <v>ERROR HANDLING</v>
      </c>
      <c r="D762" s="12" t="s">
        <v>569</v>
      </c>
      <c r="E762" s="13" t="str">
        <f>TRIM(VLOOKUP(G762,'Ref-ALL NIST 800-53 Controls'!A:F,6,FALSE))</f>
        <v/>
      </c>
      <c r="F762" s="56">
        <v>0</v>
      </c>
      <c r="G762" s="2" t="str">
        <f t="shared" si="66"/>
        <v>SI-11-0</v>
      </c>
      <c r="H762" s="17" t="s">
        <v>741</v>
      </c>
      <c r="I762" s="13" t="str">
        <f t="shared" si="68"/>
        <v>N</v>
      </c>
      <c r="J762" s="13"/>
      <c r="K762" s="13" t="str">
        <f t="shared" si="69"/>
        <v>Y</v>
      </c>
      <c r="L762" s="13" t="str">
        <f>IFERROR(VLOOKUP(G762,'Important Notes'!I:I,1,FALSE)," ")</f>
        <v>SI-11-0</v>
      </c>
      <c r="M762" s="13" t="str">
        <f t="shared" si="70"/>
        <v>Y</v>
      </c>
      <c r="N762" s="13" t="str">
        <f>IFERROR(VLOOKUP(G762,'Important Notes'!D:D,1,FALSE)," ")</f>
        <v>SI-11-0</v>
      </c>
      <c r="O762" s="13" t="str">
        <f>VLOOKUP(D762,'Ref-NIST 800-53 (Rev. 4)'!A:D,4,FALSE)</f>
        <v>P2</v>
      </c>
      <c r="P762" s="13" t="s">
        <v>1152</v>
      </c>
    </row>
    <row r="763" spans="1:16">
      <c r="A763" s="13" t="str">
        <f t="shared" si="67"/>
        <v>SI</v>
      </c>
      <c r="B763" s="13" t="str">
        <f>VLOOKUP(A763,'Ref-Families'!A:B,2,FALSE)</f>
        <v xml:space="preserve"> System and Information Integrity</v>
      </c>
      <c r="C763" s="13" t="str">
        <f>TRIM(VLOOKUP(D763,'Ref-NIST 800-53 (Rev. 4)'!A:C,3,FALSE))</f>
        <v>INFORMATION HANDLING AND RETENTION</v>
      </c>
      <c r="D763" s="12" t="s">
        <v>147</v>
      </c>
      <c r="E763" s="13" t="str">
        <f>TRIM(VLOOKUP(G763,'Ref-ALL NIST 800-53 Controls'!A:F,6,FALSE))</f>
        <v/>
      </c>
      <c r="F763" s="56">
        <v>0</v>
      </c>
      <c r="G763" s="2" t="str">
        <f t="shared" si="66"/>
        <v>SI-12-0</v>
      </c>
      <c r="H763" s="17" t="s">
        <v>742</v>
      </c>
      <c r="I763" s="13" t="str">
        <f t="shared" si="68"/>
        <v>Y</v>
      </c>
      <c r="J763" s="13" t="str">
        <f t="shared" si="71"/>
        <v>SI-12-0</v>
      </c>
      <c r="K763" s="13" t="str">
        <f t="shared" si="69"/>
        <v>Y</v>
      </c>
      <c r="L763" s="13" t="str">
        <f>IFERROR(VLOOKUP(G763,'Important Notes'!I:I,1,FALSE)," ")</f>
        <v>SI-12-0</v>
      </c>
      <c r="M763" s="13" t="str">
        <f t="shared" si="70"/>
        <v>Y</v>
      </c>
      <c r="N763" s="13" t="str">
        <f>IFERROR(VLOOKUP(G763,'Important Notes'!D:D,1,FALSE)," ")</f>
        <v>SI-12-0</v>
      </c>
      <c r="O763" s="13" t="str">
        <f>VLOOKUP(D763,'Ref-NIST 800-53 (Rev. 4)'!A:D,4,FALSE)</f>
        <v>P2</v>
      </c>
      <c r="P763" s="13" t="s">
        <v>1152</v>
      </c>
    </row>
    <row r="764" spans="1:16">
      <c r="A764" s="13" t="str">
        <f t="shared" si="67"/>
        <v>SI</v>
      </c>
      <c r="B764" s="13" t="str">
        <f>VLOOKUP(A764,'Ref-Families'!A:B,2,FALSE)</f>
        <v xml:space="preserve"> System and Information Integrity</v>
      </c>
      <c r="C764" s="13" t="str">
        <f>TRIM(VLOOKUP(D764,'Ref-NIST 800-53 (Rev. 4)'!A:C,3,FALSE))</f>
        <v>MEMORY PROTECTION</v>
      </c>
      <c r="D764" s="12" t="s">
        <v>572</v>
      </c>
      <c r="E764" s="13" t="str">
        <f>TRIM(VLOOKUP(G764,'Ref-ALL NIST 800-53 Controls'!A:F,6,FALSE))</f>
        <v/>
      </c>
      <c r="F764" s="56">
        <v>0</v>
      </c>
      <c r="G764" s="2" t="str">
        <f t="shared" si="66"/>
        <v>SI-16-0</v>
      </c>
      <c r="H764" s="17" t="s">
        <v>743</v>
      </c>
      <c r="I764" s="13" t="str">
        <f t="shared" si="68"/>
        <v>N</v>
      </c>
      <c r="J764" s="13"/>
      <c r="K764" s="13" t="str">
        <f t="shared" si="69"/>
        <v>Y</v>
      </c>
      <c r="L764" s="13" t="str">
        <f>IFERROR(VLOOKUP(G764,'Important Notes'!I:I,1,FALSE)," ")</f>
        <v>SI-16-0</v>
      </c>
      <c r="M764" s="13" t="str">
        <f t="shared" si="70"/>
        <v>Y</v>
      </c>
      <c r="N764" s="13" t="str">
        <f>IFERROR(VLOOKUP(G764,'Important Notes'!D:D,1,FALSE)," ")</f>
        <v>SI-16-0</v>
      </c>
      <c r="O764" s="13" t="str">
        <f>VLOOKUP(D764,'Ref-NIST 800-53 (Rev. 4)'!A:D,4,FALSE)</f>
        <v>P1</v>
      </c>
      <c r="P764" s="13" t="s">
        <v>1152</v>
      </c>
    </row>
    <row r="765" spans="1:16">
      <c r="A765" s="13" t="str">
        <f>LEFT(D765,2)</f>
        <v>AC</v>
      </c>
      <c r="B765" s="2" t="str">
        <f>VLOOKUP(A765,'Ref-Families'!A:B,2,FALSE)</f>
        <v xml:space="preserve"> Access Control</v>
      </c>
      <c r="C765" s="13" t="str">
        <f>TRIM(VLOOKUP(G765,'Ref-ALL NIST 800-53 Controls'!A:F,5,FALSE))</f>
        <v>PREVIOUS LOGON (ACCESS) NOTIFICATION</v>
      </c>
      <c r="D765" s="2" t="str">
        <f>VLOOKUP(G765,'Ref-ALL NIST 800-53 Controls'!1:907,3,FALSE)</f>
        <v>AC-9</v>
      </c>
      <c r="E765" s="13" t="str">
        <f>TRIM(VLOOKUP(G765,'Ref-ALL NIST 800-53 Controls'!A:F,6,FALSE))</f>
        <v/>
      </c>
      <c r="F765" s="55">
        <f>VLOOKUP(G765,'Ref-ALL NIST 800-53 Controls'!1:907,4,FALSE)</f>
        <v>0</v>
      </c>
      <c r="G765" s="2" t="s">
        <v>2606</v>
      </c>
      <c r="I765" s="2" t="s">
        <v>3064</v>
      </c>
      <c r="K765" s="2" t="s">
        <v>3064</v>
      </c>
      <c r="L765" s="2" t="s">
        <v>3064</v>
      </c>
      <c r="M765" s="2" t="s">
        <v>3064</v>
      </c>
      <c r="P765" s="13" t="s">
        <v>3064</v>
      </c>
    </row>
    <row r="766" spans="1:16">
      <c r="A766" s="13" t="str">
        <f t="shared" ref="A766:A829" si="72">LEFT(D766,2)</f>
        <v>AC</v>
      </c>
      <c r="B766" s="2" t="str">
        <f>VLOOKUP(A766,'Ref-Families'!A:B,2,FALSE)</f>
        <v xml:space="preserve"> Access Control</v>
      </c>
      <c r="C766" s="13" t="str">
        <f>TRIM(VLOOKUP(G766,'Ref-ALL NIST 800-53 Controls'!A:F,5,FALSE))</f>
        <v>PREVIOUS LOGON NOTIFICATION</v>
      </c>
      <c r="D766" s="2" t="str">
        <f>VLOOKUP(G766,'Ref-ALL NIST 800-53 Controls'!2:908,3,FALSE)</f>
        <v>AC-9</v>
      </c>
      <c r="E766" s="13" t="str">
        <f>TRIM(VLOOKUP(G766,'Ref-ALL NIST 800-53 Controls'!A:F,6,FALSE))</f>
        <v>UNSUCCESSFUL LOGONS</v>
      </c>
      <c r="F766" s="55">
        <f>VLOOKUP(G766,'Ref-ALL NIST 800-53 Controls'!2:908,4,FALSE)</f>
        <v>1</v>
      </c>
      <c r="G766" s="2" t="s">
        <v>2607</v>
      </c>
      <c r="I766" s="2" t="s">
        <v>3064</v>
      </c>
      <c r="K766" s="2" t="s">
        <v>3064</v>
      </c>
      <c r="M766" s="2" t="s">
        <v>3064</v>
      </c>
      <c r="P766" s="13" t="s">
        <v>3064</v>
      </c>
    </row>
    <row r="767" spans="1:16">
      <c r="A767" s="13" t="str">
        <f t="shared" si="72"/>
        <v>AC</v>
      </c>
      <c r="B767" s="2" t="str">
        <f>VLOOKUP(A767,'Ref-Families'!A:B,2,FALSE)</f>
        <v xml:space="preserve"> Access Control</v>
      </c>
      <c r="C767" s="13" t="str">
        <f>TRIM(VLOOKUP(G767,'Ref-ALL NIST 800-53 Controls'!A:F,5,FALSE))</f>
        <v>PREVIOUS LOGON NOTIFICATION</v>
      </c>
      <c r="D767" s="2" t="str">
        <f>VLOOKUP(G767,'Ref-ALL NIST 800-53 Controls'!3:909,3,FALSE)</f>
        <v>AC-9</v>
      </c>
      <c r="E767" s="13" t="str">
        <f>TRIM(VLOOKUP(G767,'Ref-ALL NIST 800-53 Controls'!A:F,6,FALSE))</f>
        <v>SUCCESSFUL / UNSUCCESSFUL LOGONS</v>
      </c>
      <c r="F767" s="55">
        <f>VLOOKUP(G767,'Ref-ALL NIST 800-53 Controls'!3:909,4,FALSE)</f>
        <v>2</v>
      </c>
      <c r="G767" s="2" t="s">
        <v>2608</v>
      </c>
      <c r="I767" s="2" t="s">
        <v>3064</v>
      </c>
      <c r="K767" s="2" t="s">
        <v>3064</v>
      </c>
      <c r="M767" s="2" t="s">
        <v>3064</v>
      </c>
      <c r="P767" s="13" t="s">
        <v>3064</v>
      </c>
    </row>
    <row r="768" spans="1:16">
      <c r="A768" s="13" t="str">
        <f t="shared" si="72"/>
        <v>AC</v>
      </c>
      <c r="B768" s="2" t="str">
        <f>VLOOKUP(A768,'Ref-Families'!A:B,2,FALSE)</f>
        <v xml:space="preserve"> Access Control</v>
      </c>
      <c r="C768" s="13" t="str">
        <f>TRIM(VLOOKUP(G768,'Ref-ALL NIST 800-53 Controls'!A:F,5,FALSE))</f>
        <v>PREVIOUS LOGON NOTIFICATION</v>
      </c>
      <c r="D768" s="2" t="str">
        <f>VLOOKUP(G768,'Ref-ALL NIST 800-53 Controls'!4:910,3,FALSE)</f>
        <v>AC-9</v>
      </c>
      <c r="E768" s="13" t="str">
        <f>TRIM(VLOOKUP(G768,'Ref-ALL NIST 800-53 Controls'!A:F,6,FALSE))</f>
        <v>NOTIFICATION OF ACCOUNT CHANGES</v>
      </c>
      <c r="F768" s="55">
        <f>VLOOKUP(G768,'Ref-ALL NIST 800-53 Controls'!4:910,4,FALSE)</f>
        <v>3</v>
      </c>
      <c r="G768" s="2" t="s">
        <v>2609</v>
      </c>
      <c r="I768" s="2" t="s">
        <v>3064</v>
      </c>
      <c r="K768" s="2" t="s">
        <v>3064</v>
      </c>
      <c r="M768" s="2" t="s">
        <v>3064</v>
      </c>
      <c r="P768" s="13" t="s">
        <v>3064</v>
      </c>
    </row>
    <row r="769" spans="1:16">
      <c r="A769" s="13" t="str">
        <f t="shared" si="72"/>
        <v>AC</v>
      </c>
      <c r="B769" s="2" t="str">
        <f>VLOOKUP(A769,'Ref-Families'!A:B,2,FALSE)</f>
        <v xml:space="preserve"> Access Control</v>
      </c>
      <c r="C769" s="13" t="str">
        <f>TRIM(VLOOKUP(G769,'Ref-ALL NIST 800-53 Controls'!A:F,5,FALSE))</f>
        <v>PREVIOUS LOGON NOTIFICATION</v>
      </c>
      <c r="D769" s="2" t="str">
        <f>VLOOKUP(G769,'Ref-ALL NIST 800-53 Controls'!5:911,3,FALSE)</f>
        <v>AC-9</v>
      </c>
      <c r="E769" s="13" t="str">
        <f>TRIM(VLOOKUP(G769,'Ref-ALL NIST 800-53 Controls'!A:F,6,FALSE))</f>
        <v>ADDITIONAL LOGON INFORMATION</v>
      </c>
      <c r="F769" s="55">
        <f>VLOOKUP(G769,'Ref-ALL NIST 800-53 Controls'!5:911,4,FALSE)</f>
        <v>4</v>
      </c>
      <c r="G769" s="2" t="s">
        <v>2610</v>
      </c>
      <c r="I769" s="2" t="s">
        <v>3064</v>
      </c>
      <c r="K769" s="2" t="s">
        <v>3064</v>
      </c>
      <c r="M769" s="2" t="s">
        <v>3064</v>
      </c>
      <c r="P769" s="13" t="s">
        <v>3064</v>
      </c>
    </row>
    <row r="770" spans="1:16">
      <c r="A770" s="13" t="str">
        <f t="shared" si="72"/>
        <v>AC</v>
      </c>
      <c r="B770" s="2" t="str">
        <f>VLOOKUP(A770,'Ref-Families'!A:B,2,FALSE)</f>
        <v xml:space="preserve"> Access Control</v>
      </c>
      <c r="C770" s="13" t="str">
        <f>TRIM(VLOOKUP(G770,'Ref-ALL NIST 800-53 Controls'!A:F,5,FALSE))</f>
        <v>SUPERVISION AND REVIEW ‚ÄÎ ACCESS CONTROL</v>
      </c>
      <c r="D770" s="2" t="str">
        <f>VLOOKUP(G770,'Ref-ALL NIST 800-53 Controls'!6:912,3,FALSE)</f>
        <v>AC-13</v>
      </c>
      <c r="E770" s="13" t="str">
        <f>TRIM(VLOOKUP(G770,'Ref-ALL NIST 800-53 Controls'!A:F,6,FALSE))</f>
        <v/>
      </c>
      <c r="F770" s="55">
        <f>VLOOKUP(G770,'Ref-ALL NIST 800-53 Controls'!6:912,4,FALSE)</f>
        <v>0</v>
      </c>
      <c r="G770" s="2" t="s">
        <v>2611</v>
      </c>
      <c r="I770" s="2" t="s">
        <v>3064</v>
      </c>
      <c r="K770" s="2" t="s">
        <v>3064</v>
      </c>
      <c r="M770" s="2" t="s">
        <v>3064</v>
      </c>
      <c r="P770" s="13" t="s">
        <v>3064</v>
      </c>
    </row>
    <row r="771" spans="1:16">
      <c r="A771" s="13" t="str">
        <f t="shared" si="72"/>
        <v>AC</v>
      </c>
      <c r="B771" s="2" t="str">
        <f>VLOOKUP(A771,'Ref-Families'!A:B,2,FALSE)</f>
        <v xml:space="preserve"> Access Control</v>
      </c>
      <c r="C771" s="13" t="str">
        <f>TRIM(VLOOKUP(G771,'Ref-ALL NIST 800-53 Controls'!A:F,5,FALSE))</f>
        <v>AUTOMATED MARKING</v>
      </c>
      <c r="D771" s="2" t="str">
        <f>VLOOKUP(G771,'Ref-ALL NIST 800-53 Controls'!7:913,3,FALSE)</f>
        <v>AC-15</v>
      </c>
      <c r="E771" s="13" t="str">
        <f>TRIM(VLOOKUP(G771,'Ref-ALL NIST 800-53 Controls'!A:F,6,FALSE))</f>
        <v/>
      </c>
      <c r="F771" s="55">
        <f>VLOOKUP(G771,'Ref-ALL NIST 800-53 Controls'!7:913,4,FALSE)</f>
        <v>0</v>
      </c>
      <c r="G771" s="2" t="s">
        <v>2613</v>
      </c>
      <c r="I771" s="2" t="s">
        <v>3064</v>
      </c>
      <c r="K771" s="2" t="s">
        <v>3064</v>
      </c>
      <c r="M771" s="2" t="s">
        <v>3064</v>
      </c>
      <c r="P771" s="13" t="s">
        <v>3064</v>
      </c>
    </row>
    <row r="772" spans="1:16">
      <c r="A772" s="13" t="str">
        <f t="shared" si="72"/>
        <v>AC</v>
      </c>
      <c r="B772" s="2" t="str">
        <f>VLOOKUP(A772,'Ref-Families'!A:B,2,FALSE)</f>
        <v xml:space="preserve"> Access Control</v>
      </c>
      <c r="C772" s="13" t="str">
        <f>TRIM(VLOOKUP(G772,'Ref-ALL NIST 800-53 Controls'!A:F,5,FALSE))</f>
        <v>SECURITY ATTRIBUTES</v>
      </c>
      <c r="D772" s="2" t="str">
        <f>VLOOKUP(G772,'Ref-ALL NIST 800-53 Controls'!8:914,3,FALSE)</f>
        <v>AC-16</v>
      </c>
      <c r="E772" s="13" t="str">
        <f>TRIM(VLOOKUP(G772,'Ref-ALL NIST 800-53 Controls'!A:F,6,FALSE))</f>
        <v/>
      </c>
      <c r="F772" s="55">
        <f>VLOOKUP(G772,'Ref-ALL NIST 800-53 Controls'!8:914,4,FALSE)</f>
        <v>0</v>
      </c>
      <c r="G772" s="2" t="s">
        <v>2614</v>
      </c>
      <c r="I772" s="2" t="s">
        <v>3064</v>
      </c>
      <c r="K772" s="2" t="s">
        <v>3064</v>
      </c>
      <c r="M772" s="2" t="s">
        <v>3064</v>
      </c>
      <c r="P772" s="13" t="s">
        <v>3064</v>
      </c>
    </row>
    <row r="773" spans="1:16">
      <c r="A773" s="13" t="str">
        <f t="shared" si="72"/>
        <v>AC</v>
      </c>
      <c r="B773" s="2" t="str">
        <f>VLOOKUP(A773,'Ref-Families'!A:B,2,FALSE)</f>
        <v xml:space="preserve"> Access Control</v>
      </c>
      <c r="C773" s="13" t="str">
        <f>TRIM(VLOOKUP(G773,'Ref-ALL NIST 800-53 Controls'!A:F,5,FALSE))</f>
        <v>SECURITY ATTRIBUTES</v>
      </c>
      <c r="D773" s="2" t="str">
        <f>VLOOKUP(G773,'Ref-ALL NIST 800-53 Controls'!9:915,3,FALSE)</f>
        <v>AC-16</v>
      </c>
      <c r="E773" s="13" t="str">
        <f>TRIM(VLOOKUP(G773,'Ref-ALL NIST 800-53 Controls'!A:F,6,FALSE))</f>
        <v>DYNAMIC ATTRIBUTE ASSOCIATION</v>
      </c>
      <c r="F773" s="55">
        <f>VLOOKUP(G773,'Ref-ALL NIST 800-53 Controls'!9:915,4,FALSE)</f>
        <v>1</v>
      </c>
      <c r="G773" s="2" t="s">
        <v>2615</v>
      </c>
      <c r="I773" s="2" t="s">
        <v>3064</v>
      </c>
      <c r="K773" s="2" t="s">
        <v>3064</v>
      </c>
      <c r="M773" s="2" t="s">
        <v>3064</v>
      </c>
      <c r="P773" s="13" t="s">
        <v>3064</v>
      </c>
    </row>
    <row r="774" spans="1:16">
      <c r="A774" s="13" t="str">
        <f t="shared" si="72"/>
        <v>AC</v>
      </c>
      <c r="B774" s="2" t="str">
        <f>VLOOKUP(A774,'Ref-Families'!A:B,2,FALSE)</f>
        <v xml:space="preserve"> Access Control</v>
      </c>
      <c r="C774" s="13" t="str">
        <f>TRIM(VLOOKUP(G774,'Ref-ALL NIST 800-53 Controls'!A:F,5,FALSE))</f>
        <v>SECURITY ATTRIBUTES</v>
      </c>
      <c r="D774" s="2" t="str">
        <f>VLOOKUP(G774,'Ref-ALL NIST 800-53 Controls'!10:916,3,FALSE)</f>
        <v>AC-16</v>
      </c>
      <c r="E774" s="13" t="str">
        <f>TRIM(VLOOKUP(G774,'Ref-ALL NIST 800-53 Controls'!A:F,6,FALSE))</f>
        <v>ATTRIBUTE VALUE CHANGES BY AUTHORIZED INDIVIDUALS</v>
      </c>
      <c r="F774" s="55">
        <f>VLOOKUP(G774,'Ref-ALL NIST 800-53 Controls'!10:916,4,FALSE)</f>
        <v>2</v>
      </c>
      <c r="G774" s="2" t="s">
        <v>2616</v>
      </c>
      <c r="I774" s="2" t="s">
        <v>3064</v>
      </c>
      <c r="K774" s="2" t="s">
        <v>3064</v>
      </c>
      <c r="M774" s="2" t="s">
        <v>3064</v>
      </c>
      <c r="P774" s="13" t="s">
        <v>3064</v>
      </c>
    </row>
    <row r="775" spans="1:16">
      <c r="A775" s="13" t="str">
        <f t="shared" si="72"/>
        <v>AC</v>
      </c>
      <c r="B775" s="2" t="str">
        <f>VLOOKUP(A775,'Ref-Families'!A:B,2,FALSE)</f>
        <v xml:space="preserve"> Access Control</v>
      </c>
      <c r="C775" s="13" t="str">
        <f>TRIM(VLOOKUP(G775,'Ref-ALL NIST 800-53 Controls'!A:F,5,FALSE))</f>
        <v>SECURITY ATTRIBUTES</v>
      </c>
      <c r="D775" s="2" t="str">
        <f>VLOOKUP(G775,'Ref-ALL NIST 800-53 Controls'!11:917,3,FALSE)</f>
        <v>AC-16</v>
      </c>
      <c r="E775" s="13" t="str">
        <f>TRIM(VLOOKUP(G775,'Ref-ALL NIST 800-53 Controls'!A:F,6,FALSE))</f>
        <v>MAINTENANCE OF ATTRIBUTE ASSOCIATIONS BY INFORMATION SYSTEM</v>
      </c>
      <c r="F775" s="55">
        <f>VLOOKUP(G775,'Ref-ALL NIST 800-53 Controls'!11:917,4,FALSE)</f>
        <v>3</v>
      </c>
      <c r="G775" s="2" t="s">
        <v>2617</v>
      </c>
      <c r="I775" s="2" t="s">
        <v>3064</v>
      </c>
      <c r="K775" s="2" t="s">
        <v>3064</v>
      </c>
      <c r="M775" s="2" t="s">
        <v>3064</v>
      </c>
      <c r="P775" s="13" t="s">
        <v>3064</v>
      </c>
    </row>
    <row r="776" spans="1:16">
      <c r="A776" s="13" t="str">
        <f t="shared" si="72"/>
        <v>AC</v>
      </c>
      <c r="B776" s="2" t="str">
        <f>VLOOKUP(A776,'Ref-Families'!A:B,2,FALSE)</f>
        <v xml:space="preserve"> Access Control</v>
      </c>
      <c r="C776" s="13" t="str">
        <f>TRIM(VLOOKUP(G776,'Ref-ALL NIST 800-53 Controls'!A:F,5,FALSE))</f>
        <v>SECURITY ATTRIBUTES</v>
      </c>
      <c r="D776" s="2" t="str">
        <f>VLOOKUP(G776,'Ref-ALL NIST 800-53 Controls'!12:918,3,FALSE)</f>
        <v>AC-16</v>
      </c>
      <c r="E776" s="13" t="str">
        <f>TRIM(VLOOKUP(G776,'Ref-ALL NIST 800-53 Controls'!A:F,6,FALSE))</f>
        <v>ASSOCIATION OF ATTRIBUTES BY AUTHORIZED INDIVIDUALS</v>
      </c>
      <c r="F776" s="55">
        <f>VLOOKUP(G776,'Ref-ALL NIST 800-53 Controls'!12:918,4,FALSE)</f>
        <v>4</v>
      </c>
      <c r="G776" s="2" t="s">
        <v>2618</v>
      </c>
      <c r="I776" s="2" t="s">
        <v>3064</v>
      </c>
      <c r="K776" s="2" t="s">
        <v>3064</v>
      </c>
      <c r="M776" s="2" t="s">
        <v>3064</v>
      </c>
      <c r="P776" s="13" t="s">
        <v>3064</v>
      </c>
    </row>
    <row r="777" spans="1:16">
      <c r="A777" s="13" t="str">
        <f t="shared" si="72"/>
        <v>AC</v>
      </c>
      <c r="B777" s="2" t="str">
        <f>VLOOKUP(A777,'Ref-Families'!A:B,2,FALSE)</f>
        <v xml:space="preserve"> Access Control</v>
      </c>
      <c r="C777" s="13" t="str">
        <f>TRIM(VLOOKUP(G777,'Ref-ALL NIST 800-53 Controls'!A:F,5,FALSE))</f>
        <v>SECURITY ATTRIBUTES</v>
      </c>
      <c r="D777" s="2" t="str">
        <f>VLOOKUP(G777,'Ref-ALL NIST 800-53 Controls'!13:919,3,FALSE)</f>
        <v>AC-16</v>
      </c>
      <c r="E777" s="13" t="str">
        <f>TRIM(VLOOKUP(G777,'Ref-ALL NIST 800-53 Controls'!A:F,6,FALSE))</f>
        <v>ATTRIBUTE DISPLAYS FOR OUTPUT DEVICES</v>
      </c>
      <c r="F777" s="55">
        <f>VLOOKUP(G777,'Ref-ALL NIST 800-53 Controls'!13:919,4,FALSE)</f>
        <v>5</v>
      </c>
      <c r="G777" s="2" t="s">
        <v>2619</v>
      </c>
      <c r="I777" s="2" t="s">
        <v>3064</v>
      </c>
      <c r="K777" s="2" t="s">
        <v>3064</v>
      </c>
      <c r="M777" s="2" t="s">
        <v>3064</v>
      </c>
      <c r="P777" s="13" t="s">
        <v>3064</v>
      </c>
    </row>
    <row r="778" spans="1:16">
      <c r="A778" s="13" t="str">
        <f t="shared" si="72"/>
        <v>AC</v>
      </c>
      <c r="B778" s="2" t="str">
        <f>VLOOKUP(A778,'Ref-Families'!A:B,2,FALSE)</f>
        <v xml:space="preserve"> Access Control</v>
      </c>
      <c r="C778" s="13" t="str">
        <f>TRIM(VLOOKUP(G778,'Ref-ALL NIST 800-53 Controls'!A:F,5,FALSE))</f>
        <v>SECURITY ATTRIBUTES</v>
      </c>
      <c r="D778" s="2" t="str">
        <f>VLOOKUP(G778,'Ref-ALL NIST 800-53 Controls'!14:920,3,FALSE)</f>
        <v>AC-16</v>
      </c>
      <c r="E778" s="13" t="str">
        <f>TRIM(VLOOKUP(G778,'Ref-ALL NIST 800-53 Controls'!A:F,6,FALSE))</f>
        <v>MAINTENANCE OF ATTRIBUTE ASSOCIATION BY ORGANIZATION</v>
      </c>
      <c r="F778" s="55">
        <f>VLOOKUP(G778,'Ref-ALL NIST 800-53 Controls'!14:920,4,FALSE)</f>
        <v>6</v>
      </c>
      <c r="G778" s="2" t="s">
        <v>2620</v>
      </c>
      <c r="I778" s="2" t="s">
        <v>3064</v>
      </c>
      <c r="K778" s="2" t="s">
        <v>3064</v>
      </c>
      <c r="M778" s="2" t="s">
        <v>3064</v>
      </c>
      <c r="P778" s="13" t="s">
        <v>3064</v>
      </c>
    </row>
    <row r="779" spans="1:16">
      <c r="A779" s="13" t="str">
        <f t="shared" si="72"/>
        <v>AC</v>
      </c>
      <c r="B779" s="2" t="str">
        <f>VLOOKUP(A779,'Ref-Families'!A:B,2,FALSE)</f>
        <v xml:space="preserve"> Access Control</v>
      </c>
      <c r="C779" s="13" t="str">
        <f>TRIM(VLOOKUP(G779,'Ref-ALL NIST 800-53 Controls'!A:F,5,FALSE))</f>
        <v>SECURITY ATTRIBUTES</v>
      </c>
      <c r="D779" s="2" t="str">
        <f>VLOOKUP(G779,'Ref-ALL NIST 800-53 Controls'!15:921,3,FALSE)</f>
        <v>AC-16</v>
      </c>
      <c r="E779" s="13" t="str">
        <f>TRIM(VLOOKUP(G779,'Ref-ALL NIST 800-53 Controls'!A:F,6,FALSE))</f>
        <v>CONSISTENT ATTRIBUTE INTERPRETATION</v>
      </c>
      <c r="F779" s="55">
        <f>VLOOKUP(G779,'Ref-ALL NIST 800-53 Controls'!15:921,4,FALSE)</f>
        <v>7</v>
      </c>
      <c r="G779" s="2" t="s">
        <v>2621</v>
      </c>
      <c r="I779" s="2" t="s">
        <v>3064</v>
      </c>
      <c r="K779" s="2" t="s">
        <v>3064</v>
      </c>
      <c r="M779" s="2" t="s">
        <v>3064</v>
      </c>
      <c r="P779" s="13" t="s">
        <v>3064</v>
      </c>
    </row>
    <row r="780" spans="1:16">
      <c r="A780" s="13" t="str">
        <f t="shared" si="72"/>
        <v>AC</v>
      </c>
      <c r="B780" s="2" t="str">
        <f>VLOOKUP(A780,'Ref-Families'!A:B,2,FALSE)</f>
        <v xml:space="preserve"> Access Control</v>
      </c>
      <c r="C780" s="13" t="str">
        <f>TRIM(VLOOKUP(G780,'Ref-ALL NIST 800-53 Controls'!A:F,5,FALSE))</f>
        <v>SECURITY ATTRIBUTES</v>
      </c>
      <c r="D780" s="2" t="str">
        <f>VLOOKUP(G780,'Ref-ALL NIST 800-53 Controls'!16:922,3,FALSE)</f>
        <v>AC-16</v>
      </c>
      <c r="E780" s="13" t="str">
        <f>TRIM(VLOOKUP(G780,'Ref-ALL NIST 800-53 Controls'!A:F,6,FALSE))</f>
        <v>ASSOCIATION TECHNIQUES / TECHNOLOGIES</v>
      </c>
      <c r="F780" s="55">
        <f>VLOOKUP(G780,'Ref-ALL NIST 800-53 Controls'!16:922,4,FALSE)</f>
        <v>8</v>
      </c>
      <c r="G780" s="2" t="s">
        <v>2622</v>
      </c>
      <c r="I780" s="2" t="s">
        <v>3064</v>
      </c>
      <c r="K780" s="2" t="s">
        <v>3064</v>
      </c>
      <c r="M780" s="2" t="s">
        <v>3064</v>
      </c>
      <c r="P780" s="13" t="s">
        <v>3064</v>
      </c>
    </row>
    <row r="781" spans="1:16">
      <c r="A781" s="13" t="str">
        <f t="shared" si="72"/>
        <v>AC</v>
      </c>
      <c r="B781" s="2" t="str">
        <f>VLOOKUP(A781,'Ref-Families'!A:B,2,FALSE)</f>
        <v xml:space="preserve"> Access Control</v>
      </c>
      <c r="C781" s="13" t="str">
        <f>TRIM(VLOOKUP(G781,'Ref-ALL NIST 800-53 Controls'!A:F,5,FALSE))</f>
        <v>SECURITY ATTRIBUTES</v>
      </c>
      <c r="D781" s="2" t="str">
        <f>VLOOKUP(G781,'Ref-ALL NIST 800-53 Controls'!17:923,3,FALSE)</f>
        <v>AC-16</v>
      </c>
      <c r="E781" s="13" t="str">
        <f>TRIM(VLOOKUP(G781,'Ref-ALL NIST 800-53 Controls'!A:F,6,FALSE))</f>
        <v>ATTRIBUTE REASSIGNMENT</v>
      </c>
      <c r="F781" s="55">
        <f>VLOOKUP(G781,'Ref-ALL NIST 800-53 Controls'!17:923,4,FALSE)</f>
        <v>9</v>
      </c>
      <c r="G781" s="2" t="s">
        <v>2623</v>
      </c>
      <c r="I781" s="2" t="s">
        <v>3064</v>
      </c>
      <c r="K781" s="2" t="s">
        <v>3064</v>
      </c>
      <c r="M781" s="2" t="s">
        <v>3064</v>
      </c>
      <c r="P781" s="13" t="s">
        <v>3064</v>
      </c>
    </row>
    <row r="782" spans="1:16">
      <c r="A782" s="13" t="str">
        <f t="shared" si="72"/>
        <v>AC</v>
      </c>
      <c r="B782" s="2" t="str">
        <f>VLOOKUP(A782,'Ref-Families'!A:B,2,FALSE)</f>
        <v xml:space="preserve"> Access Control</v>
      </c>
      <c r="C782" s="13" t="str">
        <f>TRIM(VLOOKUP(G782,'Ref-ALL NIST 800-53 Controls'!A:F,5,FALSE))</f>
        <v>SECURITY ATTRIBUTES</v>
      </c>
      <c r="D782" s="2" t="str">
        <f>VLOOKUP(G782,'Ref-ALL NIST 800-53 Controls'!18:924,3,FALSE)</f>
        <v>AC-16</v>
      </c>
      <c r="E782" s="13" t="str">
        <f>TRIM(VLOOKUP(G782,'Ref-ALL NIST 800-53 Controls'!A:F,6,FALSE))</f>
        <v>ATTRIBUTE CONFIGURATION BY AUTHORIZED INDIVIDUALS</v>
      </c>
      <c r="F782" s="55">
        <f>VLOOKUP(G782,'Ref-ALL NIST 800-53 Controls'!18:924,4,FALSE)</f>
        <v>10</v>
      </c>
      <c r="G782" s="2" t="s">
        <v>2624</v>
      </c>
      <c r="I782" s="2" t="s">
        <v>3064</v>
      </c>
      <c r="K782" s="2" t="s">
        <v>3064</v>
      </c>
      <c r="M782" s="2" t="s">
        <v>3064</v>
      </c>
      <c r="P782" s="13" t="s">
        <v>3064</v>
      </c>
    </row>
    <row r="783" spans="1:16">
      <c r="A783" s="13" t="str">
        <f t="shared" si="72"/>
        <v>AC</v>
      </c>
      <c r="B783" s="2" t="str">
        <f>VLOOKUP(A783,'Ref-Families'!A:B,2,FALSE)</f>
        <v xml:space="preserve"> Access Control</v>
      </c>
      <c r="C783" s="13" t="str">
        <f>TRIM(VLOOKUP(G783,'Ref-ALL NIST 800-53 Controls'!A:F,5,FALSE))</f>
        <v>DATA MINING PROTECTION</v>
      </c>
      <c r="D783" s="2" t="str">
        <f>VLOOKUP(G783,'Ref-ALL NIST 800-53 Controls'!19:925,3,FALSE)</f>
        <v>AC-23</v>
      </c>
      <c r="E783" s="13" t="str">
        <f>TRIM(VLOOKUP(G783,'Ref-ALL NIST 800-53 Controls'!A:F,6,FALSE))</f>
        <v/>
      </c>
      <c r="F783" s="55">
        <f>VLOOKUP(G783,'Ref-ALL NIST 800-53 Controls'!19:925,4,FALSE)</f>
        <v>0</v>
      </c>
      <c r="G783" s="2" t="s">
        <v>2638</v>
      </c>
      <c r="I783" s="2" t="s">
        <v>3064</v>
      </c>
      <c r="K783" s="2" t="s">
        <v>3064</v>
      </c>
      <c r="M783" s="2" t="s">
        <v>3064</v>
      </c>
      <c r="P783" s="13" t="s">
        <v>3064</v>
      </c>
    </row>
    <row r="784" spans="1:16">
      <c r="A784" s="13" t="str">
        <f t="shared" si="72"/>
        <v>AC</v>
      </c>
      <c r="B784" s="2" t="str">
        <f>VLOOKUP(A784,'Ref-Families'!A:B,2,FALSE)</f>
        <v xml:space="preserve"> Access Control</v>
      </c>
      <c r="C784" s="13" t="str">
        <f>TRIM(VLOOKUP(G784,'Ref-ALL NIST 800-53 Controls'!A:F,5,FALSE))</f>
        <v>ACCESS CONTROL DECISIONS</v>
      </c>
      <c r="D784" s="2" t="str">
        <f>VLOOKUP(G784,'Ref-ALL NIST 800-53 Controls'!20:926,3,FALSE)</f>
        <v>AC-24</v>
      </c>
      <c r="E784" s="13" t="str">
        <f>TRIM(VLOOKUP(G784,'Ref-ALL NIST 800-53 Controls'!A:F,6,FALSE))</f>
        <v/>
      </c>
      <c r="F784" s="55">
        <f>VLOOKUP(G784,'Ref-ALL NIST 800-53 Controls'!20:926,4,FALSE)</f>
        <v>0</v>
      </c>
      <c r="G784" s="2" t="s">
        <v>2639</v>
      </c>
      <c r="I784" s="2" t="s">
        <v>3064</v>
      </c>
      <c r="K784" s="2" t="s">
        <v>3064</v>
      </c>
      <c r="M784" s="2" t="s">
        <v>3064</v>
      </c>
      <c r="P784" s="13" t="s">
        <v>3064</v>
      </c>
    </row>
    <row r="785" spans="1:16">
      <c r="A785" s="13" t="str">
        <f t="shared" si="72"/>
        <v>AC</v>
      </c>
      <c r="B785" s="2" t="str">
        <f>VLOOKUP(A785,'Ref-Families'!A:B,2,FALSE)</f>
        <v xml:space="preserve"> Access Control</v>
      </c>
      <c r="C785" s="13" t="str">
        <f>TRIM(VLOOKUP(G785,'Ref-ALL NIST 800-53 Controls'!A:F,5,FALSE))</f>
        <v>ACCESS CONTROL DECISIONS</v>
      </c>
      <c r="D785" s="2" t="str">
        <f>VLOOKUP(G785,'Ref-ALL NIST 800-53 Controls'!21:927,3,FALSE)</f>
        <v>AC-24</v>
      </c>
      <c r="E785" s="13" t="str">
        <f>TRIM(VLOOKUP(G785,'Ref-ALL NIST 800-53 Controls'!A:F,6,FALSE))</f>
        <v>TRANSMIT ACCESS AUTHORIZATION INFORMATION</v>
      </c>
      <c r="F785" s="55">
        <f>VLOOKUP(G785,'Ref-ALL NIST 800-53 Controls'!21:927,4,FALSE)</f>
        <v>1</v>
      </c>
      <c r="G785" s="2" t="s">
        <v>2640</v>
      </c>
      <c r="I785" s="2" t="s">
        <v>3064</v>
      </c>
      <c r="K785" s="2" t="s">
        <v>3064</v>
      </c>
      <c r="M785" s="2" t="s">
        <v>3064</v>
      </c>
      <c r="P785" s="13" t="s">
        <v>3064</v>
      </c>
    </row>
    <row r="786" spans="1:16">
      <c r="A786" s="13" t="str">
        <f t="shared" si="72"/>
        <v>AC</v>
      </c>
      <c r="B786" s="2" t="str">
        <f>VLOOKUP(A786,'Ref-Families'!A:B,2,FALSE)</f>
        <v xml:space="preserve"> Access Control</v>
      </c>
      <c r="C786" s="13" t="str">
        <f>TRIM(VLOOKUP(G786,'Ref-ALL NIST 800-53 Controls'!A:F,5,FALSE))</f>
        <v>ACCESS CONTROL DECISIONS</v>
      </c>
      <c r="D786" s="2" t="str">
        <f>VLOOKUP(G786,'Ref-ALL NIST 800-53 Controls'!22:928,3,FALSE)</f>
        <v>AC-24</v>
      </c>
      <c r="E786" s="13" t="str">
        <f>TRIM(VLOOKUP(G786,'Ref-ALL NIST 800-53 Controls'!A:F,6,FALSE))</f>
        <v>NO USER OR PROCESS IDENTITY</v>
      </c>
      <c r="F786" s="55">
        <f>VLOOKUP(G786,'Ref-ALL NIST 800-53 Controls'!22:928,4,FALSE)</f>
        <v>2</v>
      </c>
      <c r="G786" s="2" t="s">
        <v>2641</v>
      </c>
      <c r="I786" s="2" t="s">
        <v>3064</v>
      </c>
      <c r="K786" s="2" t="s">
        <v>3064</v>
      </c>
      <c r="M786" s="2" t="s">
        <v>3064</v>
      </c>
      <c r="P786" s="13" t="s">
        <v>3064</v>
      </c>
    </row>
    <row r="787" spans="1:16">
      <c r="A787" s="13" t="str">
        <f t="shared" si="72"/>
        <v>AC</v>
      </c>
      <c r="B787" s="2" t="str">
        <f>VLOOKUP(A787,'Ref-Families'!A:B,2,FALSE)</f>
        <v xml:space="preserve"> Access Control</v>
      </c>
      <c r="C787" s="13" t="str">
        <f>TRIM(VLOOKUP(G787,'Ref-ALL NIST 800-53 Controls'!A:F,5,FALSE))</f>
        <v>REFERENCE MONITOR</v>
      </c>
      <c r="D787" s="2" t="str">
        <f>VLOOKUP(G787,'Ref-ALL NIST 800-53 Controls'!23:929,3,FALSE)</f>
        <v>AC-25</v>
      </c>
      <c r="E787" s="13" t="str">
        <f>TRIM(VLOOKUP(G787,'Ref-ALL NIST 800-53 Controls'!A:F,6,FALSE))</f>
        <v/>
      </c>
      <c r="F787" s="55">
        <f>VLOOKUP(G787,'Ref-ALL NIST 800-53 Controls'!23:929,4,FALSE)</f>
        <v>0</v>
      </c>
      <c r="G787" s="2" t="s">
        <v>2642</v>
      </c>
      <c r="I787" s="2" t="s">
        <v>3064</v>
      </c>
      <c r="K787" s="2" t="s">
        <v>3064</v>
      </c>
      <c r="M787" s="2" t="s">
        <v>3064</v>
      </c>
      <c r="P787" s="13" t="s">
        <v>3064</v>
      </c>
    </row>
    <row r="788" spans="1:16">
      <c r="A788" s="13" t="str">
        <f t="shared" si="72"/>
        <v>AT</v>
      </c>
      <c r="B788" s="2" t="str">
        <f>VLOOKUP(A788,'Ref-Families'!A:B,2,FALSE)</f>
        <v xml:space="preserve"> Awareness and Training</v>
      </c>
      <c r="C788" s="13" t="str">
        <f>TRIM(VLOOKUP(G788,'Ref-ALL NIST 800-53 Controls'!A:F,5,FALSE))</f>
        <v>CONTACTS WITH SECURITY GROUPS AND ASSOCIATIONS</v>
      </c>
      <c r="D788" s="2" t="str">
        <f>VLOOKUP(G788,'Ref-ALL NIST 800-53 Controls'!24:930,3,FALSE)</f>
        <v>AT-5</v>
      </c>
      <c r="E788" s="13" t="str">
        <f>TRIM(VLOOKUP(G788,'Ref-ALL NIST 800-53 Controls'!A:F,6,FALSE))</f>
        <v/>
      </c>
      <c r="F788" s="55">
        <f>VLOOKUP(G788,'Ref-ALL NIST 800-53 Controls'!24:930,4,FALSE)</f>
        <v>0</v>
      </c>
      <c r="G788" s="2" t="s">
        <v>2646</v>
      </c>
      <c r="I788" s="2" t="s">
        <v>3064</v>
      </c>
      <c r="K788" s="2" t="s">
        <v>3064</v>
      </c>
      <c r="M788" s="2" t="s">
        <v>3064</v>
      </c>
      <c r="P788" s="13" t="s">
        <v>3064</v>
      </c>
    </row>
    <row r="789" spans="1:16">
      <c r="A789" s="13" t="str">
        <f t="shared" si="72"/>
        <v>AU</v>
      </c>
      <c r="B789" s="2" t="str">
        <f>VLOOKUP(A789,'Ref-Families'!A:B,2,FALSE)</f>
        <v xml:space="preserve"> Audit and Accountability</v>
      </c>
      <c r="C789" s="13" t="str">
        <f>TRIM(VLOOKUP(G789,'Ref-ALL NIST 800-53 Controls'!A:F,5,FALSE))</f>
        <v>MONITORING FOR INFORMATION DISCLOSURE</v>
      </c>
      <c r="D789" s="2" t="str">
        <f>VLOOKUP(G789,'Ref-ALL NIST 800-53 Controls'!25:931,3,FALSE)</f>
        <v>AU-13</v>
      </c>
      <c r="E789" s="13" t="str">
        <f>TRIM(VLOOKUP(G789,'Ref-ALL NIST 800-53 Controls'!A:F,6,FALSE))</f>
        <v/>
      </c>
      <c r="F789" s="55">
        <f>VLOOKUP(G789,'Ref-ALL NIST 800-53 Controls'!25:931,4,FALSE)</f>
        <v>0</v>
      </c>
      <c r="G789" s="2" t="s">
        <v>2668</v>
      </c>
      <c r="I789" s="2" t="s">
        <v>3064</v>
      </c>
      <c r="K789" s="2" t="s">
        <v>3064</v>
      </c>
      <c r="M789" s="2" t="s">
        <v>3064</v>
      </c>
      <c r="P789" s="13" t="s">
        <v>3064</v>
      </c>
    </row>
    <row r="790" spans="1:16">
      <c r="A790" s="13" t="str">
        <f t="shared" si="72"/>
        <v>AU</v>
      </c>
      <c r="B790" s="2" t="str">
        <f>VLOOKUP(A790,'Ref-Families'!A:B,2,FALSE)</f>
        <v xml:space="preserve"> Audit and Accountability</v>
      </c>
      <c r="C790" s="13" t="str">
        <f>TRIM(VLOOKUP(G790,'Ref-ALL NIST 800-53 Controls'!A:F,5,FALSE))</f>
        <v>MONITORING FOR INFORMATION DISCLOSURE</v>
      </c>
      <c r="D790" s="2" t="str">
        <f>VLOOKUP(G790,'Ref-ALL NIST 800-53 Controls'!26:932,3,FALSE)</f>
        <v>AU-13</v>
      </c>
      <c r="E790" s="13" t="str">
        <f>TRIM(VLOOKUP(G790,'Ref-ALL NIST 800-53 Controls'!A:F,6,FALSE))</f>
        <v>USE OF AUTOMATED TOOLS</v>
      </c>
      <c r="F790" s="55">
        <f>VLOOKUP(G790,'Ref-ALL NIST 800-53 Controls'!26:932,4,FALSE)</f>
        <v>1</v>
      </c>
      <c r="G790" s="2" t="s">
        <v>2669</v>
      </c>
      <c r="I790" s="2" t="s">
        <v>3064</v>
      </c>
      <c r="K790" s="2" t="s">
        <v>3064</v>
      </c>
      <c r="M790" s="2" t="s">
        <v>3064</v>
      </c>
      <c r="P790" s="13" t="s">
        <v>3064</v>
      </c>
    </row>
    <row r="791" spans="1:16">
      <c r="A791" s="13" t="str">
        <f t="shared" si="72"/>
        <v>AU</v>
      </c>
      <c r="B791" s="2" t="str">
        <f>VLOOKUP(A791,'Ref-Families'!A:B,2,FALSE)</f>
        <v xml:space="preserve"> Audit and Accountability</v>
      </c>
      <c r="C791" s="13" t="str">
        <f>TRIM(VLOOKUP(G791,'Ref-ALL NIST 800-53 Controls'!A:F,5,FALSE))</f>
        <v>MONITORING FOR INFORMATION DISCLOSURE</v>
      </c>
      <c r="D791" s="2" t="str">
        <f>VLOOKUP(G791,'Ref-ALL NIST 800-53 Controls'!27:933,3,FALSE)</f>
        <v>AU-13</v>
      </c>
      <c r="E791" s="13" t="str">
        <f>TRIM(VLOOKUP(G791,'Ref-ALL NIST 800-53 Controls'!A:F,6,FALSE))</f>
        <v>REVIEW OF MONITORED SITES</v>
      </c>
      <c r="F791" s="55">
        <f>VLOOKUP(G791,'Ref-ALL NIST 800-53 Controls'!27:933,4,FALSE)</f>
        <v>2</v>
      </c>
      <c r="G791" s="2" t="s">
        <v>2670</v>
      </c>
      <c r="I791" s="2" t="s">
        <v>3064</v>
      </c>
      <c r="K791" s="2" t="s">
        <v>3064</v>
      </c>
      <c r="M791" s="2" t="s">
        <v>3064</v>
      </c>
      <c r="P791" s="13" t="s">
        <v>3064</v>
      </c>
    </row>
    <row r="792" spans="1:16">
      <c r="A792" s="13" t="str">
        <f t="shared" si="72"/>
        <v>AU</v>
      </c>
      <c r="B792" s="2" t="str">
        <f>VLOOKUP(A792,'Ref-Families'!A:B,2,FALSE)</f>
        <v xml:space="preserve"> Audit and Accountability</v>
      </c>
      <c r="C792" s="13" t="str">
        <f>TRIM(VLOOKUP(G792,'Ref-ALL NIST 800-53 Controls'!A:F,5,FALSE))</f>
        <v>SESSION AUDIT</v>
      </c>
      <c r="D792" s="2" t="str">
        <f>VLOOKUP(G792,'Ref-ALL NIST 800-53 Controls'!28:934,3,FALSE)</f>
        <v>AU-14</v>
      </c>
      <c r="E792" s="13" t="str">
        <f>TRIM(VLOOKUP(G792,'Ref-ALL NIST 800-53 Controls'!A:F,6,FALSE))</f>
        <v/>
      </c>
      <c r="F792" s="55">
        <f>VLOOKUP(G792,'Ref-ALL NIST 800-53 Controls'!28:934,4,FALSE)</f>
        <v>0</v>
      </c>
      <c r="G792" s="2" t="s">
        <v>2671</v>
      </c>
      <c r="I792" s="2" t="s">
        <v>3064</v>
      </c>
      <c r="K792" s="2" t="s">
        <v>3064</v>
      </c>
      <c r="M792" s="2" t="s">
        <v>3064</v>
      </c>
      <c r="P792" s="13" t="s">
        <v>3064</v>
      </c>
    </row>
    <row r="793" spans="1:16">
      <c r="A793" s="13" t="str">
        <f t="shared" si="72"/>
        <v>AU</v>
      </c>
      <c r="B793" s="2" t="str">
        <f>VLOOKUP(A793,'Ref-Families'!A:B,2,FALSE)</f>
        <v xml:space="preserve"> Audit and Accountability</v>
      </c>
      <c r="C793" s="13" t="str">
        <f>TRIM(VLOOKUP(G793,'Ref-ALL NIST 800-53 Controls'!A:F,5,FALSE))</f>
        <v>SESSION AUDIT</v>
      </c>
      <c r="D793" s="2" t="str">
        <f>VLOOKUP(G793,'Ref-ALL NIST 800-53 Controls'!29:935,3,FALSE)</f>
        <v>AU-14</v>
      </c>
      <c r="E793" s="13" t="str">
        <f>TRIM(VLOOKUP(G793,'Ref-ALL NIST 800-53 Controls'!A:F,6,FALSE))</f>
        <v>SYSTEM START-UP</v>
      </c>
      <c r="F793" s="55">
        <f>VLOOKUP(G793,'Ref-ALL NIST 800-53 Controls'!29:935,4,FALSE)</f>
        <v>1</v>
      </c>
      <c r="G793" s="2" t="s">
        <v>2672</v>
      </c>
      <c r="I793" s="2" t="s">
        <v>3064</v>
      </c>
      <c r="K793" s="2" t="s">
        <v>3064</v>
      </c>
      <c r="M793" s="2" t="s">
        <v>3064</v>
      </c>
      <c r="P793" s="13" t="s">
        <v>3064</v>
      </c>
    </row>
    <row r="794" spans="1:16">
      <c r="A794" s="13" t="str">
        <f t="shared" si="72"/>
        <v>AU</v>
      </c>
      <c r="B794" s="2" t="str">
        <f>VLOOKUP(A794,'Ref-Families'!A:B,2,FALSE)</f>
        <v xml:space="preserve"> Audit and Accountability</v>
      </c>
      <c r="C794" s="13" t="str">
        <f>TRIM(VLOOKUP(G794,'Ref-ALL NIST 800-53 Controls'!A:F,5,FALSE))</f>
        <v>SESSION AUDIT</v>
      </c>
      <c r="D794" s="2" t="str">
        <f>VLOOKUP(G794,'Ref-ALL NIST 800-53 Controls'!30:936,3,FALSE)</f>
        <v>AU-14</v>
      </c>
      <c r="E794" s="13" t="str">
        <f>TRIM(VLOOKUP(G794,'Ref-ALL NIST 800-53 Controls'!A:F,6,FALSE))</f>
        <v>CAPTURE/RECORD AND LOG CONTENT</v>
      </c>
      <c r="F794" s="55">
        <f>VLOOKUP(G794,'Ref-ALL NIST 800-53 Controls'!30:936,4,FALSE)</f>
        <v>2</v>
      </c>
      <c r="G794" s="2" t="s">
        <v>2673</v>
      </c>
      <c r="I794" s="2" t="s">
        <v>3064</v>
      </c>
      <c r="K794" s="2" t="s">
        <v>3064</v>
      </c>
      <c r="M794" s="2" t="s">
        <v>3064</v>
      </c>
      <c r="P794" s="13" t="s">
        <v>3064</v>
      </c>
    </row>
    <row r="795" spans="1:16">
      <c r="A795" s="13" t="str">
        <f t="shared" si="72"/>
        <v>AU</v>
      </c>
      <c r="B795" s="2" t="str">
        <f>VLOOKUP(A795,'Ref-Families'!A:B,2,FALSE)</f>
        <v xml:space="preserve"> Audit and Accountability</v>
      </c>
      <c r="C795" s="13" t="str">
        <f>TRIM(VLOOKUP(G795,'Ref-ALL NIST 800-53 Controls'!A:F,5,FALSE))</f>
        <v>SESSION AUDIT</v>
      </c>
      <c r="D795" s="2" t="str">
        <f>VLOOKUP(G795,'Ref-ALL NIST 800-53 Controls'!31:937,3,FALSE)</f>
        <v>AU-14</v>
      </c>
      <c r="E795" s="13" t="str">
        <f>TRIM(VLOOKUP(G795,'Ref-ALL NIST 800-53 Controls'!A:F,6,FALSE))</f>
        <v>REMOTE VIEWING / LISTENING</v>
      </c>
      <c r="F795" s="55">
        <f>VLOOKUP(G795,'Ref-ALL NIST 800-53 Controls'!31:937,4,FALSE)</f>
        <v>3</v>
      </c>
      <c r="G795" s="2" t="s">
        <v>2674</v>
      </c>
      <c r="I795" s="2" t="s">
        <v>3064</v>
      </c>
      <c r="K795" s="2" t="s">
        <v>3064</v>
      </c>
      <c r="M795" s="2" t="s">
        <v>3064</v>
      </c>
      <c r="P795" s="13" t="s">
        <v>3064</v>
      </c>
    </row>
    <row r="796" spans="1:16">
      <c r="A796" s="13" t="str">
        <f t="shared" si="72"/>
        <v>AU</v>
      </c>
      <c r="B796" s="2" t="str">
        <f>VLOOKUP(A796,'Ref-Families'!A:B,2,FALSE)</f>
        <v xml:space="preserve"> Audit and Accountability</v>
      </c>
      <c r="C796" s="13" t="str">
        <f>TRIM(VLOOKUP(G796,'Ref-ALL NIST 800-53 Controls'!A:F,5,FALSE))</f>
        <v>ALTERNATE AUDIT CAPABILITY</v>
      </c>
      <c r="D796" s="2" t="str">
        <f>VLOOKUP(G796,'Ref-ALL NIST 800-53 Controls'!32:938,3,FALSE)</f>
        <v>AU-15</v>
      </c>
      <c r="E796" s="13" t="str">
        <f>TRIM(VLOOKUP(G796,'Ref-ALL NIST 800-53 Controls'!A:F,6,FALSE))</f>
        <v/>
      </c>
      <c r="F796" s="55">
        <f>VLOOKUP(G796,'Ref-ALL NIST 800-53 Controls'!32:938,4,FALSE)</f>
        <v>0</v>
      </c>
      <c r="G796" s="2" t="s">
        <v>2675</v>
      </c>
      <c r="I796" s="2" t="s">
        <v>3064</v>
      </c>
      <c r="K796" s="2" t="s">
        <v>3064</v>
      </c>
      <c r="M796" s="2" t="s">
        <v>3064</v>
      </c>
      <c r="P796" s="13" t="s">
        <v>3064</v>
      </c>
    </row>
    <row r="797" spans="1:16">
      <c r="A797" s="13" t="str">
        <f t="shared" si="72"/>
        <v>AU</v>
      </c>
      <c r="B797" s="2" t="str">
        <f>VLOOKUP(A797,'Ref-Families'!A:B,2,FALSE)</f>
        <v xml:space="preserve"> Audit and Accountability</v>
      </c>
      <c r="C797" s="13" t="str">
        <f>TRIM(VLOOKUP(G797,'Ref-ALL NIST 800-53 Controls'!A:F,5,FALSE))</f>
        <v>CROSS-ORGANIZATIONAL AUDITING</v>
      </c>
      <c r="D797" s="2" t="str">
        <f>VLOOKUP(G797,'Ref-ALL NIST 800-53 Controls'!33:939,3,FALSE)</f>
        <v>AU-16</v>
      </c>
      <c r="E797" s="13" t="str">
        <f>TRIM(VLOOKUP(G797,'Ref-ALL NIST 800-53 Controls'!A:F,6,FALSE))</f>
        <v/>
      </c>
      <c r="F797" s="55">
        <f>VLOOKUP(G797,'Ref-ALL NIST 800-53 Controls'!33:939,4,FALSE)</f>
        <v>0</v>
      </c>
      <c r="G797" s="2" t="s">
        <v>2676</v>
      </c>
      <c r="I797" s="2" t="s">
        <v>3064</v>
      </c>
      <c r="K797" s="2" t="s">
        <v>3064</v>
      </c>
      <c r="M797" s="2" t="s">
        <v>3064</v>
      </c>
      <c r="P797" s="13" t="s">
        <v>3064</v>
      </c>
    </row>
    <row r="798" spans="1:16">
      <c r="A798" s="13" t="str">
        <f t="shared" si="72"/>
        <v>AU</v>
      </c>
      <c r="B798" s="2" t="str">
        <f>VLOOKUP(A798,'Ref-Families'!A:B,2,FALSE)</f>
        <v xml:space="preserve"> Audit and Accountability</v>
      </c>
      <c r="C798" s="13" t="str">
        <f>TRIM(VLOOKUP(G798,'Ref-ALL NIST 800-53 Controls'!A:F,5,FALSE))</f>
        <v>CROSS-ORGANIZATIONAL AUDITING</v>
      </c>
      <c r="D798" s="2" t="str">
        <f>VLOOKUP(G798,'Ref-ALL NIST 800-53 Controls'!34:940,3,FALSE)</f>
        <v>AU-16</v>
      </c>
      <c r="E798" s="13" t="str">
        <f>TRIM(VLOOKUP(G798,'Ref-ALL NIST 800-53 Controls'!A:F,6,FALSE))</f>
        <v>IDENTITY PRESERVATION</v>
      </c>
      <c r="F798" s="55">
        <f>VLOOKUP(G798,'Ref-ALL NIST 800-53 Controls'!34:940,4,FALSE)</f>
        <v>1</v>
      </c>
      <c r="G798" s="2" t="s">
        <v>2677</v>
      </c>
      <c r="I798" s="2" t="s">
        <v>3064</v>
      </c>
      <c r="K798" s="2" t="s">
        <v>3064</v>
      </c>
      <c r="M798" s="2" t="s">
        <v>3064</v>
      </c>
      <c r="P798" s="13" t="s">
        <v>3064</v>
      </c>
    </row>
    <row r="799" spans="1:16">
      <c r="A799" s="13" t="str">
        <f t="shared" si="72"/>
        <v>AU</v>
      </c>
      <c r="B799" s="2" t="str">
        <f>VLOOKUP(A799,'Ref-Families'!A:B,2,FALSE)</f>
        <v xml:space="preserve"> Audit and Accountability</v>
      </c>
      <c r="C799" s="13" t="str">
        <f>TRIM(VLOOKUP(G799,'Ref-ALL NIST 800-53 Controls'!A:F,5,FALSE))</f>
        <v>CROSS-ORGANIZATIONAL AUDITING</v>
      </c>
      <c r="D799" s="2" t="str">
        <f>VLOOKUP(G799,'Ref-ALL NIST 800-53 Controls'!35:941,3,FALSE)</f>
        <v>AU-16</v>
      </c>
      <c r="E799" s="13" t="str">
        <f>TRIM(VLOOKUP(G799,'Ref-ALL NIST 800-53 Controls'!A:F,6,FALSE))</f>
        <v>SHARING OF AUDIT INFORMATION</v>
      </c>
      <c r="F799" s="55">
        <f>VLOOKUP(G799,'Ref-ALL NIST 800-53 Controls'!35:941,4,FALSE)</f>
        <v>2</v>
      </c>
      <c r="G799" s="2" t="s">
        <v>2678</v>
      </c>
      <c r="I799" s="2" t="s">
        <v>3064</v>
      </c>
      <c r="K799" s="2" t="s">
        <v>3064</v>
      </c>
      <c r="M799" s="2" t="s">
        <v>3064</v>
      </c>
      <c r="P799" s="13" t="s">
        <v>3064</v>
      </c>
    </row>
    <row r="800" spans="1:16">
      <c r="A800" s="13" t="str">
        <f t="shared" si="72"/>
        <v>CA</v>
      </c>
      <c r="B800" s="2" t="str">
        <f>VLOOKUP(A800,'Ref-Families'!A:B,2,FALSE)</f>
        <v xml:space="preserve"> Security Assessment and Authorization</v>
      </c>
      <c r="C800" s="13" t="str">
        <f>TRIM(VLOOKUP(G800,'Ref-ALL NIST 800-53 Controls'!A:F,5,FALSE))</f>
        <v>SECURITY CERTIFICATION</v>
      </c>
      <c r="D800" s="2" t="str">
        <f>VLOOKUP(G800,'Ref-ALL NIST 800-53 Controls'!36:942,3,FALSE)</f>
        <v>CA-4</v>
      </c>
      <c r="E800" s="13" t="str">
        <f>TRIM(VLOOKUP(G800,'Ref-ALL NIST 800-53 Controls'!A:F,6,FALSE))</f>
        <v/>
      </c>
      <c r="F800" s="55">
        <f>VLOOKUP(G800,'Ref-ALL NIST 800-53 Controls'!36:942,4,FALSE)</f>
        <v>0</v>
      </c>
      <c r="G800" s="2" t="s">
        <v>2682</v>
      </c>
      <c r="I800" s="2" t="s">
        <v>3064</v>
      </c>
      <c r="K800" s="2" t="s">
        <v>3064</v>
      </c>
      <c r="M800" s="2" t="s">
        <v>3064</v>
      </c>
      <c r="P800" s="13" t="s">
        <v>3064</v>
      </c>
    </row>
    <row r="801" spans="1:16">
      <c r="A801" s="13" t="str">
        <f t="shared" si="72"/>
        <v>CP</v>
      </c>
      <c r="B801" s="2" t="str">
        <f>VLOOKUP(A801,'Ref-Families'!A:B,2,FALSE)</f>
        <v xml:space="preserve"> Contingency Planning</v>
      </c>
      <c r="C801" s="13" t="str">
        <f>TRIM(VLOOKUP(G801,'Ref-ALL NIST 800-53 Controls'!A:F,5,FALSE))</f>
        <v>CONTINGENCY PLAN UPDATE</v>
      </c>
      <c r="D801" s="2" t="str">
        <f>VLOOKUP(G801,'Ref-ALL NIST 800-53 Controls'!37:943,3,FALSE)</f>
        <v>CP-5</v>
      </c>
      <c r="E801" s="13" t="str">
        <f>TRIM(VLOOKUP(G801,'Ref-ALL NIST 800-53 Controls'!A:F,6,FALSE))</f>
        <v/>
      </c>
      <c r="F801" s="55">
        <f>VLOOKUP(G801,'Ref-ALL NIST 800-53 Controls'!37:943,4,FALSE)</f>
        <v>0</v>
      </c>
      <c r="G801" s="2" t="s">
        <v>2710</v>
      </c>
      <c r="I801" s="2" t="s">
        <v>3064</v>
      </c>
      <c r="K801" s="2" t="s">
        <v>3064</v>
      </c>
      <c r="M801" s="2" t="s">
        <v>3064</v>
      </c>
      <c r="P801" s="13" t="s">
        <v>3064</v>
      </c>
    </row>
    <row r="802" spans="1:16">
      <c r="A802" s="13" t="str">
        <f t="shared" si="72"/>
        <v>CP</v>
      </c>
      <c r="B802" s="2" t="str">
        <f>VLOOKUP(A802,'Ref-Families'!A:B,2,FALSE)</f>
        <v xml:space="preserve"> Contingency Planning</v>
      </c>
      <c r="C802" s="13" t="str">
        <f>TRIM(VLOOKUP(G802,'Ref-ALL NIST 800-53 Controls'!A:F,5,FALSE))</f>
        <v>ALTERNATE COMMUNICATIONS PROTOCOLS</v>
      </c>
      <c r="D802" s="2" t="str">
        <f>VLOOKUP(G802,'Ref-ALL NIST 800-53 Controls'!38:944,3,FALSE)</f>
        <v>CP-11</v>
      </c>
      <c r="E802" s="13" t="str">
        <f>TRIM(VLOOKUP(G802,'Ref-ALL NIST 800-53 Controls'!A:F,6,FALSE))</f>
        <v/>
      </c>
      <c r="F802" s="55">
        <f>VLOOKUP(G802,'Ref-ALL NIST 800-53 Controls'!38:944,4,FALSE)</f>
        <v>0</v>
      </c>
      <c r="G802" s="2" t="s">
        <v>2721</v>
      </c>
      <c r="I802" s="2" t="s">
        <v>3064</v>
      </c>
      <c r="K802" s="2" t="s">
        <v>3064</v>
      </c>
      <c r="M802" s="2" t="s">
        <v>3064</v>
      </c>
      <c r="P802" s="13" t="s">
        <v>3064</v>
      </c>
    </row>
    <row r="803" spans="1:16">
      <c r="A803" s="13" t="str">
        <f t="shared" si="72"/>
        <v>CP</v>
      </c>
      <c r="B803" s="2" t="str">
        <f>VLOOKUP(A803,'Ref-Families'!A:B,2,FALSE)</f>
        <v xml:space="preserve"> Contingency Planning</v>
      </c>
      <c r="C803" s="13" t="str">
        <f>TRIM(VLOOKUP(G803,'Ref-ALL NIST 800-53 Controls'!A:F,5,FALSE))</f>
        <v>SAFE MODE</v>
      </c>
      <c r="D803" s="2" t="str">
        <f>VLOOKUP(G803,'Ref-ALL NIST 800-53 Controls'!39:945,3,FALSE)</f>
        <v>CP-12</v>
      </c>
      <c r="E803" s="13" t="str">
        <f>TRIM(VLOOKUP(G803,'Ref-ALL NIST 800-53 Controls'!A:F,6,FALSE))</f>
        <v/>
      </c>
      <c r="F803" s="55">
        <f>VLOOKUP(G803,'Ref-ALL NIST 800-53 Controls'!39:945,4,FALSE)</f>
        <v>0</v>
      </c>
      <c r="G803" s="2" t="s">
        <v>2722</v>
      </c>
      <c r="I803" s="2" t="s">
        <v>3064</v>
      </c>
      <c r="K803" s="2" t="s">
        <v>3064</v>
      </c>
      <c r="M803" s="2" t="s">
        <v>3064</v>
      </c>
      <c r="P803" s="13" t="s">
        <v>3064</v>
      </c>
    </row>
    <row r="804" spans="1:16">
      <c r="A804" s="13" t="str">
        <f t="shared" si="72"/>
        <v>CP</v>
      </c>
      <c r="B804" s="2" t="str">
        <f>VLOOKUP(A804,'Ref-Families'!A:B,2,FALSE)</f>
        <v xml:space="preserve"> Contingency Planning</v>
      </c>
      <c r="C804" s="13" t="str">
        <f>TRIM(VLOOKUP(G804,'Ref-ALL NIST 800-53 Controls'!A:F,5,FALSE))</f>
        <v>ALTERNATIVE SECURITY MECHANISMS</v>
      </c>
      <c r="D804" s="2" t="str">
        <f>VLOOKUP(G804,'Ref-ALL NIST 800-53 Controls'!40:946,3,FALSE)</f>
        <v>CP-13</v>
      </c>
      <c r="E804" s="13" t="str">
        <f>TRIM(VLOOKUP(G804,'Ref-ALL NIST 800-53 Controls'!A:F,6,FALSE))</f>
        <v/>
      </c>
      <c r="F804" s="55">
        <f>VLOOKUP(G804,'Ref-ALL NIST 800-53 Controls'!40:946,4,FALSE)</f>
        <v>0</v>
      </c>
      <c r="G804" s="2" t="s">
        <v>2723</v>
      </c>
      <c r="I804" s="2" t="s">
        <v>3064</v>
      </c>
      <c r="K804" s="2" t="s">
        <v>3064</v>
      </c>
      <c r="M804" s="2" t="s">
        <v>3064</v>
      </c>
      <c r="P804" s="13" t="s">
        <v>3064</v>
      </c>
    </row>
    <row r="805" spans="1:16">
      <c r="A805" s="13" t="str">
        <f t="shared" si="72"/>
        <v>IA</v>
      </c>
      <c r="B805" s="2" t="str">
        <f>VLOOKUP(A805,'Ref-Families'!A:B,2,FALSE)</f>
        <v xml:space="preserve"> Identification and Authentication</v>
      </c>
      <c r="C805" s="13" t="str">
        <f>TRIM(VLOOKUP(G805,'Ref-ALL NIST 800-53 Controls'!A:F,5,FALSE))</f>
        <v>SERVICE IDENTIFICATION AND AUTHENTICATION</v>
      </c>
      <c r="D805" s="2" t="str">
        <f>VLOOKUP(G805,'Ref-ALL NIST 800-53 Controls'!41:947,3,FALSE)</f>
        <v>IA-9</v>
      </c>
      <c r="E805" s="13" t="str">
        <f>TRIM(VLOOKUP(G805,'Ref-ALL NIST 800-53 Controls'!A:F,6,FALSE))</f>
        <v/>
      </c>
      <c r="F805" s="55">
        <f>VLOOKUP(G805,'Ref-ALL NIST 800-53 Controls'!41:947,4,FALSE)</f>
        <v>0</v>
      </c>
      <c r="G805" s="2" t="s">
        <v>2745</v>
      </c>
      <c r="I805" s="2" t="s">
        <v>3064</v>
      </c>
      <c r="K805" s="2" t="s">
        <v>3064</v>
      </c>
      <c r="M805" s="2" t="s">
        <v>3064</v>
      </c>
      <c r="P805" s="13" t="s">
        <v>3064</v>
      </c>
    </row>
    <row r="806" spans="1:16">
      <c r="A806" s="13" t="str">
        <f t="shared" si="72"/>
        <v>IA</v>
      </c>
      <c r="B806" s="2" t="str">
        <f>VLOOKUP(A806,'Ref-Families'!A:B,2,FALSE)</f>
        <v xml:space="preserve"> Identification and Authentication</v>
      </c>
      <c r="C806" s="13" t="str">
        <f>TRIM(VLOOKUP(G806,'Ref-ALL NIST 800-53 Controls'!A:F,5,FALSE))</f>
        <v>SERVICE IDENTIFICATION AND AUTHENTICATION</v>
      </c>
      <c r="D806" s="2" t="str">
        <f>VLOOKUP(G806,'Ref-ALL NIST 800-53 Controls'!42:948,3,FALSE)</f>
        <v>IA-9</v>
      </c>
      <c r="E806" s="13" t="str">
        <f>TRIM(VLOOKUP(G806,'Ref-ALL NIST 800-53 Controls'!A:F,6,FALSE))</f>
        <v>INFORMATION EXCHANGE</v>
      </c>
      <c r="F806" s="55">
        <f>VLOOKUP(G806,'Ref-ALL NIST 800-53 Controls'!42:948,4,FALSE)</f>
        <v>1</v>
      </c>
      <c r="G806" s="2" t="s">
        <v>2746</v>
      </c>
      <c r="I806" s="2" t="s">
        <v>3064</v>
      </c>
      <c r="K806" s="2" t="s">
        <v>3064</v>
      </c>
      <c r="M806" s="2" t="s">
        <v>3064</v>
      </c>
      <c r="P806" s="13" t="s">
        <v>3064</v>
      </c>
    </row>
    <row r="807" spans="1:16">
      <c r="A807" s="13" t="str">
        <f t="shared" si="72"/>
        <v>IA</v>
      </c>
      <c r="B807" s="2" t="str">
        <f>VLOOKUP(A807,'Ref-Families'!A:B,2,FALSE)</f>
        <v xml:space="preserve"> Identification and Authentication</v>
      </c>
      <c r="C807" s="13" t="str">
        <f>TRIM(VLOOKUP(G807,'Ref-ALL NIST 800-53 Controls'!A:F,5,FALSE))</f>
        <v>SERVICE IDENTIFICATION AND AUTHENTICATION</v>
      </c>
      <c r="D807" s="2" t="str">
        <f>VLOOKUP(G807,'Ref-ALL NIST 800-53 Controls'!43:949,3,FALSE)</f>
        <v>IA-9</v>
      </c>
      <c r="E807" s="13" t="str">
        <f>TRIM(VLOOKUP(G807,'Ref-ALL NIST 800-53 Controls'!A:F,6,FALSE))</f>
        <v>TRANSMISSION OF DECISIONS</v>
      </c>
      <c r="F807" s="55">
        <f>VLOOKUP(G807,'Ref-ALL NIST 800-53 Controls'!43:949,4,FALSE)</f>
        <v>2</v>
      </c>
      <c r="G807" s="2" t="s">
        <v>2747</v>
      </c>
      <c r="I807" s="2" t="s">
        <v>3064</v>
      </c>
      <c r="K807" s="2" t="s">
        <v>3064</v>
      </c>
      <c r="M807" s="2" t="s">
        <v>3064</v>
      </c>
      <c r="P807" s="13" t="s">
        <v>3064</v>
      </c>
    </row>
    <row r="808" spans="1:16">
      <c r="A808" s="13" t="str">
        <f t="shared" si="72"/>
        <v>IA</v>
      </c>
      <c r="B808" s="2" t="str">
        <f>VLOOKUP(A808,'Ref-Families'!A:B,2,FALSE)</f>
        <v xml:space="preserve"> Identification and Authentication</v>
      </c>
      <c r="C808" s="13" t="str">
        <f>TRIM(VLOOKUP(G808,'Ref-ALL NIST 800-53 Controls'!A:F,5,FALSE))</f>
        <v>ADAPTIVE IDENTIFICATION AND AUTHENTICATION</v>
      </c>
      <c r="D808" s="2" t="str">
        <f>VLOOKUP(G808,'Ref-ALL NIST 800-53 Controls'!44:950,3,FALSE)</f>
        <v>IA-10</v>
      </c>
      <c r="E808" s="13" t="str">
        <f>TRIM(VLOOKUP(G808,'Ref-ALL NIST 800-53 Controls'!A:F,6,FALSE))</f>
        <v/>
      </c>
      <c r="F808" s="55">
        <f>VLOOKUP(G808,'Ref-ALL NIST 800-53 Controls'!44:950,4,FALSE)</f>
        <v>0</v>
      </c>
      <c r="G808" s="2" t="s">
        <v>2748</v>
      </c>
      <c r="I808" s="2" t="s">
        <v>3064</v>
      </c>
      <c r="K808" s="2" t="s">
        <v>3064</v>
      </c>
      <c r="M808" s="2" t="s">
        <v>3064</v>
      </c>
      <c r="P808" s="13" t="s">
        <v>3064</v>
      </c>
    </row>
    <row r="809" spans="1:16">
      <c r="A809" s="13" t="str">
        <f t="shared" si="72"/>
        <v>IA</v>
      </c>
      <c r="B809" s="2" t="str">
        <f>VLOOKUP(A809,'Ref-Families'!A:B,2,FALSE)</f>
        <v xml:space="preserve"> Identification and Authentication</v>
      </c>
      <c r="C809" s="13" t="str">
        <f>TRIM(VLOOKUP(G809,'Ref-ALL NIST 800-53 Controls'!A:F,5,FALSE))</f>
        <v>RE-AUTHENTICATION</v>
      </c>
      <c r="D809" s="2" t="str">
        <f>VLOOKUP(G809,'Ref-ALL NIST 800-53 Controls'!45:951,3,FALSE)</f>
        <v>IA-11</v>
      </c>
      <c r="E809" s="13" t="str">
        <f>TRIM(VLOOKUP(G809,'Ref-ALL NIST 800-53 Controls'!A:F,6,FALSE))</f>
        <v/>
      </c>
      <c r="F809" s="55">
        <f>VLOOKUP(G809,'Ref-ALL NIST 800-53 Controls'!45:951,4,FALSE)</f>
        <v>0</v>
      </c>
      <c r="G809" s="2" t="s">
        <v>2749</v>
      </c>
      <c r="I809" s="2" t="s">
        <v>3064</v>
      </c>
      <c r="K809" s="2" t="s">
        <v>3064</v>
      </c>
      <c r="M809" s="2" t="s">
        <v>3064</v>
      </c>
      <c r="P809" s="13" t="s">
        <v>3064</v>
      </c>
    </row>
    <row r="810" spans="1:16">
      <c r="A810" s="13" t="str">
        <f t="shared" si="72"/>
        <v>IR</v>
      </c>
      <c r="B810" s="2" t="str">
        <f>VLOOKUP(A810,'Ref-Families'!A:B,2,FALSE)</f>
        <v xml:space="preserve"> Incident Response</v>
      </c>
      <c r="C810" s="13" t="str">
        <f>TRIM(VLOOKUP(G810,'Ref-ALL NIST 800-53 Controls'!A:F,5,FALSE))</f>
        <v>INFORMATION SPILLAGE RESPONSE</v>
      </c>
      <c r="D810" s="2" t="str">
        <f>VLOOKUP(G810,'Ref-ALL NIST 800-53 Controls'!46:952,3,FALSE)</f>
        <v>IR-9</v>
      </c>
      <c r="E810" s="13" t="str">
        <f>TRIM(VLOOKUP(G810,'Ref-ALL NIST 800-53 Controls'!A:F,6,FALSE))</f>
        <v/>
      </c>
      <c r="F810" s="55">
        <f>VLOOKUP(G810,'Ref-ALL NIST 800-53 Controls'!46:952,4,FALSE)</f>
        <v>0</v>
      </c>
      <c r="G810" s="2" t="s">
        <v>2757</v>
      </c>
      <c r="I810" s="2" t="s">
        <v>3064</v>
      </c>
      <c r="K810" s="2" t="s">
        <v>3064</v>
      </c>
      <c r="M810" s="2" t="s">
        <v>3064</v>
      </c>
      <c r="P810" s="13" t="s">
        <v>3064</v>
      </c>
    </row>
    <row r="811" spans="1:16">
      <c r="A811" s="13" t="str">
        <f t="shared" si="72"/>
        <v>IR</v>
      </c>
      <c r="B811" s="2" t="str">
        <f>VLOOKUP(A811,'Ref-Families'!A:B,2,FALSE)</f>
        <v xml:space="preserve"> Incident Response</v>
      </c>
      <c r="C811" s="13" t="str">
        <f>TRIM(VLOOKUP(G811,'Ref-ALL NIST 800-53 Controls'!A:F,5,FALSE))</f>
        <v>INFORMATION SPILLAGE RESPONSE</v>
      </c>
      <c r="D811" s="2" t="str">
        <f>VLOOKUP(G811,'Ref-ALL NIST 800-53 Controls'!47:953,3,FALSE)</f>
        <v>IR-9</v>
      </c>
      <c r="E811" s="13" t="str">
        <f>TRIM(VLOOKUP(G811,'Ref-ALL NIST 800-53 Controls'!A:F,6,FALSE))</f>
        <v>RESPONSIBLE PERSONNEL</v>
      </c>
      <c r="F811" s="55">
        <f>VLOOKUP(G811,'Ref-ALL NIST 800-53 Controls'!47:953,4,FALSE)</f>
        <v>1</v>
      </c>
      <c r="G811" s="2" t="s">
        <v>2758</v>
      </c>
      <c r="I811" s="2" t="s">
        <v>3064</v>
      </c>
      <c r="K811" s="2" t="s">
        <v>3064</v>
      </c>
      <c r="M811" s="2" t="s">
        <v>3064</v>
      </c>
      <c r="P811" s="13" t="s">
        <v>3064</v>
      </c>
    </row>
    <row r="812" spans="1:16">
      <c r="A812" s="13" t="str">
        <f t="shared" si="72"/>
        <v>IR</v>
      </c>
      <c r="B812" s="2" t="str">
        <f>VLOOKUP(A812,'Ref-Families'!A:B,2,FALSE)</f>
        <v xml:space="preserve"> Incident Response</v>
      </c>
      <c r="C812" s="13" t="str">
        <f>TRIM(VLOOKUP(G812,'Ref-ALL NIST 800-53 Controls'!A:F,5,FALSE))</f>
        <v>INFORMATION SPILLAGE RESPONSE</v>
      </c>
      <c r="D812" s="2" t="str">
        <f>VLOOKUP(G812,'Ref-ALL NIST 800-53 Controls'!48:954,3,FALSE)</f>
        <v>IR-9</v>
      </c>
      <c r="E812" s="13" t="str">
        <f>TRIM(VLOOKUP(G812,'Ref-ALL NIST 800-53 Controls'!A:F,6,FALSE))</f>
        <v>TRAINING</v>
      </c>
      <c r="F812" s="55">
        <f>VLOOKUP(G812,'Ref-ALL NIST 800-53 Controls'!48:954,4,FALSE)</f>
        <v>2</v>
      </c>
      <c r="G812" s="2" t="s">
        <v>2759</v>
      </c>
      <c r="I812" s="2" t="s">
        <v>3064</v>
      </c>
      <c r="K812" s="2" t="s">
        <v>3064</v>
      </c>
      <c r="M812" s="2" t="s">
        <v>3064</v>
      </c>
      <c r="P812" s="13" t="s">
        <v>3064</v>
      </c>
    </row>
    <row r="813" spans="1:16">
      <c r="A813" s="13" t="str">
        <f t="shared" si="72"/>
        <v>IR</v>
      </c>
      <c r="B813" s="2" t="str">
        <f>VLOOKUP(A813,'Ref-Families'!A:B,2,FALSE)</f>
        <v xml:space="preserve"> Incident Response</v>
      </c>
      <c r="C813" s="13" t="str">
        <f>TRIM(VLOOKUP(G813,'Ref-ALL NIST 800-53 Controls'!A:F,5,FALSE))</f>
        <v>INFORMATION SPILLAGE RESPONSE</v>
      </c>
      <c r="D813" s="2" t="str">
        <f>VLOOKUP(G813,'Ref-ALL NIST 800-53 Controls'!49:955,3,FALSE)</f>
        <v>IR-9</v>
      </c>
      <c r="E813" s="13" t="str">
        <f>TRIM(VLOOKUP(G813,'Ref-ALL NIST 800-53 Controls'!A:F,6,FALSE))</f>
        <v>POST-SPILL OPERATIONS</v>
      </c>
      <c r="F813" s="55">
        <f>VLOOKUP(G813,'Ref-ALL NIST 800-53 Controls'!49:955,4,FALSE)</f>
        <v>3</v>
      </c>
      <c r="G813" s="2" t="s">
        <v>2760</v>
      </c>
      <c r="I813" s="2" t="s">
        <v>3064</v>
      </c>
      <c r="K813" s="2" t="s">
        <v>3064</v>
      </c>
      <c r="M813" s="2" t="s">
        <v>3064</v>
      </c>
      <c r="P813" s="13" t="s">
        <v>3064</v>
      </c>
    </row>
    <row r="814" spans="1:16">
      <c r="A814" s="13" t="str">
        <f t="shared" si="72"/>
        <v>IR</v>
      </c>
      <c r="B814" s="2" t="str">
        <f>VLOOKUP(A814,'Ref-Families'!A:B,2,FALSE)</f>
        <v xml:space="preserve"> Incident Response</v>
      </c>
      <c r="C814" s="13" t="str">
        <f>TRIM(VLOOKUP(G814,'Ref-ALL NIST 800-53 Controls'!A:F,5,FALSE))</f>
        <v>INFORMATION SPILLAGE RESPONSE</v>
      </c>
      <c r="D814" s="2" t="str">
        <f>VLOOKUP(G814,'Ref-ALL NIST 800-53 Controls'!50:956,3,FALSE)</f>
        <v>IR-9</v>
      </c>
      <c r="E814" s="13" t="str">
        <f>TRIM(VLOOKUP(G814,'Ref-ALL NIST 800-53 Controls'!A:F,6,FALSE))</f>
        <v>EXPOSURE TO UNAUTHORIZED PERSONNEL</v>
      </c>
      <c r="F814" s="55">
        <f>VLOOKUP(G814,'Ref-ALL NIST 800-53 Controls'!50:956,4,FALSE)</f>
        <v>4</v>
      </c>
      <c r="G814" s="2" t="s">
        <v>2761</v>
      </c>
      <c r="I814" s="2" t="s">
        <v>3064</v>
      </c>
      <c r="K814" s="2" t="s">
        <v>3064</v>
      </c>
      <c r="M814" s="2" t="s">
        <v>3064</v>
      </c>
      <c r="P814" s="13" t="s">
        <v>3064</v>
      </c>
    </row>
    <row r="815" spans="1:16">
      <c r="A815" s="13" t="str">
        <f t="shared" si="72"/>
        <v>IR</v>
      </c>
      <c r="B815" s="2" t="str">
        <f>VLOOKUP(A815,'Ref-Families'!A:B,2,FALSE)</f>
        <v xml:space="preserve"> Incident Response</v>
      </c>
      <c r="C815" s="13" t="str">
        <f>TRIM(VLOOKUP(G815,'Ref-ALL NIST 800-53 Controls'!A:F,5,FALSE))</f>
        <v>INTEGRATED INFORMATION SECURITY ANALYSIS TEAM</v>
      </c>
      <c r="D815" s="2" t="str">
        <f>VLOOKUP(G815,'Ref-ALL NIST 800-53 Controls'!51:957,3,FALSE)</f>
        <v>IR-10</v>
      </c>
      <c r="E815" s="13" t="str">
        <f>TRIM(VLOOKUP(G815,'Ref-ALL NIST 800-53 Controls'!A:F,6,FALSE))</f>
        <v/>
      </c>
      <c r="F815" s="55">
        <f>VLOOKUP(G815,'Ref-ALL NIST 800-53 Controls'!51:957,4,FALSE)</f>
        <v>0</v>
      </c>
      <c r="G815" s="2" t="s">
        <v>2762</v>
      </c>
      <c r="I815" s="2" t="s">
        <v>3064</v>
      </c>
      <c r="K815" s="2" t="s">
        <v>3064</v>
      </c>
      <c r="M815" s="2" t="s">
        <v>3064</v>
      </c>
      <c r="P815" s="13" t="s">
        <v>3064</v>
      </c>
    </row>
    <row r="816" spans="1:16">
      <c r="A816" s="13" t="str">
        <f t="shared" si="72"/>
        <v>MP</v>
      </c>
      <c r="B816" s="2" t="str">
        <f>VLOOKUP(A816,'Ref-Families'!A:B,2,FALSE)</f>
        <v xml:space="preserve"> Media Protection</v>
      </c>
      <c r="C816" s="13" t="str">
        <f>TRIM(VLOOKUP(G816,'Ref-ALL NIST 800-53 Controls'!A:F,5,FALSE))</f>
        <v>MEDIA DOWNGRADING</v>
      </c>
      <c r="D816" s="2" t="str">
        <f>VLOOKUP(G816,'Ref-ALL NIST 800-53 Controls'!52:958,3,FALSE)</f>
        <v>MP-8</v>
      </c>
      <c r="E816" s="13" t="str">
        <f>TRIM(VLOOKUP(G816,'Ref-ALL NIST 800-53 Controls'!A:F,6,FALSE))</f>
        <v/>
      </c>
      <c r="F816" s="55">
        <f>VLOOKUP(G816,'Ref-ALL NIST 800-53 Controls'!52:958,4,FALSE)</f>
        <v>0</v>
      </c>
      <c r="G816" s="2" t="s">
        <v>2789</v>
      </c>
      <c r="I816" s="2" t="s">
        <v>3064</v>
      </c>
      <c r="K816" s="2" t="s">
        <v>3064</v>
      </c>
      <c r="M816" s="2" t="s">
        <v>3064</v>
      </c>
      <c r="P816" s="13" t="s">
        <v>3064</v>
      </c>
    </row>
    <row r="817" spans="1:16">
      <c r="A817" s="13" t="str">
        <f t="shared" si="72"/>
        <v>MP</v>
      </c>
      <c r="B817" s="2" t="str">
        <f>VLOOKUP(A817,'Ref-Families'!A:B,2,FALSE)</f>
        <v xml:space="preserve"> Media Protection</v>
      </c>
      <c r="C817" s="13" t="str">
        <f>TRIM(VLOOKUP(G817,'Ref-ALL NIST 800-53 Controls'!A:F,5,FALSE))</f>
        <v>MEDIA DOWNGRADING</v>
      </c>
      <c r="D817" s="2" t="str">
        <f>VLOOKUP(G817,'Ref-ALL NIST 800-53 Controls'!53:959,3,FALSE)</f>
        <v>MP-8</v>
      </c>
      <c r="E817" s="13" t="str">
        <f>TRIM(VLOOKUP(G817,'Ref-ALL NIST 800-53 Controls'!A:F,6,FALSE))</f>
        <v>DOCUMENTATION OF PROCESS</v>
      </c>
      <c r="F817" s="55">
        <f>VLOOKUP(G817,'Ref-ALL NIST 800-53 Controls'!53:959,4,FALSE)</f>
        <v>1</v>
      </c>
      <c r="G817" s="2" t="s">
        <v>2790</v>
      </c>
      <c r="I817" s="2" t="s">
        <v>3064</v>
      </c>
      <c r="K817" s="2" t="s">
        <v>3064</v>
      </c>
      <c r="M817" s="2" t="s">
        <v>3064</v>
      </c>
      <c r="P817" s="13" t="s">
        <v>3064</v>
      </c>
    </row>
    <row r="818" spans="1:16">
      <c r="A818" s="13" t="str">
        <f t="shared" si="72"/>
        <v>MP</v>
      </c>
      <c r="B818" s="2" t="str">
        <f>VLOOKUP(A818,'Ref-Families'!A:B,2,FALSE)</f>
        <v xml:space="preserve"> Media Protection</v>
      </c>
      <c r="C818" s="13" t="str">
        <f>TRIM(VLOOKUP(G818,'Ref-ALL NIST 800-53 Controls'!A:F,5,FALSE))</f>
        <v>MEDIA DOWNGRADING</v>
      </c>
      <c r="D818" s="2" t="str">
        <f>VLOOKUP(G818,'Ref-ALL NIST 800-53 Controls'!54:960,3,FALSE)</f>
        <v>MP-8</v>
      </c>
      <c r="E818" s="13" t="str">
        <f>TRIM(VLOOKUP(G818,'Ref-ALL NIST 800-53 Controls'!A:F,6,FALSE))</f>
        <v>EQUIPMENT TESTING</v>
      </c>
      <c r="F818" s="55">
        <f>VLOOKUP(G818,'Ref-ALL NIST 800-53 Controls'!54:960,4,FALSE)</f>
        <v>2</v>
      </c>
      <c r="G818" s="2" t="s">
        <v>2791</v>
      </c>
      <c r="I818" s="2" t="s">
        <v>3064</v>
      </c>
      <c r="K818" s="2" t="s">
        <v>3064</v>
      </c>
      <c r="M818" s="2" t="s">
        <v>3064</v>
      </c>
      <c r="P818" s="13" t="s">
        <v>3064</v>
      </c>
    </row>
    <row r="819" spans="1:16">
      <c r="A819" s="13" t="str">
        <f t="shared" si="72"/>
        <v>MP</v>
      </c>
      <c r="B819" s="2" t="str">
        <f>VLOOKUP(A819,'Ref-Families'!A:B,2,FALSE)</f>
        <v xml:space="preserve"> Media Protection</v>
      </c>
      <c r="C819" s="13" t="str">
        <f>TRIM(VLOOKUP(G819,'Ref-ALL NIST 800-53 Controls'!A:F,5,FALSE))</f>
        <v>MEDIA DOWNGRADING</v>
      </c>
      <c r="D819" s="2" t="str">
        <f>VLOOKUP(G819,'Ref-ALL NIST 800-53 Controls'!55:961,3,FALSE)</f>
        <v>MP-8</v>
      </c>
      <c r="E819" s="13" t="str">
        <f>TRIM(VLOOKUP(G819,'Ref-ALL NIST 800-53 Controls'!A:F,6,FALSE))</f>
        <v>CONTROLLED UNCLASSIFIED INFORMATION</v>
      </c>
      <c r="F819" s="55">
        <f>VLOOKUP(G819,'Ref-ALL NIST 800-53 Controls'!55:961,4,FALSE)</f>
        <v>3</v>
      </c>
      <c r="G819" s="2" t="s">
        <v>2792</v>
      </c>
      <c r="I819" s="2" t="s">
        <v>3064</v>
      </c>
      <c r="K819" s="2" t="s">
        <v>3064</v>
      </c>
      <c r="M819" s="2" t="s">
        <v>3064</v>
      </c>
      <c r="P819" s="13" t="s">
        <v>3064</v>
      </c>
    </row>
    <row r="820" spans="1:16">
      <c r="A820" s="13" t="str">
        <f t="shared" si="72"/>
        <v>MP</v>
      </c>
      <c r="B820" s="2" t="str">
        <f>VLOOKUP(A820,'Ref-Families'!A:B,2,FALSE)</f>
        <v xml:space="preserve"> Media Protection</v>
      </c>
      <c r="C820" s="13" t="str">
        <f>TRIM(VLOOKUP(G820,'Ref-ALL NIST 800-53 Controls'!A:F,5,FALSE))</f>
        <v>MEDIA DOWNGRADING</v>
      </c>
      <c r="D820" s="2" t="str">
        <f>VLOOKUP(G820,'Ref-ALL NIST 800-53 Controls'!56:962,3,FALSE)</f>
        <v>MP-8</v>
      </c>
      <c r="E820" s="13" t="str">
        <f>TRIM(VLOOKUP(G820,'Ref-ALL NIST 800-53 Controls'!A:F,6,FALSE))</f>
        <v>CLASSIFIED INFORMATION</v>
      </c>
      <c r="F820" s="55">
        <f>VLOOKUP(G820,'Ref-ALL NIST 800-53 Controls'!56:962,4,FALSE)</f>
        <v>4</v>
      </c>
      <c r="G820" s="2" t="s">
        <v>2793</v>
      </c>
      <c r="I820" s="2" t="s">
        <v>3064</v>
      </c>
      <c r="K820" s="2" t="s">
        <v>3064</v>
      </c>
      <c r="M820" s="2" t="s">
        <v>3064</v>
      </c>
      <c r="P820" s="13" t="s">
        <v>3064</v>
      </c>
    </row>
    <row r="821" spans="1:16">
      <c r="A821" s="13" t="str">
        <f t="shared" si="72"/>
        <v>PE</v>
      </c>
      <c r="B821" s="2" t="str">
        <f>VLOOKUP(A821,'Ref-Families'!A:B,2,FALSE)</f>
        <v xml:space="preserve"> Physical and Environmental Protection</v>
      </c>
      <c r="C821" s="13" t="str">
        <f>TRIM(VLOOKUP(G821,'Ref-ALL NIST 800-53 Controls'!A:F,5,FALSE))</f>
        <v>VISITOR CONTROL</v>
      </c>
      <c r="D821" s="2" t="str">
        <f>VLOOKUP(G821,'Ref-ALL NIST 800-53 Controls'!57:963,3,FALSE)</f>
        <v>PE-7</v>
      </c>
      <c r="E821" s="13" t="str">
        <f>TRIM(VLOOKUP(G821,'Ref-ALL NIST 800-53 Controls'!A:F,6,FALSE))</f>
        <v/>
      </c>
      <c r="F821" s="55">
        <f>VLOOKUP(G821,'Ref-ALL NIST 800-53 Controls'!57:963,4,FALSE)</f>
        <v>0</v>
      </c>
      <c r="G821" s="2" t="s">
        <v>2807</v>
      </c>
      <c r="I821" s="2" t="s">
        <v>3064</v>
      </c>
      <c r="K821" s="2" t="s">
        <v>3064</v>
      </c>
      <c r="M821" s="2" t="s">
        <v>3064</v>
      </c>
      <c r="P821" s="13" t="s">
        <v>3064</v>
      </c>
    </row>
    <row r="822" spans="1:16">
      <c r="A822" s="13" t="str">
        <f t="shared" si="72"/>
        <v>PE</v>
      </c>
      <c r="B822" s="2" t="str">
        <f>VLOOKUP(A822,'Ref-Families'!A:B,2,FALSE)</f>
        <v xml:space="preserve"> Physical and Environmental Protection</v>
      </c>
      <c r="C822" s="13" t="str">
        <f>TRIM(VLOOKUP(G822,'Ref-ALL NIST 800-53 Controls'!A:F,5,FALSE))</f>
        <v>INFORMATION LEAKAGE</v>
      </c>
      <c r="D822" s="2" t="str">
        <f>VLOOKUP(G822,'Ref-ALL NIST 800-53 Controls'!58:964,3,FALSE)</f>
        <v>PE-19</v>
      </c>
      <c r="E822" s="13" t="str">
        <f>TRIM(VLOOKUP(G822,'Ref-ALL NIST 800-53 Controls'!A:F,6,FALSE))</f>
        <v/>
      </c>
      <c r="F822" s="55">
        <f>VLOOKUP(G822,'Ref-ALL NIST 800-53 Controls'!58:964,4,FALSE)</f>
        <v>0</v>
      </c>
      <c r="G822" s="2" t="s">
        <v>2817</v>
      </c>
      <c r="I822" s="2" t="s">
        <v>3064</v>
      </c>
      <c r="K822" s="2" t="s">
        <v>3064</v>
      </c>
      <c r="M822" s="2" t="s">
        <v>3064</v>
      </c>
      <c r="P822" s="13" t="s">
        <v>3064</v>
      </c>
    </row>
    <row r="823" spans="1:16">
      <c r="A823" s="13" t="str">
        <f t="shared" si="72"/>
        <v>PE</v>
      </c>
      <c r="B823" s="2" t="str">
        <f>VLOOKUP(A823,'Ref-Families'!A:B,2,FALSE)</f>
        <v xml:space="preserve"> Physical and Environmental Protection</v>
      </c>
      <c r="C823" s="13" t="str">
        <f>TRIM(VLOOKUP(G823,'Ref-ALL NIST 800-53 Controls'!A:F,5,FALSE))</f>
        <v>INFORMATION LEAKAGE</v>
      </c>
      <c r="D823" s="2" t="str">
        <f>VLOOKUP(G823,'Ref-ALL NIST 800-53 Controls'!59:965,3,FALSE)</f>
        <v>PE-19</v>
      </c>
      <c r="E823" s="13" t="str">
        <f>TRIM(VLOOKUP(G823,'Ref-ALL NIST 800-53 Controls'!A:F,6,FALSE))</f>
        <v>NATIONAL EMISSIONS / TEMPEST POLICIES AND PROCEDURES</v>
      </c>
      <c r="F823" s="55">
        <f>VLOOKUP(G823,'Ref-ALL NIST 800-53 Controls'!59:965,4,FALSE)</f>
        <v>1</v>
      </c>
      <c r="G823" s="2" t="s">
        <v>2818</v>
      </c>
      <c r="I823" s="2" t="s">
        <v>3064</v>
      </c>
      <c r="K823" s="2" t="s">
        <v>3064</v>
      </c>
      <c r="M823" s="2" t="s">
        <v>3064</v>
      </c>
      <c r="P823" s="13" t="s">
        <v>3064</v>
      </c>
    </row>
    <row r="824" spans="1:16">
      <c r="A824" s="13" t="str">
        <f t="shared" si="72"/>
        <v>PE</v>
      </c>
      <c r="B824" s="2" t="str">
        <f>VLOOKUP(A824,'Ref-Families'!A:B,2,FALSE)</f>
        <v xml:space="preserve"> Physical and Environmental Protection</v>
      </c>
      <c r="C824" s="13" t="str">
        <f>TRIM(VLOOKUP(G824,'Ref-ALL NIST 800-53 Controls'!A:F,5,FALSE))</f>
        <v>ASSET MONITORING AND TRACKING</v>
      </c>
      <c r="D824" s="2" t="str">
        <f>VLOOKUP(G824,'Ref-ALL NIST 800-53 Controls'!60:966,3,FALSE)</f>
        <v>PE-20</v>
      </c>
      <c r="E824" s="13" t="str">
        <f>TRIM(VLOOKUP(G824,'Ref-ALL NIST 800-53 Controls'!A:F,6,FALSE))</f>
        <v/>
      </c>
      <c r="F824" s="55">
        <f>VLOOKUP(G824,'Ref-ALL NIST 800-53 Controls'!60:966,4,FALSE)</f>
        <v>0</v>
      </c>
      <c r="G824" s="2" t="s">
        <v>2819</v>
      </c>
      <c r="I824" s="2" t="s">
        <v>3064</v>
      </c>
      <c r="K824" s="2" t="s">
        <v>3064</v>
      </c>
      <c r="M824" s="2" t="s">
        <v>3064</v>
      </c>
      <c r="P824" s="13" t="s">
        <v>3064</v>
      </c>
    </row>
    <row r="825" spans="1:16">
      <c r="A825" s="13" t="str">
        <f t="shared" si="72"/>
        <v>PL</v>
      </c>
      <c r="B825" s="2" t="str">
        <f>VLOOKUP(A825,'Ref-Families'!A:B,2,FALSE)</f>
        <v xml:space="preserve"> Planning</v>
      </c>
      <c r="C825" s="13" t="str">
        <f>TRIM(VLOOKUP(G825,'Ref-ALL NIST 800-53 Controls'!A:F,5,FALSE))</f>
        <v>SYSTEM SECURITY PLAN UPDATE</v>
      </c>
      <c r="D825" s="2" t="str">
        <f>VLOOKUP(G825,'Ref-ALL NIST 800-53 Controls'!61:967,3,FALSE)</f>
        <v>PL-3</v>
      </c>
      <c r="E825" s="13" t="str">
        <f>TRIM(VLOOKUP(G825,'Ref-ALL NIST 800-53 Controls'!A:F,6,FALSE))</f>
        <v/>
      </c>
      <c r="F825" s="55">
        <f>VLOOKUP(G825,'Ref-ALL NIST 800-53 Controls'!61:967,4,FALSE)</f>
        <v>0</v>
      </c>
      <c r="G825" s="2" t="s">
        <v>2822</v>
      </c>
      <c r="I825" s="2" t="s">
        <v>3064</v>
      </c>
      <c r="K825" s="2" t="s">
        <v>3064</v>
      </c>
      <c r="M825" s="2" t="s">
        <v>3064</v>
      </c>
      <c r="P825" s="13" t="s">
        <v>3064</v>
      </c>
    </row>
    <row r="826" spans="1:16">
      <c r="A826" s="13" t="str">
        <f t="shared" si="72"/>
        <v>PL</v>
      </c>
      <c r="B826" s="2" t="str">
        <f>VLOOKUP(A826,'Ref-Families'!A:B,2,FALSE)</f>
        <v xml:space="preserve"> Planning</v>
      </c>
      <c r="C826" s="13" t="str">
        <f>TRIM(VLOOKUP(G826,'Ref-ALL NIST 800-53 Controls'!A:F,5,FALSE))</f>
        <v>PRIVACY IMPACT ASSESSMENT</v>
      </c>
      <c r="D826" s="2" t="str">
        <f>VLOOKUP(G826,'Ref-ALL NIST 800-53 Controls'!62:968,3,FALSE)</f>
        <v>PL-5</v>
      </c>
      <c r="E826" s="13" t="str">
        <f>TRIM(VLOOKUP(G826,'Ref-ALL NIST 800-53 Controls'!A:F,6,FALSE))</f>
        <v/>
      </c>
      <c r="F826" s="55">
        <f>VLOOKUP(G826,'Ref-ALL NIST 800-53 Controls'!62:968,4,FALSE)</f>
        <v>0</v>
      </c>
      <c r="G826" s="2" t="s">
        <v>2823</v>
      </c>
      <c r="I826" s="2" t="s">
        <v>3064</v>
      </c>
      <c r="K826" s="2" t="s">
        <v>3064</v>
      </c>
      <c r="M826" s="2" t="s">
        <v>3064</v>
      </c>
      <c r="P826" s="13" t="s">
        <v>3064</v>
      </c>
    </row>
    <row r="827" spans="1:16">
      <c r="A827" s="13" t="str">
        <f t="shared" si="72"/>
        <v>PL</v>
      </c>
      <c r="B827" s="2" t="str">
        <f>VLOOKUP(A827,'Ref-Families'!A:B,2,FALSE)</f>
        <v xml:space="preserve"> Planning</v>
      </c>
      <c r="C827" s="13" t="str">
        <f>TRIM(VLOOKUP(G827,'Ref-ALL NIST 800-53 Controls'!A:F,5,FALSE))</f>
        <v>SECURITY-RELATED ACTIVITY PLANNING</v>
      </c>
      <c r="D827" s="2" t="str">
        <f>VLOOKUP(G827,'Ref-ALL NIST 800-53 Controls'!63:969,3,FALSE)</f>
        <v>PL-6</v>
      </c>
      <c r="E827" s="13" t="str">
        <f>TRIM(VLOOKUP(G827,'Ref-ALL NIST 800-53 Controls'!A:F,6,FALSE))</f>
        <v/>
      </c>
      <c r="F827" s="55">
        <f>VLOOKUP(G827,'Ref-ALL NIST 800-53 Controls'!63:969,4,FALSE)</f>
        <v>0</v>
      </c>
      <c r="G827" s="2" t="s">
        <v>2824</v>
      </c>
      <c r="I827" s="2" t="s">
        <v>3064</v>
      </c>
      <c r="K827" s="2" t="s">
        <v>3064</v>
      </c>
      <c r="M827" s="2" t="s">
        <v>3064</v>
      </c>
      <c r="P827" s="13" t="s">
        <v>3064</v>
      </c>
    </row>
    <row r="828" spans="1:16">
      <c r="A828" s="13" t="str">
        <f t="shared" si="72"/>
        <v>PL</v>
      </c>
      <c r="B828" s="2" t="str">
        <f>VLOOKUP(A828,'Ref-Families'!A:B,2,FALSE)</f>
        <v xml:space="preserve"> Planning</v>
      </c>
      <c r="C828" s="13" t="str">
        <f>TRIM(VLOOKUP(G828,'Ref-ALL NIST 800-53 Controls'!A:F,5,FALSE))</f>
        <v>SECURITY CONCEPT OF OPERATIONS</v>
      </c>
      <c r="D828" s="2" t="str">
        <f>VLOOKUP(G828,'Ref-ALL NIST 800-53 Controls'!64:970,3,FALSE)</f>
        <v>PL-7</v>
      </c>
      <c r="E828" s="13" t="str">
        <f>TRIM(VLOOKUP(G828,'Ref-ALL NIST 800-53 Controls'!A:F,6,FALSE))</f>
        <v/>
      </c>
      <c r="F828" s="55">
        <f>VLOOKUP(G828,'Ref-ALL NIST 800-53 Controls'!64:970,4,FALSE)</f>
        <v>0</v>
      </c>
      <c r="G828" s="2" t="s">
        <v>2825</v>
      </c>
      <c r="I828" s="2" t="s">
        <v>3064</v>
      </c>
      <c r="K828" s="2" t="s">
        <v>3064</v>
      </c>
      <c r="M828" s="2" t="s">
        <v>3064</v>
      </c>
      <c r="P828" s="13" t="s">
        <v>3064</v>
      </c>
    </row>
    <row r="829" spans="1:16">
      <c r="A829" s="13" t="str">
        <f t="shared" si="72"/>
        <v>PL</v>
      </c>
      <c r="B829" s="2" t="str">
        <f>VLOOKUP(A829,'Ref-Families'!A:B,2,FALSE)</f>
        <v xml:space="preserve"> Planning</v>
      </c>
      <c r="C829" s="13" t="str">
        <f>TRIM(VLOOKUP(G829,'Ref-ALL NIST 800-53 Controls'!A:F,5,FALSE))</f>
        <v>CENTRAL MANAGEMENT</v>
      </c>
      <c r="D829" s="2" t="str">
        <f>VLOOKUP(G829,'Ref-ALL NIST 800-53 Controls'!65:971,3,FALSE)</f>
        <v>PL-9</v>
      </c>
      <c r="E829" s="13" t="str">
        <f>TRIM(VLOOKUP(G829,'Ref-ALL NIST 800-53 Controls'!A:F,6,FALSE))</f>
        <v/>
      </c>
      <c r="F829" s="55">
        <f>VLOOKUP(G829,'Ref-ALL NIST 800-53 Controls'!65:971,4,FALSE)</f>
        <v>0</v>
      </c>
      <c r="G829" s="2" t="s">
        <v>2828</v>
      </c>
      <c r="I829" s="2" t="s">
        <v>3064</v>
      </c>
      <c r="K829" s="2" t="s">
        <v>3064</v>
      </c>
      <c r="M829" s="2" t="s">
        <v>3064</v>
      </c>
      <c r="P829" s="13" t="s">
        <v>3064</v>
      </c>
    </row>
    <row r="830" spans="1:16">
      <c r="A830" s="13" t="str">
        <f t="shared" ref="A830:A893" si="73">LEFT(D830,2)</f>
        <v>RA</v>
      </c>
      <c r="B830" s="2" t="str">
        <f>VLOOKUP(A830,'Ref-Families'!A:B,2,FALSE)</f>
        <v xml:space="preserve"> Risk Assessment</v>
      </c>
      <c r="C830" s="13" t="str">
        <f>TRIM(VLOOKUP(G830,'Ref-ALL NIST 800-53 Controls'!A:F,5,FALSE))</f>
        <v>RISK ASSESSMENT UPDATE</v>
      </c>
      <c r="D830" s="2" t="str">
        <f>VLOOKUP(G830,'Ref-ALL NIST 800-53 Controls'!66:972,3,FALSE)</f>
        <v>RA-4</v>
      </c>
      <c r="E830" s="13" t="str">
        <f>TRIM(VLOOKUP(G830,'Ref-ALL NIST 800-53 Controls'!A:F,6,FALSE))</f>
        <v/>
      </c>
      <c r="F830" s="55">
        <f>VLOOKUP(G830,'Ref-ALL NIST 800-53 Controls'!66:972,4,FALSE)</f>
        <v>0</v>
      </c>
      <c r="G830" s="2" t="s">
        <v>2835</v>
      </c>
      <c r="I830" s="2" t="s">
        <v>3064</v>
      </c>
      <c r="K830" s="2" t="s">
        <v>3064</v>
      </c>
      <c r="M830" s="2" t="s">
        <v>3064</v>
      </c>
      <c r="P830" s="13" t="s">
        <v>3064</v>
      </c>
    </row>
    <row r="831" spans="1:16">
      <c r="A831" s="13" t="str">
        <f t="shared" si="73"/>
        <v>RA</v>
      </c>
      <c r="B831" s="2" t="str">
        <f>VLOOKUP(A831,'Ref-Families'!A:B,2,FALSE)</f>
        <v xml:space="preserve"> Risk Assessment</v>
      </c>
      <c r="C831" s="13" t="str">
        <f>TRIM(VLOOKUP(G831,'Ref-ALL NIST 800-53 Controls'!A:F,5,FALSE))</f>
        <v>TECHNICAL SURVEILLANCE COUNTERMEASURES SURVEY</v>
      </c>
      <c r="D831" s="2" t="str">
        <f>VLOOKUP(G831,'Ref-ALL NIST 800-53 Controls'!67:973,3,FALSE)</f>
        <v>RA-6</v>
      </c>
      <c r="E831" s="13" t="str">
        <f>TRIM(VLOOKUP(G831,'Ref-ALL NIST 800-53 Controls'!A:F,6,FALSE))</f>
        <v/>
      </c>
      <c r="F831" s="55">
        <f>VLOOKUP(G831,'Ref-ALL NIST 800-53 Controls'!67:973,4,FALSE)</f>
        <v>0</v>
      </c>
      <c r="G831" s="2" t="s">
        <v>2838</v>
      </c>
      <c r="I831" s="2" t="s">
        <v>3064</v>
      </c>
      <c r="K831" s="2" t="s">
        <v>3064</v>
      </c>
      <c r="M831" s="2" t="s">
        <v>3064</v>
      </c>
      <c r="P831" s="13" t="s">
        <v>3064</v>
      </c>
    </row>
    <row r="832" spans="1:16">
      <c r="A832" s="13" t="str">
        <f t="shared" si="73"/>
        <v>SA</v>
      </c>
      <c r="B832" s="2" t="str">
        <f>VLOOKUP(A832,'Ref-Families'!A:B,2,FALSE)</f>
        <v xml:space="preserve"> System and Services Acquisition</v>
      </c>
      <c r="C832" s="13" t="str">
        <f>TRIM(VLOOKUP(G832,'Ref-ALL NIST 800-53 Controls'!A:F,5,FALSE))</f>
        <v>SOFTWARE USAGE RESTRICTIONS</v>
      </c>
      <c r="D832" s="2" t="str">
        <f>VLOOKUP(G832,'Ref-ALL NIST 800-53 Controls'!68:974,3,FALSE)</f>
        <v>SA-6</v>
      </c>
      <c r="E832" s="13" t="str">
        <f>TRIM(VLOOKUP(G832,'Ref-ALL NIST 800-53 Controls'!A:F,6,FALSE))</f>
        <v/>
      </c>
      <c r="F832" s="55">
        <f>VLOOKUP(G832,'Ref-ALL NIST 800-53 Controls'!68:974,4,FALSE)</f>
        <v>0</v>
      </c>
      <c r="G832" s="2" t="s">
        <v>2849</v>
      </c>
      <c r="I832" s="2" t="s">
        <v>3064</v>
      </c>
      <c r="K832" s="2" t="s">
        <v>3064</v>
      </c>
      <c r="M832" s="2" t="s">
        <v>3064</v>
      </c>
      <c r="P832" s="13" t="s">
        <v>3064</v>
      </c>
    </row>
    <row r="833" spans="1:16">
      <c r="A833" s="13" t="str">
        <f t="shared" si="73"/>
        <v>SA</v>
      </c>
      <c r="B833" s="2" t="str">
        <f>VLOOKUP(A833,'Ref-Families'!A:B,2,FALSE)</f>
        <v xml:space="preserve"> System and Services Acquisition</v>
      </c>
      <c r="C833" s="13" t="str">
        <f>TRIM(VLOOKUP(G833,'Ref-ALL NIST 800-53 Controls'!A:F,5,FALSE))</f>
        <v>USER-INSTALLED SOFTWARE</v>
      </c>
      <c r="D833" s="2" t="str">
        <f>VLOOKUP(G833,'Ref-ALL NIST 800-53 Controls'!69:975,3,FALSE)</f>
        <v>SA-7</v>
      </c>
      <c r="E833" s="13" t="str">
        <f>TRIM(VLOOKUP(G833,'Ref-ALL NIST 800-53 Controls'!A:F,6,FALSE))</f>
        <v/>
      </c>
      <c r="F833" s="55">
        <f>VLOOKUP(G833,'Ref-ALL NIST 800-53 Controls'!69:975,4,FALSE)</f>
        <v>0</v>
      </c>
      <c r="G833" s="2" t="s">
        <v>2850</v>
      </c>
      <c r="I833" s="2" t="s">
        <v>3064</v>
      </c>
      <c r="K833" s="2" t="s">
        <v>3064</v>
      </c>
      <c r="M833" s="2" t="s">
        <v>3064</v>
      </c>
      <c r="P833" s="13" t="s">
        <v>3064</v>
      </c>
    </row>
    <row r="834" spans="1:16">
      <c r="A834" s="13" t="str">
        <f t="shared" si="73"/>
        <v>SA</v>
      </c>
      <c r="B834" s="2" t="str">
        <f>VLOOKUP(A834,'Ref-Families'!A:B,2,FALSE)</f>
        <v xml:space="preserve"> System and Services Acquisition</v>
      </c>
      <c r="C834" s="13" t="str">
        <f>TRIM(VLOOKUP(G834,'Ref-ALL NIST 800-53 Controls'!A:F,5,FALSE))</f>
        <v>TRUSTWORTHINESS</v>
      </c>
      <c r="D834" s="2" t="str">
        <f>VLOOKUP(G834,'Ref-ALL NIST 800-53 Controls'!70:976,3,FALSE)</f>
        <v>SA-13</v>
      </c>
      <c r="E834" s="13" t="str">
        <f>TRIM(VLOOKUP(G834,'Ref-ALL NIST 800-53 Controls'!A:F,6,FALSE))</f>
        <v/>
      </c>
      <c r="F834" s="55">
        <f>VLOOKUP(G834,'Ref-ALL NIST 800-53 Controls'!70:976,4,FALSE)</f>
        <v>0</v>
      </c>
      <c r="G834" s="2" t="s">
        <v>2877</v>
      </c>
      <c r="I834" s="2" t="s">
        <v>3064</v>
      </c>
      <c r="K834" s="2" t="s">
        <v>3064</v>
      </c>
      <c r="M834" s="2" t="s">
        <v>3064</v>
      </c>
      <c r="P834" s="13" t="s">
        <v>3064</v>
      </c>
    </row>
    <row r="835" spans="1:16">
      <c r="A835" s="13" t="str">
        <f t="shared" si="73"/>
        <v>SA</v>
      </c>
      <c r="B835" s="2" t="str">
        <f>VLOOKUP(A835,'Ref-Families'!A:B,2,FALSE)</f>
        <v xml:space="preserve"> System and Services Acquisition</v>
      </c>
      <c r="C835" s="13" t="str">
        <f>TRIM(VLOOKUP(G835,'Ref-ALL NIST 800-53 Controls'!A:F,5,FALSE))</f>
        <v>CRITICALITY ANALYSIS</v>
      </c>
      <c r="D835" s="2" t="str">
        <f>VLOOKUP(G835,'Ref-ALL NIST 800-53 Controls'!71:977,3,FALSE)</f>
        <v>SA-14</v>
      </c>
      <c r="E835" s="13" t="str">
        <f>TRIM(VLOOKUP(G835,'Ref-ALL NIST 800-53 Controls'!A:F,6,FALSE))</f>
        <v/>
      </c>
      <c r="F835" s="55">
        <f>VLOOKUP(G835,'Ref-ALL NIST 800-53 Controls'!71:977,4,FALSE)</f>
        <v>0</v>
      </c>
      <c r="G835" s="2" t="s">
        <v>2878</v>
      </c>
      <c r="I835" s="2" t="s">
        <v>3064</v>
      </c>
      <c r="K835" s="2" t="s">
        <v>3064</v>
      </c>
      <c r="M835" s="2" t="s">
        <v>3064</v>
      </c>
      <c r="P835" s="13" t="s">
        <v>3064</v>
      </c>
    </row>
    <row r="836" spans="1:16">
      <c r="A836" s="13" t="str">
        <f t="shared" si="73"/>
        <v>SA</v>
      </c>
      <c r="B836" s="2" t="str">
        <f>VLOOKUP(A836,'Ref-Families'!A:B,2,FALSE)</f>
        <v xml:space="preserve"> System and Services Acquisition</v>
      </c>
      <c r="C836" s="13" t="str">
        <f>TRIM(VLOOKUP(G836,'Ref-ALL NIST 800-53 Controls'!A:F,5,FALSE))</f>
        <v>CRITICALITY ANALYSIS</v>
      </c>
      <c r="D836" s="2" t="str">
        <f>VLOOKUP(G836,'Ref-ALL NIST 800-53 Controls'!72:978,3,FALSE)</f>
        <v>SA-14</v>
      </c>
      <c r="E836" s="13" t="str">
        <f>TRIM(VLOOKUP(G836,'Ref-ALL NIST 800-53 Controls'!A:F,6,FALSE))</f>
        <v>CRITICAL COMPONENTS WITH NO VIABLE ALTERNATIVE SOURCING</v>
      </c>
      <c r="F836" s="55">
        <f>VLOOKUP(G836,'Ref-ALL NIST 800-53 Controls'!72:978,4,FALSE)</f>
        <v>1</v>
      </c>
      <c r="G836" s="2" t="s">
        <v>2879</v>
      </c>
      <c r="I836" s="2" t="s">
        <v>3064</v>
      </c>
      <c r="K836" s="2" t="s">
        <v>3064</v>
      </c>
      <c r="M836" s="2" t="s">
        <v>3064</v>
      </c>
      <c r="P836" s="13" t="s">
        <v>3064</v>
      </c>
    </row>
    <row r="837" spans="1:16">
      <c r="A837" s="13" t="str">
        <f t="shared" si="73"/>
        <v>SA</v>
      </c>
      <c r="B837" s="2" t="str">
        <f>VLOOKUP(A837,'Ref-Families'!A:B,2,FALSE)</f>
        <v xml:space="preserve"> System and Services Acquisition</v>
      </c>
      <c r="C837" s="13" t="str">
        <f>TRIM(VLOOKUP(G837,'Ref-ALL NIST 800-53 Controls'!A:F,5,FALSE))</f>
        <v>TAMPER RESISTANCE AND DETECTION</v>
      </c>
      <c r="D837" s="2" t="str">
        <f>VLOOKUP(G837,'Ref-ALL NIST 800-53 Controls'!73:979,3,FALSE)</f>
        <v>SA-18</v>
      </c>
      <c r="E837" s="13" t="str">
        <f>TRIM(VLOOKUP(G837,'Ref-ALL NIST 800-53 Controls'!A:F,6,FALSE))</f>
        <v/>
      </c>
      <c r="F837" s="55">
        <f>VLOOKUP(G837,'Ref-ALL NIST 800-53 Controls'!73:979,4,FALSE)</f>
        <v>0</v>
      </c>
      <c r="G837" s="2" t="s">
        <v>2898</v>
      </c>
      <c r="I837" s="2" t="s">
        <v>3064</v>
      </c>
      <c r="K837" s="2" t="s">
        <v>3064</v>
      </c>
      <c r="M837" s="2" t="s">
        <v>3064</v>
      </c>
      <c r="P837" s="13" t="s">
        <v>3064</v>
      </c>
    </row>
    <row r="838" spans="1:16">
      <c r="A838" s="13" t="str">
        <f t="shared" si="73"/>
        <v>SA</v>
      </c>
      <c r="B838" s="2" t="str">
        <f>VLOOKUP(A838,'Ref-Families'!A:B,2,FALSE)</f>
        <v xml:space="preserve"> System and Services Acquisition</v>
      </c>
      <c r="C838" s="13" t="str">
        <f>TRIM(VLOOKUP(G838,'Ref-ALL NIST 800-53 Controls'!A:F,5,FALSE))</f>
        <v>TAMPER RESISTANCE AND DETECTION</v>
      </c>
      <c r="D838" s="2" t="str">
        <f>VLOOKUP(G838,'Ref-ALL NIST 800-53 Controls'!74:980,3,FALSE)</f>
        <v>SA-18</v>
      </c>
      <c r="E838" s="13" t="str">
        <f>TRIM(VLOOKUP(G838,'Ref-ALL NIST 800-53 Controls'!A:F,6,FALSE))</f>
        <v>MULTIPLE PHASES OF SDLC</v>
      </c>
      <c r="F838" s="55">
        <f>VLOOKUP(G838,'Ref-ALL NIST 800-53 Controls'!74:980,4,FALSE)</f>
        <v>1</v>
      </c>
      <c r="G838" s="2" t="s">
        <v>2899</v>
      </c>
      <c r="I838" s="2" t="s">
        <v>3064</v>
      </c>
      <c r="K838" s="2" t="s">
        <v>3064</v>
      </c>
      <c r="M838" s="2" t="s">
        <v>3064</v>
      </c>
      <c r="P838" s="13" t="s">
        <v>3064</v>
      </c>
    </row>
    <row r="839" spans="1:16">
      <c r="A839" s="13" t="str">
        <f t="shared" si="73"/>
        <v>SA</v>
      </c>
      <c r="B839" s="2" t="str">
        <f>VLOOKUP(A839,'Ref-Families'!A:B,2,FALSE)</f>
        <v xml:space="preserve"> System and Services Acquisition</v>
      </c>
      <c r="C839" s="13" t="str">
        <f>TRIM(VLOOKUP(G839,'Ref-ALL NIST 800-53 Controls'!A:F,5,FALSE))</f>
        <v>TAMPER RESISTANCE AND DETECTION</v>
      </c>
      <c r="D839" s="2" t="str">
        <f>VLOOKUP(G839,'Ref-ALL NIST 800-53 Controls'!75:981,3,FALSE)</f>
        <v>SA-18</v>
      </c>
      <c r="E839" s="13" t="str">
        <f>TRIM(VLOOKUP(G839,'Ref-ALL NIST 800-53 Controls'!A:F,6,FALSE))</f>
        <v>INSPECTION OF INFORMATION SYSTEMS, COMPONENTS, OR DEVICES</v>
      </c>
      <c r="F839" s="55">
        <f>VLOOKUP(G839,'Ref-ALL NIST 800-53 Controls'!75:981,4,FALSE)</f>
        <v>2</v>
      </c>
      <c r="G839" s="2" t="s">
        <v>2900</v>
      </c>
      <c r="I839" s="2" t="s">
        <v>3064</v>
      </c>
      <c r="K839" s="2" t="s">
        <v>3064</v>
      </c>
      <c r="M839" s="2" t="s">
        <v>3064</v>
      </c>
      <c r="P839" s="13" t="s">
        <v>3064</v>
      </c>
    </row>
    <row r="840" spans="1:16">
      <c r="A840" s="13" t="str">
        <f t="shared" si="73"/>
        <v>SA</v>
      </c>
      <c r="B840" s="2" t="str">
        <f>VLOOKUP(A840,'Ref-Families'!A:B,2,FALSE)</f>
        <v xml:space="preserve"> System and Services Acquisition</v>
      </c>
      <c r="C840" s="13" t="str">
        <f>TRIM(VLOOKUP(G840,'Ref-ALL NIST 800-53 Controls'!A:F,5,FALSE))</f>
        <v>COMPONENT AUTHENTICITY</v>
      </c>
      <c r="D840" s="2" t="str">
        <f>VLOOKUP(G840,'Ref-ALL NIST 800-53 Controls'!76:982,3,FALSE)</f>
        <v>SA-19</v>
      </c>
      <c r="E840" s="13" t="str">
        <f>TRIM(VLOOKUP(G840,'Ref-ALL NIST 800-53 Controls'!A:F,6,FALSE))</f>
        <v/>
      </c>
      <c r="F840" s="55">
        <f>VLOOKUP(G840,'Ref-ALL NIST 800-53 Controls'!76:982,4,FALSE)</f>
        <v>0</v>
      </c>
      <c r="G840" s="2" t="s">
        <v>2901</v>
      </c>
      <c r="I840" s="2" t="s">
        <v>3064</v>
      </c>
      <c r="K840" s="2" t="s">
        <v>3064</v>
      </c>
      <c r="M840" s="2" t="s">
        <v>3064</v>
      </c>
      <c r="P840" s="13" t="s">
        <v>3064</v>
      </c>
    </row>
    <row r="841" spans="1:16">
      <c r="A841" s="13" t="str">
        <f t="shared" si="73"/>
        <v>SA</v>
      </c>
      <c r="B841" s="2" t="str">
        <f>VLOOKUP(A841,'Ref-Families'!A:B,2,FALSE)</f>
        <v xml:space="preserve"> System and Services Acquisition</v>
      </c>
      <c r="C841" s="13" t="str">
        <f>TRIM(VLOOKUP(G841,'Ref-ALL NIST 800-53 Controls'!A:F,5,FALSE))</f>
        <v>COMPONENT AUTHENTICITY</v>
      </c>
      <c r="D841" s="2" t="str">
        <f>VLOOKUP(G841,'Ref-ALL NIST 800-53 Controls'!77:983,3,FALSE)</f>
        <v>SA-19</v>
      </c>
      <c r="E841" s="13" t="str">
        <f>TRIM(VLOOKUP(G841,'Ref-ALL NIST 800-53 Controls'!A:F,6,FALSE))</f>
        <v>ANTI-COUNTERFEIT TRAINING</v>
      </c>
      <c r="F841" s="55">
        <f>VLOOKUP(G841,'Ref-ALL NIST 800-53 Controls'!77:983,4,FALSE)</f>
        <v>1</v>
      </c>
      <c r="G841" s="2" t="s">
        <v>2902</v>
      </c>
      <c r="I841" s="2" t="s">
        <v>3064</v>
      </c>
      <c r="K841" s="2" t="s">
        <v>3064</v>
      </c>
      <c r="M841" s="2" t="s">
        <v>3064</v>
      </c>
      <c r="P841" s="13" t="s">
        <v>3064</v>
      </c>
    </row>
    <row r="842" spans="1:16">
      <c r="A842" s="13" t="str">
        <f t="shared" si="73"/>
        <v>SA</v>
      </c>
      <c r="B842" s="2" t="str">
        <f>VLOOKUP(A842,'Ref-Families'!A:B,2,FALSE)</f>
        <v xml:space="preserve"> System and Services Acquisition</v>
      </c>
      <c r="C842" s="13" t="str">
        <f>TRIM(VLOOKUP(G842,'Ref-ALL NIST 800-53 Controls'!A:F,5,FALSE))</f>
        <v>COMPONENT AUTHENTICITY</v>
      </c>
      <c r="D842" s="2" t="str">
        <f>VLOOKUP(G842,'Ref-ALL NIST 800-53 Controls'!78:984,3,FALSE)</f>
        <v>SA-19</v>
      </c>
      <c r="E842" s="13" t="str">
        <f>TRIM(VLOOKUP(G842,'Ref-ALL NIST 800-53 Controls'!A:F,6,FALSE))</f>
        <v>CONFIGURATION CONTROL FOR COMPONENT SERVICE / REPAIR</v>
      </c>
      <c r="F842" s="55">
        <f>VLOOKUP(G842,'Ref-ALL NIST 800-53 Controls'!78:984,4,FALSE)</f>
        <v>2</v>
      </c>
      <c r="G842" s="2" t="s">
        <v>2903</v>
      </c>
      <c r="I842" s="2" t="s">
        <v>3064</v>
      </c>
      <c r="K842" s="2" t="s">
        <v>3064</v>
      </c>
      <c r="M842" s="2" t="s">
        <v>3064</v>
      </c>
      <c r="P842" s="13" t="s">
        <v>3064</v>
      </c>
    </row>
    <row r="843" spans="1:16">
      <c r="A843" s="13" t="str">
        <f t="shared" si="73"/>
        <v>SA</v>
      </c>
      <c r="B843" s="2" t="str">
        <f>VLOOKUP(A843,'Ref-Families'!A:B,2,FALSE)</f>
        <v xml:space="preserve"> System and Services Acquisition</v>
      </c>
      <c r="C843" s="13" t="str">
        <f>TRIM(VLOOKUP(G843,'Ref-ALL NIST 800-53 Controls'!A:F,5,FALSE))</f>
        <v>COMPONENT AUTHENTICITY</v>
      </c>
      <c r="D843" s="2" t="str">
        <f>VLOOKUP(G843,'Ref-ALL NIST 800-53 Controls'!79:985,3,FALSE)</f>
        <v>SA-19</v>
      </c>
      <c r="E843" s="13" t="str">
        <f>TRIM(VLOOKUP(G843,'Ref-ALL NIST 800-53 Controls'!A:F,6,FALSE))</f>
        <v>COMPONENT DISPOSAL</v>
      </c>
      <c r="F843" s="55">
        <f>VLOOKUP(G843,'Ref-ALL NIST 800-53 Controls'!79:985,4,FALSE)</f>
        <v>3</v>
      </c>
      <c r="G843" s="2" t="s">
        <v>2904</v>
      </c>
      <c r="I843" s="2" t="s">
        <v>3064</v>
      </c>
      <c r="K843" s="2" t="s">
        <v>3064</v>
      </c>
      <c r="M843" s="2" t="s">
        <v>3064</v>
      </c>
      <c r="P843" s="13" t="s">
        <v>3064</v>
      </c>
    </row>
    <row r="844" spans="1:16">
      <c r="A844" s="13" t="str">
        <f t="shared" si="73"/>
        <v>SA</v>
      </c>
      <c r="B844" s="2" t="str">
        <f>VLOOKUP(A844,'Ref-Families'!A:B,2,FALSE)</f>
        <v xml:space="preserve"> System and Services Acquisition</v>
      </c>
      <c r="C844" s="13" t="str">
        <f>TRIM(VLOOKUP(G844,'Ref-ALL NIST 800-53 Controls'!A:F,5,FALSE))</f>
        <v>COMPONENT AUTHENTICITY</v>
      </c>
      <c r="D844" s="2" t="str">
        <f>VLOOKUP(G844,'Ref-ALL NIST 800-53 Controls'!80:986,3,FALSE)</f>
        <v>SA-19</v>
      </c>
      <c r="E844" s="13" t="str">
        <f>TRIM(VLOOKUP(G844,'Ref-ALL NIST 800-53 Controls'!A:F,6,FALSE))</f>
        <v>ANTI-COUNTERFEIT SCANNING</v>
      </c>
      <c r="F844" s="55">
        <f>VLOOKUP(G844,'Ref-ALL NIST 800-53 Controls'!80:986,4,FALSE)</f>
        <v>4</v>
      </c>
      <c r="G844" s="2" t="s">
        <v>2905</v>
      </c>
      <c r="I844" s="2" t="s">
        <v>3064</v>
      </c>
      <c r="K844" s="2" t="s">
        <v>3064</v>
      </c>
      <c r="M844" s="2" t="s">
        <v>3064</v>
      </c>
      <c r="P844" s="13" t="s">
        <v>3064</v>
      </c>
    </row>
    <row r="845" spans="1:16">
      <c r="A845" s="13" t="str">
        <f t="shared" si="73"/>
        <v>SA</v>
      </c>
      <c r="B845" s="2" t="str">
        <f>VLOOKUP(A845,'Ref-Families'!A:B,2,FALSE)</f>
        <v xml:space="preserve"> System and Services Acquisition</v>
      </c>
      <c r="C845" s="13" t="str">
        <f>TRIM(VLOOKUP(G845,'Ref-ALL NIST 800-53 Controls'!A:F,5,FALSE))</f>
        <v>CUSTOMIZED DEVELOPMENT OF CRITICAL COMPONENTS</v>
      </c>
      <c r="D845" s="2" t="str">
        <f>VLOOKUP(G845,'Ref-ALL NIST 800-53 Controls'!81:987,3,FALSE)</f>
        <v>SA-20</v>
      </c>
      <c r="E845" s="13" t="str">
        <f>TRIM(VLOOKUP(G845,'Ref-ALL NIST 800-53 Controls'!A:F,6,FALSE))</f>
        <v/>
      </c>
      <c r="F845" s="55">
        <f>VLOOKUP(G845,'Ref-ALL NIST 800-53 Controls'!81:987,4,FALSE)</f>
        <v>0</v>
      </c>
      <c r="G845" s="2" t="s">
        <v>2906</v>
      </c>
      <c r="I845" s="2" t="s">
        <v>3064</v>
      </c>
      <c r="K845" s="2" t="s">
        <v>3064</v>
      </c>
      <c r="M845" s="2" t="s">
        <v>3064</v>
      </c>
      <c r="P845" s="13" t="s">
        <v>3064</v>
      </c>
    </row>
    <row r="846" spans="1:16">
      <c r="A846" s="13" t="str">
        <f t="shared" si="73"/>
        <v>SA</v>
      </c>
      <c r="B846" s="2" t="str">
        <f>VLOOKUP(A846,'Ref-Families'!A:B,2,FALSE)</f>
        <v xml:space="preserve"> System and Services Acquisition</v>
      </c>
      <c r="C846" s="13" t="str">
        <f>TRIM(VLOOKUP(G846,'Ref-ALL NIST 800-53 Controls'!A:F,5,FALSE))</f>
        <v>DEVELOPER SCREENING</v>
      </c>
      <c r="D846" s="2" t="str">
        <f>VLOOKUP(G846,'Ref-ALL NIST 800-53 Controls'!82:988,3,FALSE)</f>
        <v>SA-21</v>
      </c>
      <c r="E846" s="13" t="str">
        <f>TRIM(VLOOKUP(G846,'Ref-ALL NIST 800-53 Controls'!A:F,6,FALSE))</f>
        <v/>
      </c>
      <c r="F846" s="55">
        <f>VLOOKUP(G846,'Ref-ALL NIST 800-53 Controls'!82:988,4,FALSE)</f>
        <v>0</v>
      </c>
      <c r="G846" s="2" t="s">
        <v>2907</v>
      </c>
      <c r="I846" s="2" t="s">
        <v>3064</v>
      </c>
      <c r="K846" s="2" t="s">
        <v>3064</v>
      </c>
      <c r="M846" s="2" t="s">
        <v>3064</v>
      </c>
      <c r="P846" s="13" t="s">
        <v>3064</v>
      </c>
    </row>
    <row r="847" spans="1:16">
      <c r="A847" s="13" t="str">
        <f t="shared" si="73"/>
        <v>SA</v>
      </c>
      <c r="B847" s="2" t="str">
        <f>VLOOKUP(A847,'Ref-Families'!A:B,2,FALSE)</f>
        <v xml:space="preserve"> System and Services Acquisition</v>
      </c>
      <c r="C847" s="13" t="str">
        <f>TRIM(VLOOKUP(G847,'Ref-ALL NIST 800-53 Controls'!A:F,5,FALSE))</f>
        <v>DEVELOPER SCREENING</v>
      </c>
      <c r="D847" s="2" t="str">
        <f>VLOOKUP(G847,'Ref-ALL NIST 800-53 Controls'!83:989,3,FALSE)</f>
        <v>SA-21</v>
      </c>
      <c r="E847" s="13" t="str">
        <f>TRIM(VLOOKUP(G847,'Ref-ALL NIST 800-53 Controls'!A:F,6,FALSE))</f>
        <v>VALIDATION OF SCREENING</v>
      </c>
      <c r="F847" s="55">
        <f>VLOOKUP(G847,'Ref-ALL NIST 800-53 Controls'!83:989,4,FALSE)</f>
        <v>1</v>
      </c>
      <c r="G847" s="2" t="s">
        <v>2908</v>
      </c>
      <c r="I847" s="2" t="s">
        <v>3064</v>
      </c>
      <c r="K847" s="2" t="s">
        <v>3064</v>
      </c>
      <c r="M847" s="2" t="s">
        <v>3064</v>
      </c>
      <c r="P847" s="13" t="s">
        <v>3064</v>
      </c>
    </row>
    <row r="848" spans="1:16">
      <c r="A848" s="13" t="str">
        <f t="shared" si="73"/>
        <v>SA</v>
      </c>
      <c r="B848" s="2" t="str">
        <f>VLOOKUP(A848,'Ref-Families'!A:B,2,FALSE)</f>
        <v xml:space="preserve"> System and Services Acquisition</v>
      </c>
      <c r="C848" s="13" t="str">
        <f>TRIM(VLOOKUP(G848,'Ref-ALL NIST 800-53 Controls'!A:F,5,FALSE))</f>
        <v>UNSUPPORTED SYSTEM COMPONENTS</v>
      </c>
      <c r="D848" s="2" t="str">
        <f>VLOOKUP(G848,'Ref-ALL NIST 800-53 Controls'!84:990,3,FALSE)</f>
        <v>SA-22</v>
      </c>
      <c r="E848" s="13" t="str">
        <f>TRIM(VLOOKUP(G848,'Ref-ALL NIST 800-53 Controls'!A:F,6,FALSE))</f>
        <v/>
      </c>
      <c r="F848" s="55">
        <f>VLOOKUP(G848,'Ref-ALL NIST 800-53 Controls'!84:990,4,FALSE)</f>
        <v>0</v>
      </c>
      <c r="G848" s="2" t="s">
        <v>2909</v>
      </c>
      <c r="I848" s="2" t="s">
        <v>3064</v>
      </c>
      <c r="K848" s="2" t="s">
        <v>3064</v>
      </c>
      <c r="M848" s="2" t="s">
        <v>3064</v>
      </c>
      <c r="P848" s="13" t="s">
        <v>3064</v>
      </c>
    </row>
    <row r="849" spans="1:16">
      <c r="A849" s="13" t="str">
        <f t="shared" si="73"/>
        <v>SA</v>
      </c>
      <c r="B849" s="2" t="str">
        <f>VLOOKUP(A849,'Ref-Families'!A:B,2,FALSE)</f>
        <v xml:space="preserve"> System and Services Acquisition</v>
      </c>
      <c r="C849" s="13" t="str">
        <f>TRIM(VLOOKUP(G849,'Ref-ALL NIST 800-53 Controls'!A:F,5,FALSE))</f>
        <v>UNSUPPORTED SYSTEM COMPONENTS</v>
      </c>
      <c r="D849" s="2" t="str">
        <f>VLOOKUP(G849,'Ref-ALL NIST 800-53 Controls'!85:991,3,FALSE)</f>
        <v>SA-22</v>
      </c>
      <c r="E849" s="13" t="str">
        <f>TRIM(VLOOKUP(G849,'Ref-ALL NIST 800-53 Controls'!A:F,6,FALSE))</f>
        <v>ALTERNATIVE SOURCES FOR CONTINUED SUPPORT</v>
      </c>
      <c r="F849" s="55">
        <f>VLOOKUP(G849,'Ref-ALL NIST 800-53 Controls'!85:991,4,FALSE)</f>
        <v>1</v>
      </c>
      <c r="G849" s="2" t="s">
        <v>2910</v>
      </c>
      <c r="I849" s="2" t="s">
        <v>3064</v>
      </c>
      <c r="K849" s="2" t="s">
        <v>3064</v>
      </c>
      <c r="M849" s="2" t="s">
        <v>3064</v>
      </c>
      <c r="P849" s="13" t="s">
        <v>3064</v>
      </c>
    </row>
    <row r="850" spans="1:16">
      <c r="A850" s="13" t="str">
        <f t="shared" si="73"/>
        <v>SC</v>
      </c>
      <c r="B850" s="2" t="str">
        <f>VLOOKUP(A850,'Ref-Families'!A:B,2,FALSE)</f>
        <v xml:space="preserve"> System and Communications Protection</v>
      </c>
      <c r="C850" s="13" t="str">
        <f>TRIM(VLOOKUP(G850,'Ref-ALL NIST 800-53 Controls'!A:F,5,FALSE))</f>
        <v>RESOURCE AVAILABILITY</v>
      </c>
      <c r="D850" s="2" t="str">
        <f>VLOOKUP(G850,'Ref-ALL NIST 800-53 Controls'!86:992,3,FALSE)</f>
        <v>SC-6</v>
      </c>
      <c r="E850" s="13" t="str">
        <f>TRIM(VLOOKUP(G850,'Ref-ALL NIST 800-53 Controls'!A:F,6,FALSE))</f>
        <v/>
      </c>
      <c r="F850" s="55">
        <f>VLOOKUP(G850,'Ref-ALL NIST 800-53 Controls'!86:992,4,FALSE)</f>
        <v>0</v>
      </c>
      <c r="G850" s="2" t="s">
        <v>2922</v>
      </c>
      <c r="I850" s="2" t="s">
        <v>3064</v>
      </c>
      <c r="K850" s="2" t="s">
        <v>3064</v>
      </c>
      <c r="M850" s="2" t="s">
        <v>3064</v>
      </c>
      <c r="P850" s="13" t="s">
        <v>3064</v>
      </c>
    </row>
    <row r="851" spans="1:16">
      <c r="A851" s="13" t="str">
        <f t="shared" si="73"/>
        <v>SC</v>
      </c>
      <c r="B851" s="2" t="str">
        <f>VLOOKUP(A851,'Ref-Families'!A:B,2,FALSE)</f>
        <v xml:space="preserve"> System and Communications Protection</v>
      </c>
      <c r="C851" s="13" t="str">
        <f>TRIM(VLOOKUP(G851,'Ref-ALL NIST 800-53 Controls'!A:F,5,FALSE))</f>
        <v>TRANSMISSION CONFIDENTIALITY</v>
      </c>
      <c r="D851" s="2" t="str">
        <f>VLOOKUP(G851,'Ref-ALL NIST 800-53 Controls'!87:993,3,FALSE)</f>
        <v>SC-9</v>
      </c>
      <c r="E851" s="13" t="str">
        <f>TRIM(VLOOKUP(G851,'Ref-ALL NIST 800-53 Controls'!A:F,6,FALSE))</f>
        <v/>
      </c>
      <c r="F851" s="55">
        <f>VLOOKUP(G851,'Ref-ALL NIST 800-53 Controls'!87:993,4,FALSE)</f>
        <v>0</v>
      </c>
      <c r="G851" s="2" t="s">
        <v>2938</v>
      </c>
      <c r="I851" s="2" t="s">
        <v>3064</v>
      </c>
      <c r="K851" s="2" t="s">
        <v>3064</v>
      </c>
      <c r="M851" s="2" t="s">
        <v>3064</v>
      </c>
      <c r="P851" s="13" t="s">
        <v>3064</v>
      </c>
    </row>
    <row r="852" spans="1:16">
      <c r="A852" s="13" t="str">
        <f t="shared" si="73"/>
        <v>SC</v>
      </c>
      <c r="B852" s="2" t="str">
        <f>VLOOKUP(A852,'Ref-Families'!A:B,2,FALSE)</f>
        <v xml:space="preserve"> System and Communications Protection</v>
      </c>
      <c r="C852" s="13" t="str">
        <f>TRIM(VLOOKUP(G852,'Ref-ALL NIST 800-53 Controls'!A:F,5,FALSE))</f>
        <v>TRUSTED PATH</v>
      </c>
      <c r="D852" s="2" t="str">
        <f>VLOOKUP(G852,'Ref-ALL NIST 800-53 Controls'!88:994,3,FALSE)</f>
        <v>SC-11</v>
      </c>
      <c r="E852" s="13" t="str">
        <f>TRIM(VLOOKUP(G852,'Ref-ALL NIST 800-53 Controls'!A:F,6,FALSE))</f>
        <v/>
      </c>
      <c r="F852" s="55">
        <f>VLOOKUP(G852,'Ref-ALL NIST 800-53 Controls'!88:994,4,FALSE)</f>
        <v>0</v>
      </c>
      <c r="G852" s="2" t="s">
        <v>2939</v>
      </c>
      <c r="I852" s="2" t="s">
        <v>3064</v>
      </c>
      <c r="K852" s="2" t="s">
        <v>3064</v>
      </c>
      <c r="M852" s="2" t="s">
        <v>3064</v>
      </c>
      <c r="P852" s="13" t="s">
        <v>3064</v>
      </c>
    </row>
    <row r="853" spans="1:16">
      <c r="A853" s="13" t="str">
        <f t="shared" si="73"/>
        <v>SC</v>
      </c>
      <c r="B853" s="2" t="str">
        <f>VLOOKUP(A853,'Ref-Families'!A:B,2,FALSE)</f>
        <v xml:space="preserve"> System and Communications Protection</v>
      </c>
      <c r="C853" s="13" t="str">
        <f>TRIM(VLOOKUP(G853,'Ref-ALL NIST 800-53 Controls'!A:F,5,FALSE))</f>
        <v>TRUSTED PATH</v>
      </c>
      <c r="D853" s="2" t="str">
        <f>VLOOKUP(G853,'Ref-ALL NIST 800-53 Controls'!89:995,3,FALSE)</f>
        <v>SC-11</v>
      </c>
      <c r="E853" s="13" t="str">
        <f>TRIM(VLOOKUP(G853,'Ref-ALL NIST 800-53 Controls'!A:F,6,FALSE))</f>
        <v>LOGICAL ISOLATION</v>
      </c>
      <c r="F853" s="55">
        <f>VLOOKUP(G853,'Ref-ALL NIST 800-53 Controls'!89:995,4,FALSE)</f>
        <v>1</v>
      </c>
      <c r="G853" s="2" t="s">
        <v>2940</v>
      </c>
      <c r="I853" s="2" t="s">
        <v>3064</v>
      </c>
      <c r="K853" s="2" t="s">
        <v>3064</v>
      </c>
      <c r="M853" s="2" t="s">
        <v>3064</v>
      </c>
      <c r="P853" s="13" t="s">
        <v>3064</v>
      </c>
    </row>
    <row r="854" spans="1:16">
      <c r="A854" s="13" t="str">
        <f t="shared" si="73"/>
        <v>SC</v>
      </c>
      <c r="B854" s="2" t="str">
        <f>VLOOKUP(A854,'Ref-Families'!A:B,2,FALSE)</f>
        <v xml:space="preserve"> System and Communications Protection</v>
      </c>
      <c r="C854" s="13" t="str">
        <f>TRIM(VLOOKUP(G854,'Ref-ALL NIST 800-53 Controls'!A:F,5,FALSE))</f>
        <v>PUBLIC ACCESS PROTECTIONS</v>
      </c>
      <c r="D854" s="2" t="str">
        <f>VLOOKUP(G854,'Ref-ALL NIST 800-53 Controls'!90:996,3,FALSE)</f>
        <v>SC-14</v>
      </c>
      <c r="E854" s="13" t="str">
        <f>TRIM(VLOOKUP(G854,'Ref-ALL NIST 800-53 Controls'!A:F,6,FALSE))</f>
        <v/>
      </c>
      <c r="F854" s="55">
        <f>VLOOKUP(G854,'Ref-ALL NIST 800-53 Controls'!90:996,4,FALSE)</f>
        <v>0</v>
      </c>
      <c r="G854" s="2" t="s">
        <v>2947</v>
      </c>
      <c r="I854" s="2" t="s">
        <v>3064</v>
      </c>
      <c r="K854" s="2" t="s">
        <v>3064</v>
      </c>
      <c r="M854" s="2" t="s">
        <v>3064</v>
      </c>
      <c r="P854" s="13" t="s">
        <v>3064</v>
      </c>
    </row>
    <row r="855" spans="1:16">
      <c r="A855" s="13" t="str">
        <f t="shared" si="73"/>
        <v>SC</v>
      </c>
      <c r="B855" s="2" t="str">
        <f>VLOOKUP(A855,'Ref-Families'!A:B,2,FALSE)</f>
        <v xml:space="preserve"> System and Communications Protection</v>
      </c>
      <c r="C855" s="13" t="str">
        <f>TRIM(VLOOKUP(G855,'Ref-ALL NIST 800-53 Controls'!A:F,5,FALSE))</f>
        <v>TRANSMISSION OF SECURITY ATTRIBUTES</v>
      </c>
      <c r="D855" s="2" t="str">
        <f>VLOOKUP(G855,'Ref-ALL NIST 800-53 Controls'!91:997,3,FALSE)</f>
        <v>SC-16</v>
      </c>
      <c r="E855" s="13" t="str">
        <f>TRIM(VLOOKUP(G855,'Ref-ALL NIST 800-53 Controls'!A:F,6,FALSE))</f>
        <v/>
      </c>
      <c r="F855" s="55">
        <f>VLOOKUP(G855,'Ref-ALL NIST 800-53 Controls'!91:997,4,FALSE)</f>
        <v>0</v>
      </c>
      <c r="G855" s="2" t="s">
        <v>2952</v>
      </c>
      <c r="I855" s="2" t="s">
        <v>3064</v>
      </c>
      <c r="K855" s="2" t="s">
        <v>3064</v>
      </c>
      <c r="M855" s="2" t="s">
        <v>3064</v>
      </c>
      <c r="P855" s="13" t="s">
        <v>3064</v>
      </c>
    </row>
    <row r="856" spans="1:16">
      <c r="A856" s="13" t="str">
        <f t="shared" si="73"/>
        <v>SC</v>
      </c>
      <c r="B856" s="2" t="str">
        <f>VLOOKUP(A856,'Ref-Families'!A:B,2,FALSE)</f>
        <v xml:space="preserve"> System and Communications Protection</v>
      </c>
      <c r="C856" s="13" t="str">
        <f>TRIM(VLOOKUP(G856,'Ref-ALL NIST 800-53 Controls'!A:F,5,FALSE))</f>
        <v>TRANSMISSION OF SECURITY ATTRIBUTES</v>
      </c>
      <c r="D856" s="2" t="str">
        <f>VLOOKUP(G856,'Ref-ALL NIST 800-53 Controls'!92:998,3,FALSE)</f>
        <v>SC-16</v>
      </c>
      <c r="E856" s="13" t="str">
        <f>TRIM(VLOOKUP(G856,'Ref-ALL NIST 800-53 Controls'!A:F,6,FALSE))</f>
        <v>INTEGRITY VALIDATION</v>
      </c>
      <c r="F856" s="55">
        <f>VLOOKUP(G856,'Ref-ALL NIST 800-53 Controls'!92:998,4,FALSE)</f>
        <v>1</v>
      </c>
      <c r="G856" s="2" t="s">
        <v>2953</v>
      </c>
      <c r="I856" s="2" t="s">
        <v>3064</v>
      </c>
      <c r="K856" s="2" t="s">
        <v>3064</v>
      </c>
      <c r="M856" s="2" t="s">
        <v>3064</v>
      </c>
      <c r="P856" s="13" t="s">
        <v>3064</v>
      </c>
    </row>
    <row r="857" spans="1:16">
      <c r="A857" s="13" t="str">
        <f t="shared" si="73"/>
        <v>SC</v>
      </c>
      <c r="B857" s="2" t="str">
        <f>VLOOKUP(A857,'Ref-Families'!A:B,2,FALSE)</f>
        <v xml:space="preserve"> System and Communications Protection</v>
      </c>
      <c r="C857" s="13" t="str">
        <f>TRIM(VLOOKUP(G857,'Ref-ALL NIST 800-53 Controls'!A:F,5,FALSE))</f>
        <v>THIN NODES</v>
      </c>
      <c r="D857" s="2" t="str">
        <f>VLOOKUP(G857,'Ref-ALL NIST 800-53 Controls'!93:999,3,FALSE)</f>
        <v>SC-25</v>
      </c>
      <c r="E857" s="13" t="str">
        <f>TRIM(VLOOKUP(G857,'Ref-ALL NIST 800-53 Controls'!A:F,6,FALSE))</f>
        <v/>
      </c>
      <c r="F857" s="55">
        <f>VLOOKUP(G857,'Ref-ALL NIST 800-53 Controls'!93:999,4,FALSE)</f>
        <v>0</v>
      </c>
      <c r="G857" s="2" t="s">
        <v>2966</v>
      </c>
      <c r="I857" s="2" t="s">
        <v>3064</v>
      </c>
      <c r="K857" s="2" t="s">
        <v>3064</v>
      </c>
      <c r="M857" s="2" t="s">
        <v>3064</v>
      </c>
      <c r="P857" s="13" t="s">
        <v>3064</v>
      </c>
    </row>
    <row r="858" spans="1:16">
      <c r="A858" s="13" t="str">
        <f t="shared" si="73"/>
        <v>SC</v>
      </c>
      <c r="B858" s="2" t="str">
        <f>VLOOKUP(A858,'Ref-Families'!A:B,2,FALSE)</f>
        <v xml:space="preserve"> System and Communications Protection</v>
      </c>
      <c r="C858" s="13" t="str">
        <f>TRIM(VLOOKUP(G858,'Ref-ALL NIST 800-53 Controls'!A:F,5,FALSE))</f>
        <v>HONEYPOTS</v>
      </c>
      <c r="D858" s="2" t="str">
        <f>VLOOKUP(G858,'Ref-ALL NIST 800-53 Controls'!94:1000,3,FALSE)</f>
        <v>SC-26</v>
      </c>
      <c r="E858" s="13" t="str">
        <f>TRIM(VLOOKUP(G858,'Ref-ALL NIST 800-53 Controls'!A:F,6,FALSE))</f>
        <v/>
      </c>
      <c r="F858" s="55">
        <f>VLOOKUP(G858,'Ref-ALL NIST 800-53 Controls'!94:1000,4,FALSE)</f>
        <v>0</v>
      </c>
      <c r="G858" s="2" t="s">
        <v>2967</v>
      </c>
      <c r="I858" s="2" t="s">
        <v>3064</v>
      </c>
      <c r="K858" s="2" t="s">
        <v>3064</v>
      </c>
      <c r="M858" s="2" t="s">
        <v>3064</v>
      </c>
      <c r="P858" s="13" t="s">
        <v>3064</v>
      </c>
    </row>
    <row r="859" spans="1:16">
      <c r="A859" s="13" t="str">
        <f t="shared" si="73"/>
        <v>SC</v>
      </c>
      <c r="B859" s="2" t="str">
        <f>VLOOKUP(A859,'Ref-Families'!A:B,2,FALSE)</f>
        <v xml:space="preserve"> System and Communications Protection</v>
      </c>
      <c r="C859" s="13" t="str">
        <f>TRIM(VLOOKUP(G859,'Ref-ALL NIST 800-53 Controls'!A:F,5,FALSE))</f>
        <v>HONEYPOTS</v>
      </c>
      <c r="D859" s="2" t="str">
        <f>VLOOKUP(G859,'Ref-ALL NIST 800-53 Controls'!95:1001,3,FALSE)</f>
        <v>SC-26</v>
      </c>
      <c r="E859" s="13" t="str">
        <f>TRIM(VLOOKUP(G859,'Ref-ALL NIST 800-53 Controls'!A:F,6,FALSE))</f>
        <v>DETECTION OF MALICIOUS CODE</v>
      </c>
      <c r="F859" s="55">
        <f>VLOOKUP(G859,'Ref-ALL NIST 800-53 Controls'!95:1001,4,FALSE)</f>
        <v>1</v>
      </c>
      <c r="G859" s="2" t="s">
        <v>2968</v>
      </c>
      <c r="I859" s="2" t="s">
        <v>3064</v>
      </c>
      <c r="K859" s="2" t="s">
        <v>3064</v>
      </c>
      <c r="M859" s="2" t="s">
        <v>3064</v>
      </c>
      <c r="P859" s="13" t="s">
        <v>3064</v>
      </c>
    </row>
    <row r="860" spans="1:16">
      <c r="A860" s="13" t="str">
        <f t="shared" si="73"/>
        <v>SC</v>
      </c>
      <c r="B860" s="2" t="str">
        <f>VLOOKUP(A860,'Ref-Families'!A:B,2,FALSE)</f>
        <v xml:space="preserve"> System and Communications Protection</v>
      </c>
      <c r="C860" s="13" t="str">
        <f>TRIM(VLOOKUP(G860,'Ref-ALL NIST 800-53 Controls'!A:F,5,FALSE))</f>
        <v>PLATFORM-INDEPENDENT APPLICATIONS</v>
      </c>
      <c r="D860" s="2" t="str">
        <f>VLOOKUP(G860,'Ref-ALL NIST 800-53 Controls'!96:1002,3,FALSE)</f>
        <v>SC-27</v>
      </c>
      <c r="E860" s="13" t="str">
        <f>TRIM(VLOOKUP(G860,'Ref-ALL NIST 800-53 Controls'!A:F,6,FALSE))</f>
        <v/>
      </c>
      <c r="F860" s="55">
        <f>VLOOKUP(G860,'Ref-ALL NIST 800-53 Controls'!96:1002,4,FALSE)</f>
        <v>0</v>
      </c>
      <c r="G860" s="2" t="s">
        <v>2969</v>
      </c>
      <c r="I860" s="2" t="s">
        <v>3064</v>
      </c>
      <c r="K860" s="2" t="s">
        <v>3064</v>
      </c>
      <c r="M860" s="2" t="s">
        <v>3064</v>
      </c>
      <c r="P860" s="13" t="s">
        <v>3064</v>
      </c>
    </row>
    <row r="861" spans="1:16">
      <c r="A861" s="13" t="str">
        <f t="shared" si="73"/>
        <v>SC</v>
      </c>
      <c r="B861" s="2" t="str">
        <f>VLOOKUP(A861,'Ref-Families'!A:B,2,FALSE)</f>
        <v xml:space="preserve"> System and Communications Protection</v>
      </c>
      <c r="C861" s="13" t="str">
        <f>TRIM(VLOOKUP(G861,'Ref-ALL NIST 800-53 Controls'!A:F,5,FALSE))</f>
        <v>HETEROGENEITY</v>
      </c>
      <c r="D861" s="2" t="str">
        <f>VLOOKUP(G861,'Ref-ALL NIST 800-53 Controls'!97:1003,3,FALSE)</f>
        <v>SC-29</v>
      </c>
      <c r="E861" s="13" t="str">
        <f>TRIM(VLOOKUP(G861,'Ref-ALL NIST 800-53 Controls'!A:F,6,FALSE))</f>
        <v/>
      </c>
      <c r="F861" s="55">
        <f>VLOOKUP(G861,'Ref-ALL NIST 800-53 Controls'!97:1003,4,FALSE)</f>
        <v>0</v>
      </c>
      <c r="G861" s="2" t="s">
        <v>2971</v>
      </c>
      <c r="I861" s="2" t="s">
        <v>3064</v>
      </c>
      <c r="K861" s="2" t="s">
        <v>3064</v>
      </c>
      <c r="M861" s="2" t="s">
        <v>3064</v>
      </c>
      <c r="P861" s="13" t="s">
        <v>3064</v>
      </c>
    </row>
    <row r="862" spans="1:16">
      <c r="A862" s="13" t="str">
        <f t="shared" si="73"/>
        <v>SC</v>
      </c>
      <c r="B862" s="2" t="str">
        <f>VLOOKUP(A862,'Ref-Families'!A:B,2,FALSE)</f>
        <v xml:space="preserve"> System and Communications Protection</v>
      </c>
      <c r="C862" s="13" t="str">
        <f>TRIM(VLOOKUP(G862,'Ref-ALL NIST 800-53 Controls'!A:F,5,FALSE))</f>
        <v>HETEROGENEITY</v>
      </c>
      <c r="D862" s="2" t="str">
        <f>VLOOKUP(G862,'Ref-ALL NIST 800-53 Controls'!98:1004,3,FALSE)</f>
        <v>SC-29</v>
      </c>
      <c r="E862" s="13" t="str">
        <f>TRIM(VLOOKUP(G862,'Ref-ALL NIST 800-53 Controls'!A:F,6,FALSE))</f>
        <v>VIRTUALIZATION TECHNIQUES</v>
      </c>
      <c r="F862" s="55">
        <f>VLOOKUP(G862,'Ref-ALL NIST 800-53 Controls'!98:1004,4,FALSE)</f>
        <v>1</v>
      </c>
      <c r="G862" s="2" t="s">
        <v>2972</v>
      </c>
      <c r="I862" s="2" t="s">
        <v>3064</v>
      </c>
      <c r="K862" s="2" t="s">
        <v>3064</v>
      </c>
      <c r="M862" s="2" t="s">
        <v>3064</v>
      </c>
      <c r="P862" s="13" t="s">
        <v>3064</v>
      </c>
    </row>
    <row r="863" spans="1:16">
      <c r="A863" s="13" t="str">
        <f t="shared" si="73"/>
        <v>SC</v>
      </c>
      <c r="B863" s="2" t="str">
        <f>VLOOKUP(A863,'Ref-Families'!A:B,2,FALSE)</f>
        <v xml:space="preserve"> System and Communications Protection</v>
      </c>
      <c r="C863" s="13" t="str">
        <f>TRIM(VLOOKUP(G863,'Ref-ALL NIST 800-53 Controls'!A:F,5,FALSE))</f>
        <v>CONCEALMENT AND MISDIRECTION</v>
      </c>
      <c r="D863" s="2" t="str">
        <f>VLOOKUP(G863,'Ref-ALL NIST 800-53 Controls'!99:1005,3,FALSE)</f>
        <v>SC-30</v>
      </c>
      <c r="E863" s="13" t="str">
        <f>TRIM(VLOOKUP(G863,'Ref-ALL NIST 800-53 Controls'!A:F,6,FALSE))</f>
        <v/>
      </c>
      <c r="F863" s="55">
        <f>VLOOKUP(G863,'Ref-ALL NIST 800-53 Controls'!99:1005,4,FALSE)</f>
        <v>0</v>
      </c>
      <c r="G863" s="2" t="s">
        <v>2973</v>
      </c>
      <c r="I863" s="2" t="s">
        <v>3064</v>
      </c>
      <c r="K863" s="2" t="s">
        <v>3064</v>
      </c>
      <c r="M863" s="2" t="s">
        <v>3064</v>
      </c>
      <c r="P863" s="13" t="s">
        <v>3064</v>
      </c>
    </row>
    <row r="864" spans="1:16">
      <c r="A864" s="13" t="str">
        <f t="shared" si="73"/>
        <v>SC</v>
      </c>
      <c r="B864" s="2" t="str">
        <f>VLOOKUP(A864,'Ref-Families'!A:B,2,FALSE)</f>
        <v xml:space="preserve"> System and Communications Protection</v>
      </c>
      <c r="C864" s="13" t="str">
        <f>TRIM(VLOOKUP(G864,'Ref-ALL NIST 800-53 Controls'!A:F,5,FALSE))</f>
        <v>CONCEALMENT AND MISDIRECTION</v>
      </c>
      <c r="D864" s="2" t="str">
        <f>VLOOKUP(G864,'Ref-ALL NIST 800-53 Controls'!100:1006,3,FALSE)</f>
        <v>SC-30</v>
      </c>
      <c r="E864" s="13" t="str">
        <f>TRIM(VLOOKUP(G864,'Ref-ALL NIST 800-53 Controls'!A:F,6,FALSE))</f>
        <v>VIRTUALIZATION TECHNIQUES</v>
      </c>
      <c r="F864" s="55">
        <f>VLOOKUP(G864,'Ref-ALL NIST 800-53 Controls'!100:1006,4,FALSE)</f>
        <v>1</v>
      </c>
      <c r="G864" s="2" t="s">
        <v>2974</v>
      </c>
      <c r="I864" s="2" t="s">
        <v>3064</v>
      </c>
      <c r="K864" s="2" t="s">
        <v>3064</v>
      </c>
      <c r="M864" s="2" t="s">
        <v>3064</v>
      </c>
      <c r="P864" s="13" t="s">
        <v>3064</v>
      </c>
    </row>
    <row r="865" spans="1:16">
      <c r="A865" s="13" t="str">
        <f t="shared" si="73"/>
        <v>SC</v>
      </c>
      <c r="B865" s="2" t="str">
        <f>VLOOKUP(A865,'Ref-Families'!A:B,2,FALSE)</f>
        <v xml:space="preserve"> System and Communications Protection</v>
      </c>
      <c r="C865" s="13" t="str">
        <f>TRIM(VLOOKUP(G865,'Ref-ALL NIST 800-53 Controls'!A:F,5,FALSE))</f>
        <v>CONCEALMENT AND MISDIRECTION</v>
      </c>
      <c r="D865" s="2" t="str">
        <f>VLOOKUP(G865,'Ref-ALL NIST 800-53 Controls'!101:1007,3,FALSE)</f>
        <v>SC-30</v>
      </c>
      <c r="E865" s="13" t="str">
        <f>TRIM(VLOOKUP(G865,'Ref-ALL NIST 800-53 Controls'!A:F,6,FALSE))</f>
        <v>RANDOMNESS</v>
      </c>
      <c r="F865" s="55">
        <f>VLOOKUP(G865,'Ref-ALL NIST 800-53 Controls'!101:1007,4,FALSE)</f>
        <v>2</v>
      </c>
      <c r="G865" s="2" t="s">
        <v>2975</v>
      </c>
      <c r="I865" s="2" t="s">
        <v>3064</v>
      </c>
      <c r="K865" s="2" t="s">
        <v>3064</v>
      </c>
      <c r="M865" s="2" t="s">
        <v>3064</v>
      </c>
      <c r="P865" s="13" t="s">
        <v>3064</v>
      </c>
    </row>
    <row r="866" spans="1:16">
      <c r="A866" s="13" t="str">
        <f t="shared" si="73"/>
        <v>SC</v>
      </c>
      <c r="B866" s="2" t="str">
        <f>VLOOKUP(A866,'Ref-Families'!A:B,2,FALSE)</f>
        <v xml:space="preserve"> System and Communications Protection</v>
      </c>
      <c r="C866" s="13" t="str">
        <f>TRIM(VLOOKUP(G866,'Ref-ALL NIST 800-53 Controls'!A:F,5,FALSE))</f>
        <v>CONCEALMENT AND MISDIRECTION</v>
      </c>
      <c r="D866" s="2" t="str">
        <f>VLOOKUP(G866,'Ref-ALL NIST 800-53 Controls'!102:1008,3,FALSE)</f>
        <v>SC-30</v>
      </c>
      <c r="E866" s="13" t="str">
        <f>TRIM(VLOOKUP(G866,'Ref-ALL NIST 800-53 Controls'!A:F,6,FALSE))</f>
        <v>CHANGE PROCESSING / STORAGE LOCATIONS</v>
      </c>
      <c r="F866" s="55">
        <f>VLOOKUP(G866,'Ref-ALL NIST 800-53 Controls'!102:1008,4,FALSE)</f>
        <v>3</v>
      </c>
      <c r="G866" s="2" t="s">
        <v>2976</v>
      </c>
      <c r="I866" s="2" t="s">
        <v>3064</v>
      </c>
      <c r="K866" s="2" t="s">
        <v>3064</v>
      </c>
      <c r="M866" s="2" t="s">
        <v>3064</v>
      </c>
      <c r="P866" s="13" t="s">
        <v>3064</v>
      </c>
    </row>
    <row r="867" spans="1:16">
      <c r="A867" s="13" t="str">
        <f t="shared" si="73"/>
        <v>SC</v>
      </c>
      <c r="B867" s="2" t="str">
        <f>VLOOKUP(A867,'Ref-Families'!A:B,2,FALSE)</f>
        <v xml:space="preserve"> System and Communications Protection</v>
      </c>
      <c r="C867" s="13" t="str">
        <f>TRIM(VLOOKUP(G867,'Ref-ALL NIST 800-53 Controls'!A:F,5,FALSE))</f>
        <v>CONCEALMENT AND MISDIRECTION</v>
      </c>
      <c r="D867" s="2" t="str">
        <f>VLOOKUP(G867,'Ref-ALL NIST 800-53 Controls'!103:1009,3,FALSE)</f>
        <v>SC-30</v>
      </c>
      <c r="E867" s="13" t="str">
        <f>TRIM(VLOOKUP(G867,'Ref-ALL NIST 800-53 Controls'!A:F,6,FALSE))</f>
        <v>MISLEADING INFORMATION</v>
      </c>
      <c r="F867" s="55">
        <f>VLOOKUP(G867,'Ref-ALL NIST 800-53 Controls'!103:1009,4,FALSE)</f>
        <v>4</v>
      </c>
      <c r="G867" s="2" t="s">
        <v>2977</v>
      </c>
      <c r="I867" s="2" t="s">
        <v>3064</v>
      </c>
      <c r="K867" s="2" t="s">
        <v>3064</v>
      </c>
      <c r="M867" s="2" t="s">
        <v>3064</v>
      </c>
      <c r="P867" s="13" t="s">
        <v>3064</v>
      </c>
    </row>
    <row r="868" spans="1:16">
      <c r="A868" s="13" t="str">
        <f t="shared" si="73"/>
        <v>SC</v>
      </c>
      <c r="B868" s="2" t="str">
        <f>VLOOKUP(A868,'Ref-Families'!A:B,2,FALSE)</f>
        <v xml:space="preserve"> System and Communications Protection</v>
      </c>
      <c r="C868" s="13" t="str">
        <f>TRIM(VLOOKUP(G868,'Ref-ALL NIST 800-53 Controls'!A:F,5,FALSE))</f>
        <v>CONCEALMENT AND MISDIRECTION</v>
      </c>
      <c r="D868" s="2" t="str">
        <f>VLOOKUP(G868,'Ref-ALL NIST 800-53 Controls'!104:1010,3,FALSE)</f>
        <v>SC-30</v>
      </c>
      <c r="E868" s="13" t="str">
        <f>TRIM(VLOOKUP(G868,'Ref-ALL NIST 800-53 Controls'!A:F,6,FALSE))</f>
        <v>CONCEALMENT OF SYSTEM COMPONENTS</v>
      </c>
      <c r="F868" s="55">
        <f>VLOOKUP(G868,'Ref-ALL NIST 800-53 Controls'!104:1010,4,FALSE)</f>
        <v>5</v>
      </c>
      <c r="G868" s="2" t="s">
        <v>2978</v>
      </c>
      <c r="I868" s="2" t="s">
        <v>3064</v>
      </c>
      <c r="K868" s="2" t="s">
        <v>3064</v>
      </c>
      <c r="M868" s="2" t="s">
        <v>3064</v>
      </c>
      <c r="P868" s="13" t="s">
        <v>3064</v>
      </c>
    </row>
    <row r="869" spans="1:16">
      <c r="A869" s="13" t="str">
        <f t="shared" si="73"/>
        <v>SC</v>
      </c>
      <c r="B869" s="2" t="str">
        <f>VLOOKUP(A869,'Ref-Families'!A:B,2,FALSE)</f>
        <v xml:space="preserve"> System and Communications Protection</v>
      </c>
      <c r="C869" s="13" t="str">
        <f>TRIM(VLOOKUP(G869,'Ref-ALL NIST 800-53 Controls'!A:F,5,FALSE))</f>
        <v>COVERT CHANNEL ANALYSIS</v>
      </c>
      <c r="D869" s="2" t="str">
        <f>VLOOKUP(G869,'Ref-ALL NIST 800-53 Controls'!105:1011,3,FALSE)</f>
        <v>SC-31</v>
      </c>
      <c r="E869" s="13" t="str">
        <f>TRIM(VLOOKUP(G869,'Ref-ALL NIST 800-53 Controls'!A:F,6,FALSE))</f>
        <v/>
      </c>
      <c r="F869" s="55">
        <f>VLOOKUP(G869,'Ref-ALL NIST 800-53 Controls'!105:1011,4,FALSE)</f>
        <v>0</v>
      </c>
      <c r="G869" s="2" t="s">
        <v>2979</v>
      </c>
      <c r="I869" s="2" t="s">
        <v>3064</v>
      </c>
      <c r="K869" s="2" t="s">
        <v>3064</v>
      </c>
      <c r="M869" s="2" t="s">
        <v>3064</v>
      </c>
      <c r="P869" s="13" t="s">
        <v>3064</v>
      </c>
    </row>
    <row r="870" spans="1:16">
      <c r="A870" s="13" t="str">
        <f t="shared" si="73"/>
        <v>SC</v>
      </c>
      <c r="B870" s="2" t="str">
        <f>VLOOKUP(A870,'Ref-Families'!A:B,2,FALSE)</f>
        <v xml:space="preserve"> System and Communications Protection</v>
      </c>
      <c r="C870" s="13" t="str">
        <f>TRIM(VLOOKUP(G870,'Ref-ALL NIST 800-53 Controls'!A:F,5,FALSE))</f>
        <v>COVERT CHANNEL ANALYSIS</v>
      </c>
      <c r="D870" s="2" t="str">
        <f>VLOOKUP(G870,'Ref-ALL NIST 800-53 Controls'!106:1012,3,FALSE)</f>
        <v>SC-31</v>
      </c>
      <c r="E870" s="13" t="str">
        <f>TRIM(VLOOKUP(G870,'Ref-ALL NIST 800-53 Controls'!A:F,6,FALSE))</f>
        <v>TEST COVERT CHANNELS FOR EXPLOITABILITY</v>
      </c>
      <c r="F870" s="55">
        <f>VLOOKUP(G870,'Ref-ALL NIST 800-53 Controls'!106:1012,4,FALSE)</f>
        <v>1</v>
      </c>
      <c r="G870" s="2" t="s">
        <v>2980</v>
      </c>
      <c r="I870" s="2" t="s">
        <v>3064</v>
      </c>
      <c r="K870" s="2" t="s">
        <v>3064</v>
      </c>
      <c r="M870" s="2" t="s">
        <v>3064</v>
      </c>
      <c r="P870" s="13" t="s">
        <v>3064</v>
      </c>
    </row>
    <row r="871" spans="1:16">
      <c r="A871" s="13" t="str">
        <f t="shared" si="73"/>
        <v>SC</v>
      </c>
      <c r="B871" s="2" t="str">
        <f>VLOOKUP(A871,'Ref-Families'!A:B,2,FALSE)</f>
        <v xml:space="preserve"> System and Communications Protection</v>
      </c>
      <c r="C871" s="13" t="str">
        <f>TRIM(VLOOKUP(G871,'Ref-ALL NIST 800-53 Controls'!A:F,5,FALSE))</f>
        <v>COVERT CHANNEL ANALYSIS</v>
      </c>
      <c r="D871" s="2" t="str">
        <f>VLOOKUP(G871,'Ref-ALL NIST 800-53 Controls'!107:1013,3,FALSE)</f>
        <v>SC-31</v>
      </c>
      <c r="E871" s="13" t="str">
        <f>TRIM(VLOOKUP(G871,'Ref-ALL NIST 800-53 Controls'!A:F,6,FALSE))</f>
        <v>MAXIMUM BANDWIDTH</v>
      </c>
      <c r="F871" s="55">
        <f>VLOOKUP(G871,'Ref-ALL NIST 800-53 Controls'!107:1013,4,FALSE)</f>
        <v>2</v>
      </c>
      <c r="G871" s="2" t="s">
        <v>2981</v>
      </c>
      <c r="I871" s="2" t="s">
        <v>3064</v>
      </c>
      <c r="K871" s="2" t="s">
        <v>3064</v>
      </c>
      <c r="M871" s="2" t="s">
        <v>3064</v>
      </c>
      <c r="P871" s="13" t="s">
        <v>3064</v>
      </c>
    </row>
    <row r="872" spans="1:16">
      <c r="A872" s="13" t="str">
        <f t="shared" si="73"/>
        <v>SC</v>
      </c>
      <c r="B872" s="2" t="str">
        <f>VLOOKUP(A872,'Ref-Families'!A:B,2,FALSE)</f>
        <v xml:space="preserve"> System and Communications Protection</v>
      </c>
      <c r="C872" s="13" t="str">
        <f>TRIM(VLOOKUP(G872,'Ref-ALL NIST 800-53 Controls'!A:F,5,FALSE))</f>
        <v>COVERT CHANNEL ANALYSIS</v>
      </c>
      <c r="D872" s="2" t="str">
        <f>VLOOKUP(G872,'Ref-ALL NIST 800-53 Controls'!108:1014,3,FALSE)</f>
        <v>SC-31</v>
      </c>
      <c r="E872" s="13" t="str">
        <f>TRIM(VLOOKUP(G872,'Ref-ALL NIST 800-53 Controls'!A:F,6,FALSE))</f>
        <v>MEASURE BANDWIDTH IN OPERATIONAL ENVIRONMENTS</v>
      </c>
      <c r="F872" s="55">
        <f>VLOOKUP(G872,'Ref-ALL NIST 800-53 Controls'!108:1014,4,FALSE)</f>
        <v>3</v>
      </c>
      <c r="G872" s="2" t="s">
        <v>2982</v>
      </c>
      <c r="I872" s="2" t="s">
        <v>3064</v>
      </c>
      <c r="K872" s="2" t="s">
        <v>3064</v>
      </c>
      <c r="M872" s="2" t="s">
        <v>3064</v>
      </c>
      <c r="P872" s="13" t="s">
        <v>3064</v>
      </c>
    </row>
    <row r="873" spans="1:16">
      <c r="A873" s="13" t="str">
        <f t="shared" si="73"/>
        <v>SC</v>
      </c>
      <c r="B873" s="2" t="str">
        <f>VLOOKUP(A873,'Ref-Families'!A:B,2,FALSE)</f>
        <v xml:space="preserve"> System and Communications Protection</v>
      </c>
      <c r="C873" s="13" t="str">
        <f>TRIM(VLOOKUP(G873,'Ref-ALL NIST 800-53 Controls'!A:F,5,FALSE))</f>
        <v>INFORMATION SYSTEM PARTITIONING</v>
      </c>
      <c r="D873" s="2" t="str">
        <f>VLOOKUP(G873,'Ref-ALL NIST 800-53 Controls'!109:1015,3,FALSE)</f>
        <v>SC-32</v>
      </c>
      <c r="E873" s="13" t="str">
        <f>TRIM(VLOOKUP(G873,'Ref-ALL NIST 800-53 Controls'!A:F,6,FALSE))</f>
        <v/>
      </c>
      <c r="F873" s="55">
        <f>VLOOKUP(G873,'Ref-ALL NIST 800-53 Controls'!109:1015,4,FALSE)</f>
        <v>0</v>
      </c>
      <c r="G873" s="2" t="s">
        <v>2983</v>
      </c>
      <c r="I873" s="2" t="s">
        <v>3064</v>
      </c>
      <c r="K873" s="2" t="s">
        <v>3064</v>
      </c>
      <c r="M873" s="2" t="s">
        <v>3064</v>
      </c>
      <c r="P873" s="13" t="s">
        <v>3064</v>
      </c>
    </row>
    <row r="874" spans="1:16">
      <c r="A874" s="13" t="str">
        <f t="shared" si="73"/>
        <v>SC</v>
      </c>
      <c r="B874" s="2" t="str">
        <f>VLOOKUP(A874,'Ref-Families'!A:B,2,FALSE)</f>
        <v xml:space="preserve"> System and Communications Protection</v>
      </c>
      <c r="C874" s="13" t="str">
        <f>TRIM(VLOOKUP(G874,'Ref-ALL NIST 800-53 Controls'!A:F,5,FALSE))</f>
        <v>TRANSMISSION PREPARATION INTEGRITY</v>
      </c>
      <c r="D874" s="2" t="str">
        <f>VLOOKUP(G874,'Ref-ALL NIST 800-53 Controls'!110:1016,3,FALSE)</f>
        <v>SC-33</v>
      </c>
      <c r="E874" s="13" t="str">
        <f>TRIM(VLOOKUP(G874,'Ref-ALL NIST 800-53 Controls'!A:F,6,FALSE))</f>
        <v/>
      </c>
      <c r="F874" s="55">
        <f>VLOOKUP(G874,'Ref-ALL NIST 800-53 Controls'!110:1016,4,FALSE)</f>
        <v>0</v>
      </c>
      <c r="G874" s="2" t="s">
        <v>2984</v>
      </c>
      <c r="I874" s="2" t="s">
        <v>3064</v>
      </c>
      <c r="K874" s="2" t="s">
        <v>3064</v>
      </c>
      <c r="M874" s="2" t="s">
        <v>3064</v>
      </c>
      <c r="P874" s="13" t="s">
        <v>3064</v>
      </c>
    </row>
    <row r="875" spans="1:16">
      <c r="A875" s="13" t="str">
        <f t="shared" si="73"/>
        <v>SC</v>
      </c>
      <c r="B875" s="2" t="str">
        <f>VLOOKUP(A875,'Ref-Families'!A:B,2,FALSE)</f>
        <v xml:space="preserve"> System and Communications Protection</v>
      </c>
      <c r="C875" s="13" t="str">
        <f>TRIM(VLOOKUP(G875,'Ref-ALL NIST 800-53 Controls'!A:F,5,FALSE))</f>
        <v>NON-MODIFIABLE EXECUTABLE PROGRAMS</v>
      </c>
      <c r="D875" s="2" t="str">
        <f>VLOOKUP(G875,'Ref-ALL NIST 800-53 Controls'!111:1017,3,FALSE)</f>
        <v>SC-34</v>
      </c>
      <c r="E875" s="13" t="str">
        <f>TRIM(VLOOKUP(G875,'Ref-ALL NIST 800-53 Controls'!A:F,6,FALSE))</f>
        <v/>
      </c>
      <c r="F875" s="55">
        <f>VLOOKUP(G875,'Ref-ALL NIST 800-53 Controls'!111:1017,4,FALSE)</f>
        <v>0</v>
      </c>
      <c r="G875" s="2" t="s">
        <v>2985</v>
      </c>
      <c r="I875" s="2" t="s">
        <v>3064</v>
      </c>
      <c r="K875" s="2" t="s">
        <v>3064</v>
      </c>
      <c r="M875" s="2" t="s">
        <v>3064</v>
      </c>
      <c r="P875" s="13" t="s">
        <v>3064</v>
      </c>
    </row>
    <row r="876" spans="1:16">
      <c r="A876" s="13" t="str">
        <f t="shared" si="73"/>
        <v>SC</v>
      </c>
      <c r="B876" s="2" t="str">
        <f>VLOOKUP(A876,'Ref-Families'!A:B,2,FALSE)</f>
        <v xml:space="preserve"> System and Communications Protection</v>
      </c>
      <c r="C876" s="13" t="str">
        <f>TRIM(VLOOKUP(G876,'Ref-ALL NIST 800-53 Controls'!A:F,5,FALSE))</f>
        <v>NON-MODIFIABLE EXECUTABLE PROGRAMS</v>
      </c>
      <c r="D876" s="2" t="str">
        <f>VLOOKUP(G876,'Ref-ALL NIST 800-53 Controls'!112:1018,3,FALSE)</f>
        <v>SC-34</v>
      </c>
      <c r="E876" s="13" t="str">
        <f>TRIM(VLOOKUP(G876,'Ref-ALL NIST 800-53 Controls'!A:F,6,FALSE))</f>
        <v>NO WRITABLE STORAGE</v>
      </c>
      <c r="F876" s="55">
        <f>VLOOKUP(G876,'Ref-ALL NIST 800-53 Controls'!112:1018,4,FALSE)</f>
        <v>1</v>
      </c>
      <c r="G876" s="2" t="s">
        <v>2986</v>
      </c>
      <c r="I876" s="2" t="s">
        <v>3064</v>
      </c>
      <c r="K876" s="2" t="s">
        <v>3064</v>
      </c>
      <c r="M876" s="2" t="s">
        <v>3064</v>
      </c>
      <c r="P876" s="13" t="s">
        <v>3064</v>
      </c>
    </row>
    <row r="877" spans="1:16">
      <c r="A877" s="13" t="str">
        <f t="shared" si="73"/>
        <v>SC</v>
      </c>
      <c r="B877" s="2" t="str">
        <f>VLOOKUP(A877,'Ref-Families'!A:B,2,FALSE)</f>
        <v xml:space="preserve"> System and Communications Protection</v>
      </c>
      <c r="C877" s="13" t="str">
        <f>TRIM(VLOOKUP(G877,'Ref-ALL NIST 800-53 Controls'!A:F,5,FALSE))</f>
        <v>NON-MODIFIABLE EXECUTABLE PROGRAMS</v>
      </c>
      <c r="D877" s="2" t="str">
        <f>VLOOKUP(G877,'Ref-ALL NIST 800-53 Controls'!113:1019,3,FALSE)</f>
        <v>SC-34</v>
      </c>
      <c r="E877" s="13" t="str">
        <f>TRIM(VLOOKUP(G877,'Ref-ALL NIST 800-53 Controls'!A:F,6,FALSE))</f>
        <v>INTEGRITY PROTECTION / READ-ONLY MEDIA</v>
      </c>
      <c r="F877" s="55">
        <f>VLOOKUP(G877,'Ref-ALL NIST 800-53 Controls'!113:1019,4,FALSE)</f>
        <v>2</v>
      </c>
      <c r="G877" s="2" t="s">
        <v>2987</v>
      </c>
      <c r="I877" s="2" t="s">
        <v>3064</v>
      </c>
      <c r="K877" s="2" t="s">
        <v>3064</v>
      </c>
      <c r="M877" s="2" t="s">
        <v>3064</v>
      </c>
      <c r="P877" s="13" t="s">
        <v>3064</v>
      </c>
    </row>
    <row r="878" spans="1:16">
      <c r="A878" s="13" t="str">
        <f t="shared" si="73"/>
        <v>SC</v>
      </c>
      <c r="B878" s="2" t="str">
        <f>VLOOKUP(A878,'Ref-Families'!A:B,2,FALSE)</f>
        <v xml:space="preserve"> System and Communications Protection</v>
      </c>
      <c r="C878" s="13" t="str">
        <f>TRIM(VLOOKUP(G878,'Ref-ALL NIST 800-53 Controls'!A:F,5,FALSE))</f>
        <v>NON-MODIFIABLE EXECUTABLE PROGRAMS</v>
      </c>
      <c r="D878" s="2" t="str">
        <f>VLOOKUP(G878,'Ref-ALL NIST 800-53 Controls'!114:1020,3,FALSE)</f>
        <v>SC-34</v>
      </c>
      <c r="E878" s="13" t="str">
        <f>TRIM(VLOOKUP(G878,'Ref-ALL NIST 800-53 Controls'!A:F,6,FALSE))</f>
        <v>HARDWARE-BASED PROTECTION</v>
      </c>
      <c r="F878" s="55">
        <f>VLOOKUP(G878,'Ref-ALL NIST 800-53 Controls'!114:1020,4,FALSE)</f>
        <v>3</v>
      </c>
      <c r="G878" s="2" t="s">
        <v>2988</v>
      </c>
      <c r="I878" s="2" t="s">
        <v>3064</v>
      </c>
      <c r="K878" s="2" t="s">
        <v>3064</v>
      </c>
      <c r="M878" s="2" t="s">
        <v>3064</v>
      </c>
      <c r="P878" s="13" t="s">
        <v>3064</v>
      </c>
    </row>
    <row r="879" spans="1:16">
      <c r="A879" s="13" t="str">
        <f t="shared" si="73"/>
        <v>SC</v>
      </c>
      <c r="B879" s="2" t="str">
        <f>VLOOKUP(A879,'Ref-Families'!A:B,2,FALSE)</f>
        <v xml:space="preserve"> System and Communications Protection</v>
      </c>
      <c r="C879" s="13" t="str">
        <f>TRIM(VLOOKUP(G879,'Ref-ALL NIST 800-53 Controls'!A:F,5,FALSE))</f>
        <v>HONEYCLIENTS</v>
      </c>
      <c r="D879" s="2" t="str">
        <f>VLOOKUP(G879,'Ref-ALL NIST 800-53 Controls'!115:1021,3,FALSE)</f>
        <v>SC-35</v>
      </c>
      <c r="E879" s="13" t="str">
        <f>TRIM(VLOOKUP(G879,'Ref-ALL NIST 800-53 Controls'!A:F,6,FALSE))</f>
        <v/>
      </c>
      <c r="F879" s="55">
        <f>VLOOKUP(G879,'Ref-ALL NIST 800-53 Controls'!115:1021,4,FALSE)</f>
        <v>0</v>
      </c>
      <c r="G879" s="2" t="s">
        <v>2989</v>
      </c>
      <c r="I879" s="2" t="s">
        <v>3064</v>
      </c>
      <c r="K879" s="2" t="s">
        <v>3064</v>
      </c>
      <c r="M879" s="2" t="s">
        <v>3064</v>
      </c>
      <c r="P879" s="13" t="s">
        <v>3064</v>
      </c>
    </row>
    <row r="880" spans="1:16">
      <c r="A880" s="13" t="str">
        <f t="shared" si="73"/>
        <v>SC</v>
      </c>
      <c r="B880" s="2" t="str">
        <f>VLOOKUP(A880,'Ref-Families'!A:B,2,FALSE)</f>
        <v xml:space="preserve"> System and Communications Protection</v>
      </c>
      <c r="C880" s="13" t="str">
        <f>TRIM(VLOOKUP(G880,'Ref-ALL NIST 800-53 Controls'!A:F,5,FALSE))</f>
        <v>DISTRIBUTED PROCESSING AND STORAGE</v>
      </c>
      <c r="D880" s="2" t="str">
        <f>VLOOKUP(G880,'Ref-ALL NIST 800-53 Controls'!116:1022,3,FALSE)</f>
        <v>SC-36</v>
      </c>
      <c r="E880" s="13" t="str">
        <f>TRIM(VLOOKUP(G880,'Ref-ALL NIST 800-53 Controls'!A:F,6,FALSE))</f>
        <v/>
      </c>
      <c r="F880" s="55">
        <f>VLOOKUP(G880,'Ref-ALL NIST 800-53 Controls'!116:1022,4,FALSE)</f>
        <v>0</v>
      </c>
      <c r="G880" s="2" t="s">
        <v>2990</v>
      </c>
      <c r="I880" s="2" t="s">
        <v>3064</v>
      </c>
      <c r="K880" s="2" t="s">
        <v>3064</v>
      </c>
      <c r="M880" s="2" t="s">
        <v>3064</v>
      </c>
      <c r="P880" s="13" t="s">
        <v>3064</v>
      </c>
    </row>
    <row r="881" spans="1:16">
      <c r="A881" s="13" t="str">
        <f t="shared" si="73"/>
        <v>SC</v>
      </c>
      <c r="B881" s="2" t="str">
        <f>VLOOKUP(A881,'Ref-Families'!A:B,2,FALSE)</f>
        <v xml:space="preserve"> System and Communications Protection</v>
      </c>
      <c r="C881" s="13" t="str">
        <f>TRIM(VLOOKUP(G881,'Ref-ALL NIST 800-53 Controls'!A:F,5,FALSE))</f>
        <v>DISTRIBUTED PROCESSING AND STORAGE</v>
      </c>
      <c r="D881" s="2" t="str">
        <f>VLOOKUP(G881,'Ref-ALL NIST 800-53 Controls'!117:1023,3,FALSE)</f>
        <v>SC-36</v>
      </c>
      <c r="E881" s="13" t="str">
        <f>TRIM(VLOOKUP(G881,'Ref-ALL NIST 800-53 Controls'!A:F,6,FALSE))</f>
        <v>POLLING TECHNIQUES</v>
      </c>
      <c r="F881" s="55">
        <f>VLOOKUP(G881,'Ref-ALL NIST 800-53 Controls'!117:1023,4,FALSE)</f>
        <v>1</v>
      </c>
      <c r="G881" s="2" t="s">
        <v>2991</v>
      </c>
      <c r="I881" s="2" t="s">
        <v>3064</v>
      </c>
      <c r="K881" s="2" t="s">
        <v>3064</v>
      </c>
      <c r="M881" s="2" t="s">
        <v>3064</v>
      </c>
      <c r="P881" s="13" t="s">
        <v>3064</v>
      </c>
    </row>
    <row r="882" spans="1:16">
      <c r="A882" s="13" t="str">
        <f t="shared" si="73"/>
        <v>SC</v>
      </c>
      <c r="B882" s="2" t="str">
        <f>VLOOKUP(A882,'Ref-Families'!A:B,2,FALSE)</f>
        <v xml:space="preserve"> System and Communications Protection</v>
      </c>
      <c r="C882" s="13" t="str">
        <f>TRIM(VLOOKUP(G882,'Ref-ALL NIST 800-53 Controls'!A:F,5,FALSE))</f>
        <v>OUT-OF-BAND CHANNELS</v>
      </c>
      <c r="D882" s="2" t="str">
        <f>VLOOKUP(G882,'Ref-ALL NIST 800-53 Controls'!118:1024,3,FALSE)</f>
        <v>SC-37</v>
      </c>
      <c r="E882" s="13" t="str">
        <f>TRIM(VLOOKUP(G882,'Ref-ALL NIST 800-53 Controls'!A:F,6,FALSE))</f>
        <v/>
      </c>
      <c r="F882" s="55">
        <f>VLOOKUP(G882,'Ref-ALL NIST 800-53 Controls'!118:1024,4,FALSE)</f>
        <v>0</v>
      </c>
      <c r="G882" s="2" t="s">
        <v>2992</v>
      </c>
      <c r="I882" s="2" t="s">
        <v>3064</v>
      </c>
      <c r="K882" s="2" t="s">
        <v>3064</v>
      </c>
      <c r="M882" s="2" t="s">
        <v>3064</v>
      </c>
      <c r="P882" s="13" t="s">
        <v>3064</v>
      </c>
    </row>
    <row r="883" spans="1:16">
      <c r="A883" s="13" t="str">
        <f t="shared" si="73"/>
        <v>SC</v>
      </c>
      <c r="B883" s="2" t="str">
        <f>VLOOKUP(A883,'Ref-Families'!A:B,2,FALSE)</f>
        <v xml:space="preserve"> System and Communications Protection</v>
      </c>
      <c r="C883" s="13" t="str">
        <f>TRIM(VLOOKUP(G883,'Ref-ALL NIST 800-53 Controls'!A:F,5,FALSE))</f>
        <v>OUT-OF-BAND CHANNELS</v>
      </c>
      <c r="D883" s="2" t="str">
        <f>VLOOKUP(G883,'Ref-ALL NIST 800-53 Controls'!119:1025,3,FALSE)</f>
        <v>SC-37</v>
      </c>
      <c r="E883" s="13" t="str">
        <f>TRIM(VLOOKUP(G883,'Ref-ALL NIST 800-53 Controls'!A:F,6,FALSE))</f>
        <v>ENSURE DELIVERY / TRANSMISSION</v>
      </c>
      <c r="F883" s="55">
        <f>VLOOKUP(G883,'Ref-ALL NIST 800-53 Controls'!119:1025,4,FALSE)</f>
        <v>1</v>
      </c>
      <c r="G883" s="2" t="s">
        <v>2993</v>
      </c>
      <c r="I883" s="2" t="s">
        <v>3064</v>
      </c>
      <c r="K883" s="2" t="s">
        <v>3064</v>
      </c>
      <c r="M883" s="2" t="s">
        <v>3064</v>
      </c>
      <c r="P883" s="13" t="s">
        <v>3064</v>
      </c>
    </row>
    <row r="884" spans="1:16">
      <c r="A884" s="13" t="str">
        <f t="shared" si="73"/>
        <v>SC</v>
      </c>
      <c r="B884" s="2" t="str">
        <f>VLOOKUP(A884,'Ref-Families'!A:B,2,FALSE)</f>
        <v xml:space="preserve"> System and Communications Protection</v>
      </c>
      <c r="C884" s="13" t="str">
        <f>TRIM(VLOOKUP(G884,'Ref-ALL NIST 800-53 Controls'!A:F,5,FALSE))</f>
        <v>OPERATIONS SECURITY</v>
      </c>
      <c r="D884" s="2" t="str">
        <f>VLOOKUP(G884,'Ref-ALL NIST 800-53 Controls'!120:1026,3,FALSE)</f>
        <v>SC-38</v>
      </c>
      <c r="E884" s="13" t="str">
        <f>TRIM(VLOOKUP(G884,'Ref-ALL NIST 800-53 Controls'!A:F,6,FALSE))</f>
        <v/>
      </c>
      <c r="F884" s="55">
        <f>VLOOKUP(G884,'Ref-ALL NIST 800-53 Controls'!120:1026,4,FALSE)</f>
        <v>0</v>
      </c>
      <c r="G884" s="2" t="s">
        <v>2994</v>
      </c>
      <c r="I884" s="2" t="s">
        <v>3064</v>
      </c>
      <c r="K884" s="2" t="s">
        <v>3064</v>
      </c>
      <c r="M884" s="2" t="s">
        <v>3064</v>
      </c>
      <c r="P884" s="13" t="s">
        <v>3064</v>
      </c>
    </row>
    <row r="885" spans="1:16">
      <c r="A885" s="13" t="str">
        <f t="shared" si="73"/>
        <v>SC</v>
      </c>
      <c r="B885" s="2" t="str">
        <f>VLOOKUP(A885,'Ref-Families'!A:B,2,FALSE)</f>
        <v xml:space="preserve"> System and Communications Protection</v>
      </c>
      <c r="C885" s="13" t="str">
        <f>TRIM(VLOOKUP(G885,'Ref-ALL NIST 800-53 Controls'!A:F,5,FALSE))</f>
        <v>WIRELESS LINK PROTECTION</v>
      </c>
      <c r="D885" s="2" t="str">
        <f>VLOOKUP(G885,'Ref-ALL NIST 800-53 Controls'!121:1027,3,FALSE)</f>
        <v>SC-40</v>
      </c>
      <c r="E885" s="13" t="str">
        <f>TRIM(VLOOKUP(G885,'Ref-ALL NIST 800-53 Controls'!A:F,6,FALSE))</f>
        <v/>
      </c>
      <c r="F885" s="55">
        <f>VLOOKUP(G885,'Ref-ALL NIST 800-53 Controls'!121:1027,4,FALSE)</f>
        <v>0</v>
      </c>
      <c r="G885" s="2" t="s">
        <v>2997</v>
      </c>
      <c r="I885" s="2" t="s">
        <v>3064</v>
      </c>
      <c r="K885" s="2" t="s">
        <v>3064</v>
      </c>
      <c r="M885" s="2" t="s">
        <v>3064</v>
      </c>
      <c r="P885" s="13" t="s">
        <v>3064</v>
      </c>
    </row>
    <row r="886" spans="1:16">
      <c r="A886" s="13" t="str">
        <f t="shared" si="73"/>
        <v>SC</v>
      </c>
      <c r="B886" s="2" t="str">
        <f>VLOOKUP(A886,'Ref-Families'!A:B,2,FALSE)</f>
        <v xml:space="preserve"> System and Communications Protection</v>
      </c>
      <c r="C886" s="13" t="str">
        <f>TRIM(VLOOKUP(G886,'Ref-ALL NIST 800-53 Controls'!A:F,5,FALSE))</f>
        <v>WIRELESS LINK PROTECTION</v>
      </c>
      <c r="D886" s="2" t="str">
        <f>VLOOKUP(G886,'Ref-ALL NIST 800-53 Controls'!122:1028,3,FALSE)</f>
        <v>SC-40</v>
      </c>
      <c r="E886" s="13" t="str">
        <f>TRIM(VLOOKUP(G886,'Ref-ALL NIST 800-53 Controls'!A:F,6,FALSE))</f>
        <v>ELECTROMAGNETIC INTERFERENCE</v>
      </c>
      <c r="F886" s="55">
        <f>VLOOKUP(G886,'Ref-ALL NIST 800-53 Controls'!122:1028,4,FALSE)</f>
        <v>1</v>
      </c>
      <c r="G886" s="2" t="s">
        <v>2998</v>
      </c>
      <c r="I886" s="2" t="s">
        <v>3064</v>
      </c>
      <c r="K886" s="2" t="s">
        <v>3064</v>
      </c>
      <c r="M886" s="2" t="s">
        <v>3064</v>
      </c>
      <c r="P886" s="13" t="s">
        <v>3064</v>
      </c>
    </row>
    <row r="887" spans="1:16">
      <c r="A887" s="13" t="str">
        <f t="shared" si="73"/>
        <v>SC</v>
      </c>
      <c r="B887" s="2" t="str">
        <f>VLOOKUP(A887,'Ref-Families'!A:B,2,FALSE)</f>
        <v xml:space="preserve"> System and Communications Protection</v>
      </c>
      <c r="C887" s="13" t="str">
        <f>TRIM(VLOOKUP(G887,'Ref-ALL NIST 800-53 Controls'!A:F,5,FALSE))</f>
        <v>WIRELESS LINK PROTECTION</v>
      </c>
      <c r="D887" s="2" t="str">
        <f>VLOOKUP(G887,'Ref-ALL NIST 800-53 Controls'!123:1029,3,FALSE)</f>
        <v>SC-40</v>
      </c>
      <c r="E887" s="13" t="str">
        <f>TRIM(VLOOKUP(G887,'Ref-ALL NIST 800-53 Controls'!A:F,6,FALSE))</f>
        <v>REDUCE DETECTION POTENTIAL</v>
      </c>
      <c r="F887" s="55">
        <f>VLOOKUP(G887,'Ref-ALL NIST 800-53 Controls'!123:1029,4,FALSE)</f>
        <v>2</v>
      </c>
      <c r="G887" s="2" t="s">
        <v>2999</v>
      </c>
      <c r="I887" s="2" t="s">
        <v>3064</v>
      </c>
      <c r="K887" s="2" t="s">
        <v>3064</v>
      </c>
      <c r="M887" s="2" t="s">
        <v>3064</v>
      </c>
      <c r="P887" s="13" t="s">
        <v>3064</v>
      </c>
    </row>
    <row r="888" spans="1:16">
      <c r="A888" s="13" t="str">
        <f t="shared" si="73"/>
        <v>SC</v>
      </c>
      <c r="B888" s="2" t="str">
        <f>VLOOKUP(A888,'Ref-Families'!A:B,2,FALSE)</f>
        <v xml:space="preserve"> System and Communications Protection</v>
      </c>
      <c r="C888" s="13" t="str">
        <f>TRIM(VLOOKUP(G888,'Ref-ALL NIST 800-53 Controls'!A:F,5,FALSE))</f>
        <v>WIRELESS LINK PROTECTION</v>
      </c>
      <c r="D888" s="2" t="str">
        <f>VLOOKUP(G888,'Ref-ALL NIST 800-53 Controls'!124:1030,3,FALSE)</f>
        <v>SC-40</v>
      </c>
      <c r="E888" s="13" t="str">
        <f>TRIM(VLOOKUP(G888,'Ref-ALL NIST 800-53 Controls'!A:F,6,FALSE))</f>
        <v>IMITATIVE OR MANIPULATIVE COMMUNICATIONS DECEPTION</v>
      </c>
      <c r="F888" s="55">
        <f>VLOOKUP(G888,'Ref-ALL NIST 800-53 Controls'!124:1030,4,FALSE)</f>
        <v>3</v>
      </c>
      <c r="G888" s="2" t="s">
        <v>3000</v>
      </c>
      <c r="I888" s="2" t="s">
        <v>3064</v>
      </c>
      <c r="K888" s="2" t="s">
        <v>3064</v>
      </c>
      <c r="M888" s="2" t="s">
        <v>3064</v>
      </c>
      <c r="P888" s="13" t="s">
        <v>3064</v>
      </c>
    </row>
    <row r="889" spans="1:16">
      <c r="A889" s="13" t="str">
        <f t="shared" si="73"/>
        <v>SC</v>
      </c>
      <c r="B889" s="2" t="str">
        <f>VLOOKUP(A889,'Ref-Families'!A:B,2,FALSE)</f>
        <v xml:space="preserve"> System and Communications Protection</v>
      </c>
      <c r="C889" s="13" t="str">
        <f>TRIM(VLOOKUP(G889,'Ref-ALL NIST 800-53 Controls'!A:F,5,FALSE))</f>
        <v>WIRELESS LINK PROTECTION</v>
      </c>
      <c r="D889" s="2" t="str">
        <f>VLOOKUP(G889,'Ref-ALL NIST 800-53 Controls'!125:1031,3,FALSE)</f>
        <v>SC-40</v>
      </c>
      <c r="E889" s="13" t="str">
        <f>TRIM(VLOOKUP(G889,'Ref-ALL NIST 800-53 Controls'!A:F,6,FALSE))</f>
        <v>SIGNAL PARAMETER IDENTIFICATION</v>
      </c>
      <c r="F889" s="55">
        <f>VLOOKUP(G889,'Ref-ALL NIST 800-53 Controls'!125:1031,4,FALSE)</f>
        <v>4</v>
      </c>
      <c r="G889" s="2" t="s">
        <v>3001</v>
      </c>
      <c r="I889" s="2" t="s">
        <v>3064</v>
      </c>
      <c r="K889" s="2" t="s">
        <v>3064</v>
      </c>
      <c r="M889" s="2" t="s">
        <v>3064</v>
      </c>
      <c r="P889" s="13" t="s">
        <v>3064</v>
      </c>
    </row>
    <row r="890" spans="1:16">
      <c r="A890" s="13" t="str">
        <f t="shared" si="73"/>
        <v>SC</v>
      </c>
      <c r="B890" s="2" t="str">
        <f>VLOOKUP(A890,'Ref-Families'!A:B,2,FALSE)</f>
        <v xml:space="preserve"> System and Communications Protection</v>
      </c>
      <c r="C890" s="13" t="str">
        <f>TRIM(VLOOKUP(G890,'Ref-ALL NIST 800-53 Controls'!A:F,5,FALSE))</f>
        <v>PORT AND I/O DEVICE ACCESS</v>
      </c>
      <c r="D890" s="2" t="str">
        <f>VLOOKUP(G890,'Ref-ALL NIST 800-53 Controls'!126:1032,3,FALSE)</f>
        <v>SC-41</v>
      </c>
      <c r="E890" s="13" t="str">
        <f>TRIM(VLOOKUP(G890,'Ref-ALL NIST 800-53 Controls'!A:F,6,FALSE))</f>
        <v/>
      </c>
      <c r="F890" s="55">
        <f>VLOOKUP(G890,'Ref-ALL NIST 800-53 Controls'!126:1032,4,FALSE)</f>
        <v>0</v>
      </c>
      <c r="G890" s="2" t="s">
        <v>3002</v>
      </c>
      <c r="I890" s="2" t="s">
        <v>3064</v>
      </c>
      <c r="K890" s="2" t="s">
        <v>3064</v>
      </c>
      <c r="M890" s="2" t="s">
        <v>3064</v>
      </c>
      <c r="P890" s="13" t="s">
        <v>3064</v>
      </c>
    </row>
    <row r="891" spans="1:16">
      <c r="A891" s="13" t="str">
        <f t="shared" si="73"/>
        <v>SC</v>
      </c>
      <c r="B891" s="2" t="str">
        <f>VLOOKUP(A891,'Ref-Families'!A:B,2,FALSE)</f>
        <v xml:space="preserve"> System and Communications Protection</v>
      </c>
      <c r="C891" s="13" t="str">
        <f>TRIM(VLOOKUP(G891,'Ref-ALL NIST 800-53 Controls'!A:F,5,FALSE))</f>
        <v>SENSOR CAPABILITY AND DATA</v>
      </c>
      <c r="D891" s="2" t="str">
        <f>VLOOKUP(G891,'Ref-ALL NIST 800-53 Controls'!127:1033,3,FALSE)</f>
        <v>SC-42</v>
      </c>
      <c r="E891" s="13" t="str">
        <f>TRIM(VLOOKUP(G891,'Ref-ALL NIST 800-53 Controls'!A:F,6,FALSE))</f>
        <v/>
      </c>
      <c r="F891" s="55">
        <f>VLOOKUP(G891,'Ref-ALL NIST 800-53 Controls'!127:1033,4,FALSE)</f>
        <v>0</v>
      </c>
      <c r="G891" s="2" t="s">
        <v>3003</v>
      </c>
      <c r="I891" s="2" t="s">
        <v>3064</v>
      </c>
      <c r="K891" s="2" t="s">
        <v>3064</v>
      </c>
      <c r="M891" s="2" t="s">
        <v>3064</v>
      </c>
      <c r="P891" s="13" t="s">
        <v>3064</v>
      </c>
    </row>
    <row r="892" spans="1:16">
      <c r="A892" s="13" t="str">
        <f t="shared" si="73"/>
        <v>SC</v>
      </c>
      <c r="B892" s="2" t="str">
        <f>VLOOKUP(A892,'Ref-Families'!A:B,2,FALSE)</f>
        <v xml:space="preserve"> System and Communications Protection</v>
      </c>
      <c r="C892" s="13" t="str">
        <f>TRIM(VLOOKUP(G892,'Ref-ALL NIST 800-53 Controls'!A:F,5,FALSE))</f>
        <v>SENSOR CAPABILITY AND DATA</v>
      </c>
      <c r="D892" s="2" t="str">
        <f>VLOOKUP(G892,'Ref-ALL NIST 800-53 Controls'!128:1034,3,FALSE)</f>
        <v>SC-42</v>
      </c>
      <c r="E892" s="13" t="str">
        <f>TRIM(VLOOKUP(G892,'Ref-ALL NIST 800-53 Controls'!A:F,6,FALSE))</f>
        <v>REPORTING TO AUTHORIZED INDIVIDUALS OR ROLES</v>
      </c>
      <c r="F892" s="55">
        <f>VLOOKUP(G892,'Ref-ALL NIST 800-53 Controls'!128:1034,4,FALSE)</f>
        <v>1</v>
      </c>
      <c r="G892" s="2" t="s">
        <v>3004</v>
      </c>
      <c r="I892" s="2" t="s">
        <v>3064</v>
      </c>
      <c r="K892" s="2" t="s">
        <v>3064</v>
      </c>
      <c r="M892" s="2" t="s">
        <v>3064</v>
      </c>
      <c r="P892" s="13" t="s">
        <v>3064</v>
      </c>
    </row>
    <row r="893" spans="1:16">
      <c r="A893" s="13" t="str">
        <f t="shared" si="73"/>
        <v>SC</v>
      </c>
      <c r="B893" s="2" t="str">
        <f>VLOOKUP(A893,'Ref-Families'!A:B,2,FALSE)</f>
        <v xml:space="preserve"> System and Communications Protection</v>
      </c>
      <c r="C893" s="13" t="str">
        <f>TRIM(VLOOKUP(G893,'Ref-ALL NIST 800-53 Controls'!A:F,5,FALSE))</f>
        <v>SENSOR CAPABILITY AND DATA</v>
      </c>
      <c r="D893" s="2" t="str">
        <f>VLOOKUP(G893,'Ref-ALL NIST 800-53 Controls'!129:1035,3,FALSE)</f>
        <v>SC-42</v>
      </c>
      <c r="E893" s="13" t="str">
        <f>TRIM(VLOOKUP(G893,'Ref-ALL NIST 800-53 Controls'!A:F,6,FALSE))</f>
        <v>AUTHORIZED USE</v>
      </c>
      <c r="F893" s="55">
        <f>VLOOKUP(G893,'Ref-ALL NIST 800-53 Controls'!129:1035,4,FALSE)</f>
        <v>2</v>
      </c>
      <c r="G893" s="2" t="s">
        <v>3005</v>
      </c>
      <c r="I893" s="2" t="s">
        <v>3064</v>
      </c>
      <c r="K893" s="2" t="s">
        <v>3064</v>
      </c>
      <c r="M893" s="2" t="s">
        <v>3064</v>
      </c>
      <c r="P893" s="13" t="s">
        <v>3064</v>
      </c>
    </row>
    <row r="894" spans="1:16">
      <c r="A894" s="13" t="str">
        <f t="shared" ref="A894:A907" si="74">LEFT(D894,2)</f>
        <v>SC</v>
      </c>
      <c r="B894" s="2" t="str">
        <f>VLOOKUP(A894,'Ref-Families'!A:B,2,FALSE)</f>
        <v xml:space="preserve"> System and Communications Protection</v>
      </c>
      <c r="C894" s="13" t="str">
        <f>TRIM(VLOOKUP(G894,'Ref-ALL NIST 800-53 Controls'!A:F,5,FALSE))</f>
        <v>SENSOR CAPABILITY AND DATA</v>
      </c>
      <c r="D894" s="2" t="str">
        <f>VLOOKUP(G894,'Ref-ALL NIST 800-53 Controls'!130:1036,3,FALSE)</f>
        <v>SC-42</v>
      </c>
      <c r="E894" s="13" t="str">
        <f>TRIM(VLOOKUP(G894,'Ref-ALL NIST 800-53 Controls'!A:F,6,FALSE))</f>
        <v>PROHIBIT USE OF DEVICES</v>
      </c>
      <c r="F894" s="55">
        <f>VLOOKUP(G894,'Ref-ALL NIST 800-53 Controls'!130:1036,4,FALSE)</f>
        <v>3</v>
      </c>
      <c r="G894" s="2" t="s">
        <v>3006</v>
      </c>
      <c r="I894" s="2" t="s">
        <v>3064</v>
      </c>
      <c r="K894" s="2" t="s">
        <v>3064</v>
      </c>
      <c r="M894" s="2" t="s">
        <v>3064</v>
      </c>
      <c r="P894" s="13" t="s">
        <v>3064</v>
      </c>
    </row>
    <row r="895" spans="1:16">
      <c r="A895" s="13" t="str">
        <f t="shared" si="74"/>
        <v>SC</v>
      </c>
      <c r="B895" s="2" t="str">
        <f>VLOOKUP(A895,'Ref-Families'!A:B,2,FALSE)</f>
        <v xml:space="preserve"> System and Communications Protection</v>
      </c>
      <c r="C895" s="13" t="str">
        <f>TRIM(VLOOKUP(G895,'Ref-ALL NIST 800-53 Controls'!A:F,5,FALSE))</f>
        <v>USAGE RESTRICTIONS</v>
      </c>
      <c r="D895" s="2" t="str">
        <f>VLOOKUP(G895,'Ref-ALL NIST 800-53 Controls'!131:1037,3,FALSE)</f>
        <v>SC-43</v>
      </c>
      <c r="E895" s="13" t="str">
        <f>TRIM(VLOOKUP(G895,'Ref-ALL NIST 800-53 Controls'!A:F,6,FALSE))</f>
        <v/>
      </c>
      <c r="F895" s="55">
        <f>VLOOKUP(G895,'Ref-ALL NIST 800-53 Controls'!131:1037,4,FALSE)</f>
        <v>0</v>
      </c>
      <c r="G895" s="2" t="s">
        <v>3007</v>
      </c>
      <c r="I895" s="2" t="s">
        <v>3064</v>
      </c>
      <c r="K895" s="2" t="s">
        <v>3064</v>
      </c>
      <c r="M895" s="2" t="s">
        <v>3064</v>
      </c>
      <c r="P895" s="13" t="s">
        <v>3064</v>
      </c>
    </row>
    <row r="896" spans="1:16">
      <c r="A896" s="13" t="str">
        <f t="shared" si="74"/>
        <v>SC</v>
      </c>
      <c r="B896" s="2" t="str">
        <f>VLOOKUP(A896,'Ref-Families'!A:B,2,FALSE)</f>
        <v xml:space="preserve"> System and Communications Protection</v>
      </c>
      <c r="C896" s="13" t="str">
        <f>TRIM(VLOOKUP(G896,'Ref-ALL NIST 800-53 Controls'!A:F,5,FALSE))</f>
        <v>DETONATION CHAMBERS</v>
      </c>
      <c r="D896" s="2" t="str">
        <f>VLOOKUP(G896,'Ref-ALL NIST 800-53 Controls'!132:1038,3,FALSE)</f>
        <v>SC-44</v>
      </c>
      <c r="E896" s="13" t="str">
        <f>TRIM(VLOOKUP(G896,'Ref-ALL NIST 800-53 Controls'!A:F,6,FALSE))</f>
        <v/>
      </c>
      <c r="F896" s="55">
        <f>VLOOKUP(G896,'Ref-ALL NIST 800-53 Controls'!132:1038,4,FALSE)</f>
        <v>0</v>
      </c>
      <c r="G896" s="2" t="s">
        <v>3008</v>
      </c>
      <c r="I896" s="2" t="s">
        <v>3064</v>
      </c>
      <c r="K896" s="2" t="s">
        <v>3064</v>
      </c>
      <c r="M896" s="2" t="s">
        <v>3064</v>
      </c>
      <c r="P896" s="13" t="s">
        <v>3064</v>
      </c>
    </row>
    <row r="897" spans="1:16">
      <c r="A897" s="13" t="str">
        <f t="shared" si="74"/>
        <v>SI</v>
      </c>
      <c r="B897" s="2" t="str">
        <f>VLOOKUP(A897,'Ref-Families'!A:B,2,FALSE)</f>
        <v xml:space="preserve"> System and Information Integrity</v>
      </c>
      <c r="C897" s="13" t="str">
        <f>TRIM(VLOOKUP(G897,'Ref-ALL NIST 800-53 Controls'!A:F,5,FALSE))</f>
        <v>INFORMATION INPUT RESTRICTIONS</v>
      </c>
      <c r="D897" s="2" t="str">
        <f>VLOOKUP(G897,'Ref-ALL NIST 800-53 Controls'!133:1039,3,FALSE)</f>
        <v>SI-9</v>
      </c>
      <c r="E897" s="13" t="str">
        <f>TRIM(VLOOKUP(G897,'Ref-ALL NIST 800-53 Controls'!A:F,6,FALSE))</f>
        <v/>
      </c>
      <c r="F897" s="55">
        <f>VLOOKUP(G897,'Ref-ALL NIST 800-53 Controls'!133:1039,4,FALSE)</f>
        <v>0</v>
      </c>
      <c r="G897" s="2" t="s">
        <v>3045</v>
      </c>
      <c r="I897" s="2" t="s">
        <v>3064</v>
      </c>
      <c r="K897" s="2" t="s">
        <v>3064</v>
      </c>
      <c r="M897" s="2" t="s">
        <v>3064</v>
      </c>
      <c r="P897" s="13" t="s">
        <v>3064</v>
      </c>
    </row>
    <row r="898" spans="1:16">
      <c r="A898" s="13" t="str">
        <f t="shared" si="74"/>
        <v>SI</v>
      </c>
      <c r="B898" s="2" t="str">
        <f>VLOOKUP(A898,'Ref-Families'!A:B,2,FALSE)</f>
        <v xml:space="preserve"> System and Information Integrity</v>
      </c>
      <c r="C898" s="13" t="str">
        <f>TRIM(VLOOKUP(G898,'Ref-ALL NIST 800-53 Controls'!A:F,5,FALSE))</f>
        <v>PREDICTABLE FAILURE PREVENTION</v>
      </c>
      <c r="D898" s="2" t="str">
        <f>VLOOKUP(G898,'Ref-ALL NIST 800-53 Controls'!134:1040,3,FALSE)</f>
        <v>SI-13</v>
      </c>
      <c r="E898" s="13" t="str">
        <f>TRIM(VLOOKUP(G898,'Ref-ALL NIST 800-53 Controls'!A:F,6,FALSE))</f>
        <v/>
      </c>
      <c r="F898" s="55">
        <f>VLOOKUP(G898,'Ref-ALL NIST 800-53 Controls'!134:1040,4,FALSE)</f>
        <v>0</v>
      </c>
      <c r="G898" s="2" t="s">
        <v>3051</v>
      </c>
      <c r="I898" s="2" t="s">
        <v>3064</v>
      </c>
      <c r="K898" s="2" t="s">
        <v>3064</v>
      </c>
      <c r="M898" s="2" t="s">
        <v>3064</v>
      </c>
      <c r="P898" s="13" t="s">
        <v>3064</v>
      </c>
    </row>
    <row r="899" spans="1:16">
      <c r="A899" s="13" t="str">
        <f t="shared" si="74"/>
        <v>SI</v>
      </c>
      <c r="B899" s="2" t="str">
        <f>VLOOKUP(A899,'Ref-Families'!A:B,2,FALSE)</f>
        <v xml:space="preserve"> System and Information Integrity</v>
      </c>
      <c r="C899" s="13" t="str">
        <f>TRIM(VLOOKUP(G899,'Ref-ALL NIST 800-53 Controls'!A:F,5,FALSE))</f>
        <v>PREDICTABLE FAILURE PREVENTION</v>
      </c>
      <c r="D899" s="2" t="str">
        <f>VLOOKUP(G899,'Ref-ALL NIST 800-53 Controls'!135:1041,3,FALSE)</f>
        <v>SI-13</v>
      </c>
      <c r="E899" s="13" t="str">
        <f>TRIM(VLOOKUP(G899,'Ref-ALL NIST 800-53 Controls'!A:F,6,FALSE))</f>
        <v>TRANSFERRING COMPONENT RESPONSIBILITIES</v>
      </c>
      <c r="F899" s="55">
        <f>VLOOKUP(G899,'Ref-ALL NIST 800-53 Controls'!135:1041,4,FALSE)</f>
        <v>1</v>
      </c>
      <c r="G899" s="2" t="s">
        <v>3052</v>
      </c>
      <c r="I899" s="2" t="s">
        <v>3064</v>
      </c>
      <c r="K899" s="2" t="s">
        <v>3064</v>
      </c>
      <c r="M899" s="2" t="s">
        <v>3064</v>
      </c>
      <c r="P899" s="13" t="s">
        <v>3064</v>
      </c>
    </row>
    <row r="900" spans="1:16">
      <c r="A900" s="13" t="str">
        <f t="shared" si="74"/>
        <v>SI</v>
      </c>
      <c r="B900" s="2" t="str">
        <f>VLOOKUP(A900,'Ref-Families'!A:B,2,FALSE)</f>
        <v xml:space="preserve"> System and Information Integrity</v>
      </c>
      <c r="C900" s="13" t="str">
        <f>TRIM(VLOOKUP(G900,'Ref-ALL NIST 800-53 Controls'!A:F,5,FALSE))</f>
        <v>PREDICTABLE FAILURE PREVENTION</v>
      </c>
      <c r="D900" s="2" t="str">
        <f>VLOOKUP(G900,'Ref-ALL NIST 800-53 Controls'!136:1042,3,FALSE)</f>
        <v>SI-13</v>
      </c>
      <c r="E900" s="13" t="str">
        <f>TRIM(VLOOKUP(G900,'Ref-ALL NIST 800-53 Controls'!A:F,6,FALSE))</f>
        <v>TIME LIMIT ON PROCESS EXECUTION WITHOUT SUPERVISION</v>
      </c>
      <c r="F900" s="55">
        <f>VLOOKUP(G900,'Ref-ALL NIST 800-53 Controls'!136:1042,4,FALSE)</f>
        <v>2</v>
      </c>
      <c r="G900" s="2" t="s">
        <v>3053</v>
      </c>
      <c r="I900" s="2" t="s">
        <v>3064</v>
      </c>
      <c r="K900" s="2" t="s">
        <v>3064</v>
      </c>
      <c r="M900" s="2" t="s">
        <v>3064</v>
      </c>
      <c r="P900" s="13" t="s">
        <v>3064</v>
      </c>
    </row>
    <row r="901" spans="1:16">
      <c r="A901" s="13" t="str">
        <f t="shared" si="74"/>
        <v>SI</v>
      </c>
      <c r="B901" s="2" t="str">
        <f>VLOOKUP(A901,'Ref-Families'!A:B,2,FALSE)</f>
        <v xml:space="preserve"> System and Information Integrity</v>
      </c>
      <c r="C901" s="13" t="str">
        <f>TRIM(VLOOKUP(G901,'Ref-ALL NIST 800-53 Controls'!A:F,5,FALSE))</f>
        <v>PREDICTABLE FAILURE PREVENTION</v>
      </c>
      <c r="D901" s="2" t="str">
        <f>VLOOKUP(G901,'Ref-ALL NIST 800-53 Controls'!137:1043,3,FALSE)</f>
        <v>SI-13</v>
      </c>
      <c r="E901" s="13" t="str">
        <f>TRIM(VLOOKUP(G901,'Ref-ALL NIST 800-53 Controls'!A:F,6,FALSE))</f>
        <v>MANUAL TRANSFER BETWEEN COMPONENTS</v>
      </c>
      <c r="F901" s="55">
        <f>VLOOKUP(G901,'Ref-ALL NIST 800-53 Controls'!137:1043,4,FALSE)</f>
        <v>3</v>
      </c>
      <c r="G901" s="2" t="s">
        <v>3054</v>
      </c>
      <c r="I901" s="2" t="s">
        <v>3064</v>
      </c>
      <c r="K901" s="2" t="s">
        <v>3064</v>
      </c>
      <c r="M901" s="2" t="s">
        <v>3064</v>
      </c>
      <c r="P901" s="13" t="s">
        <v>3064</v>
      </c>
    </row>
    <row r="902" spans="1:16">
      <c r="A902" s="13" t="str">
        <f t="shared" si="74"/>
        <v>SI</v>
      </c>
      <c r="B902" s="2" t="str">
        <f>VLOOKUP(A902,'Ref-Families'!A:B,2,FALSE)</f>
        <v xml:space="preserve"> System and Information Integrity</v>
      </c>
      <c r="C902" s="13" t="str">
        <f>TRIM(VLOOKUP(G902,'Ref-ALL NIST 800-53 Controls'!A:F,5,FALSE))</f>
        <v>PREDICTABLE FAILURE PREVENTION</v>
      </c>
      <c r="D902" s="2" t="str">
        <f>VLOOKUP(G902,'Ref-ALL NIST 800-53 Controls'!138:1044,3,FALSE)</f>
        <v>SI-13</v>
      </c>
      <c r="E902" s="13" t="str">
        <f>TRIM(VLOOKUP(G902,'Ref-ALL NIST 800-53 Controls'!A:F,6,FALSE))</f>
        <v>STANDBY COMPONENT INSTALLATION / NOTIFICATION</v>
      </c>
      <c r="F902" s="55">
        <f>VLOOKUP(G902,'Ref-ALL NIST 800-53 Controls'!138:1044,4,FALSE)</f>
        <v>4</v>
      </c>
      <c r="G902" s="2" t="s">
        <v>3055</v>
      </c>
      <c r="I902" s="2" t="s">
        <v>3064</v>
      </c>
      <c r="K902" s="2" t="s">
        <v>3064</v>
      </c>
      <c r="M902" s="2" t="s">
        <v>3064</v>
      </c>
      <c r="P902" s="13" t="s">
        <v>3064</v>
      </c>
    </row>
    <row r="903" spans="1:16">
      <c r="A903" s="13" t="str">
        <f t="shared" si="74"/>
        <v>SI</v>
      </c>
      <c r="B903" s="2" t="str">
        <f>VLOOKUP(A903,'Ref-Families'!A:B,2,FALSE)</f>
        <v xml:space="preserve"> System and Information Integrity</v>
      </c>
      <c r="C903" s="13" t="str">
        <f>TRIM(VLOOKUP(G903,'Ref-ALL NIST 800-53 Controls'!A:F,5,FALSE))</f>
        <v>PREDICTABLE FAILURE PREVENTION</v>
      </c>
      <c r="D903" s="2" t="str">
        <f>VLOOKUP(G903,'Ref-ALL NIST 800-53 Controls'!139:1045,3,FALSE)</f>
        <v>SI-13</v>
      </c>
      <c r="E903" s="13" t="str">
        <f>TRIM(VLOOKUP(G903,'Ref-ALL NIST 800-53 Controls'!A:F,6,FALSE))</f>
        <v>FAILOVER CAPABILITY</v>
      </c>
      <c r="F903" s="55">
        <f>VLOOKUP(G903,'Ref-ALL NIST 800-53 Controls'!139:1045,4,FALSE)</f>
        <v>5</v>
      </c>
      <c r="G903" s="2" t="s">
        <v>3056</v>
      </c>
      <c r="I903" s="2" t="s">
        <v>3064</v>
      </c>
      <c r="K903" s="2" t="s">
        <v>3064</v>
      </c>
      <c r="M903" s="2" t="s">
        <v>3064</v>
      </c>
      <c r="P903" s="13" t="s">
        <v>3064</v>
      </c>
    </row>
    <row r="904" spans="1:16">
      <c r="A904" s="13" t="str">
        <f t="shared" si="74"/>
        <v>SI</v>
      </c>
      <c r="B904" s="2" t="str">
        <f>VLOOKUP(A904,'Ref-Families'!A:B,2,FALSE)</f>
        <v xml:space="preserve"> System and Information Integrity</v>
      </c>
      <c r="C904" s="13" t="str">
        <f>TRIM(VLOOKUP(G904,'Ref-ALL NIST 800-53 Controls'!A:F,5,FALSE))</f>
        <v>NON-PERSISTENCE</v>
      </c>
      <c r="D904" s="2" t="str">
        <f>VLOOKUP(G904,'Ref-ALL NIST 800-53 Controls'!140:1046,3,FALSE)</f>
        <v>SI-14</v>
      </c>
      <c r="E904" s="13" t="str">
        <f>TRIM(VLOOKUP(G904,'Ref-ALL NIST 800-53 Controls'!A:F,6,FALSE))</f>
        <v/>
      </c>
      <c r="F904" s="55">
        <f>VLOOKUP(G904,'Ref-ALL NIST 800-53 Controls'!140:1046,4,FALSE)</f>
        <v>0</v>
      </c>
      <c r="G904" s="2" t="s">
        <v>3057</v>
      </c>
      <c r="I904" s="2" t="s">
        <v>3064</v>
      </c>
      <c r="K904" s="2" t="s">
        <v>3064</v>
      </c>
      <c r="M904" s="2" t="s">
        <v>3064</v>
      </c>
      <c r="P904" s="13" t="s">
        <v>3064</v>
      </c>
    </row>
    <row r="905" spans="1:16">
      <c r="A905" s="13" t="str">
        <f t="shared" si="74"/>
        <v>SI</v>
      </c>
      <c r="B905" s="2" t="str">
        <f>VLOOKUP(A905,'Ref-Families'!A:B,2,FALSE)</f>
        <v xml:space="preserve"> System and Information Integrity</v>
      </c>
      <c r="C905" s="13" t="str">
        <f>TRIM(VLOOKUP(G905,'Ref-ALL NIST 800-53 Controls'!A:F,5,FALSE))</f>
        <v>NON-PERSISTENCE</v>
      </c>
      <c r="D905" s="2" t="str">
        <f>VLOOKUP(G905,'Ref-ALL NIST 800-53 Controls'!141:1047,3,FALSE)</f>
        <v>SI-14</v>
      </c>
      <c r="E905" s="13" t="str">
        <f>TRIM(VLOOKUP(G905,'Ref-ALL NIST 800-53 Controls'!A:F,6,FALSE))</f>
        <v>REFRESH FROM TRUSTED SOURCES</v>
      </c>
      <c r="F905" s="55">
        <f>VLOOKUP(G905,'Ref-ALL NIST 800-53 Controls'!141:1047,4,FALSE)</f>
        <v>1</v>
      </c>
      <c r="G905" s="2" t="s">
        <v>3058</v>
      </c>
      <c r="I905" s="2" t="s">
        <v>3064</v>
      </c>
      <c r="K905" s="2" t="s">
        <v>3064</v>
      </c>
      <c r="M905" s="2" t="s">
        <v>3064</v>
      </c>
      <c r="P905" s="13" t="s">
        <v>3064</v>
      </c>
    </row>
    <row r="906" spans="1:16">
      <c r="A906" s="13" t="str">
        <f t="shared" si="74"/>
        <v>SI</v>
      </c>
      <c r="B906" s="2" t="str">
        <f>VLOOKUP(A906,'Ref-Families'!A:B,2,FALSE)</f>
        <v xml:space="preserve"> System and Information Integrity</v>
      </c>
      <c r="C906" s="13" t="str">
        <f>TRIM(VLOOKUP(G906,'Ref-ALL NIST 800-53 Controls'!A:F,5,FALSE))</f>
        <v>INFORMATION OUTPUT FILTERING</v>
      </c>
      <c r="D906" s="2" t="str">
        <f>VLOOKUP(G906,'Ref-ALL NIST 800-53 Controls'!142:1048,3,FALSE)</f>
        <v>SI-15</v>
      </c>
      <c r="E906" s="13" t="str">
        <f>TRIM(VLOOKUP(G906,'Ref-ALL NIST 800-53 Controls'!A:F,6,FALSE))</f>
        <v/>
      </c>
      <c r="F906" s="55">
        <f>VLOOKUP(G906,'Ref-ALL NIST 800-53 Controls'!142:1048,4,FALSE)</f>
        <v>0</v>
      </c>
      <c r="G906" s="2" t="s">
        <v>3059</v>
      </c>
      <c r="I906" s="2" t="s">
        <v>3064</v>
      </c>
      <c r="K906" s="2" t="s">
        <v>3064</v>
      </c>
      <c r="M906" s="2" t="s">
        <v>3064</v>
      </c>
      <c r="P906" s="13" t="s">
        <v>3064</v>
      </c>
    </row>
    <row r="907" spans="1:16">
      <c r="A907" s="13" t="str">
        <f t="shared" si="74"/>
        <v>SI</v>
      </c>
      <c r="B907" s="2" t="str">
        <f>VLOOKUP(A907,'Ref-Families'!A:B,2,FALSE)</f>
        <v xml:space="preserve"> System and Information Integrity</v>
      </c>
      <c r="C907" s="13" t="str">
        <f>TRIM(VLOOKUP(G907,'Ref-ALL NIST 800-53 Controls'!A:F,5,FALSE))</f>
        <v>FAIL-SAFE PROCEDURES</v>
      </c>
      <c r="D907" s="2" t="str">
        <f>VLOOKUP(G907,'Ref-ALL NIST 800-53 Controls'!143:1049,3,FALSE)</f>
        <v>SI-17</v>
      </c>
      <c r="E907" s="13" t="str">
        <f>TRIM(VLOOKUP(G907,'Ref-ALL NIST 800-53 Controls'!A:F,6,FALSE))</f>
        <v/>
      </c>
      <c r="F907" s="55">
        <f>VLOOKUP(G907,'Ref-ALL NIST 800-53 Controls'!143:1049,4,FALSE)</f>
        <v>0</v>
      </c>
      <c r="G907" s="2" t="s">
        <v>3060</v>
      </c>
      <c r="I907" s="2" t="s">
        <v>3064</v>
      </c>
      <c r="K907" s="2" t="s">
        <v>3064</v>
      </c>
      <c r="M907" s="2" t="s">
        <v>3064</v>
      </c>
      <c r="P907" s="13" t="s">
        <v>3064</v>
      </c>
    </row>
  </sheetData>
  <conditionalFormatting sqref="I1:P1048576">
    <cfRule type="cellIs" dxfId="8" priority="1050" operator="equal">
      <formula>"Y"</formula>
    </cfRule>
    <cfRule type="cellIs" dxfId="7" priority="1051" operator="equal">
      <formula>"N"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90" t="s">
        <v>1150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92" t="s">
        <v>763</v>
      </c>
      <c r="C2" s="94" t="s">
        <v>764</v>
      </c>
      <c r="D2" s="95"/>
      <c r="E2" s="95"/>
      <c r="F2" s="95"/>
      <c r="G2" s="96"/>
      <c r="H2" s="94" t="s">
        <v>765</v>
      </c>
      <c r="I2" s="95"/>
      <c r="J2" s="95"/>
      <c r="K2" s="95"/>
      <c r="L2" s="95"/>
      <c r="M2" s="95"/>
      <c r="N2" s="96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97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F53F-10B7-5646-B20E-D3AA5A69F30B}">
  <dimension ref="A1:D955"/>
  <sheetViews>
    <sheetView topLeftCell="A2" workbookViewId="0">
      <selection activeCell="A3" sqref="A3"/>
    </sheetView>
  </sheetViews>
  <sheetFormatPr baseColWidth="10" defaultRowHeight="15"/>
  <cols>
    <col min="1" max="1" width="20.1640625" bestFit="1" customWidth="1"/>
    <col min="2" max="2" width="14.6640625" bestFit="1" customWidth="1"/>
    <col min="3" max="3" width="4.1640625" bestFit="1" customWidth="1"/>
    <col min="4" max="4" width="10" bestFit="1" customWidth="1"/>
  </cols>
  <sheetData>
    <row r="1" spans="1:4">
      <c r="A1" s="101" t="s">
        <v>1151</v>
      </c>
      <c r="B1" s="102" t="s">
        <v>1152</v>
      </c>
    </row>
    <row r="3" spans="1:4">
      <c r="A3" s="68" t="s">
        <v>3068</v>
      </c>
      <c r="B3" s="68" t="s">
        <v>3069</v>
      </c>
      <c r="C3" s="99"/>
      <c r="D3" s="100"/>
    </row>
    <row r="4" spans="1:4">
      <c r="A4" s="68" t="s">
        <v>3065</v>
      </c>
      <c r="B4" s="98" t="s">
        <v>3064</v>
      </c>
      <c r="C4" s="105" t="s">
        <v>1152</v>
      </c>
      <c r="D4" s="69" t="s">
        <v>3066</v>
      </c>
    </row>
    <row r="5" spans="1:4">
      <c r="A5" s="70" t="s">
        <v>744</v>
      </c>
      <c r="B5" s="106">
        <v>49</v>
      </c>
      <c r="C5" s="107">
        <v>54</v>
      </c>
      <c r="D5" s="71">
        <v>103</v>
      </c>
    </row>
    <row r="6" spans="1:4">
      <c r="A6" s="103" t="s">
        <v>218</v>
      </c>
      <c r="B6" s="108"/>
      <c r="C6" s="109">
        <v>1</v>
      </c>
      <c r="D6" s="73">
        <v>1</v>
      </c>
    </row>
    <row r="7" spans="1:4">
      <c r="A7" s="104">
        <v>0</v>
      </c>
      <c r="B7" s="108"/>
      <c r="C7" s="109">
        <v>1</v>
      </c>
      <c r="D7" s="73">
        <v>1</v>
      </c>
    </row>
    <row r="8" spans="1:4">
      <c r="A8" s="103" t="s">
        <v>242</v>
      </c>
      <c r="B8" s="108"/>
      <c r="C8" s="109">
        <v>1</v>
      </c>
      <c r="D8" s="73">
        <v>1</v>
      </c>
    </row>
    <row r="9" spans="1:4">
      <c r="A9" s="104">
        <v>0</v>
      </c>
      <c r="B9" s="108"/>
      <c r="C9" s="109">
        <v>1</v>
      </c>
      <c r="D9" s="73">
        <v>1</v>
      </c>
    </row>
    <row r="10" spans="1:4">
      <c r="A10" s="103" t="s">
        <v>245</v>
      </c>
      <c r="B10" s="108"/>
      <c r="C10" s="109">
        <v>2</v>
      </c>
      <c r="D10" s="73">
        <v>2</v>
      </c>
    </row>
    <row r="11" spans="1:4">
      <c r="A11" s="104">
        <v>0</v>
      </c>
      <c r="B11" s="108"/>
      <c r="C11" s="109">
        <v>1</v>
      </c>
      <c r="D11" s="73">
        <v>1</v>
      </c>
    </row>
    <row r="12" spans="1:4">
      <c r="A12" s="104">
        <v>1</v>
      </c>
      <c r="B12" s="108"/>
      <c r="C12" s="109">
        <v>1</v>
      </c>
      <c r="D12" s="73">
        <v>1</v>
      </c>
    </row>
    <row r="13" spans="1:4">
      <c r="A13" s="103" t="s">
        <v>248</v>
      </c>
      <c r="B13" s="108"/>
      <c r="C13" s="109">
        <v>2</v>
      </c>
      <c r="D13" s="73">
        <v>2</v>
      </c>
    </row>
    <row r="14" spans="1:4">
      <c r="A14" s="104">
        <v>0</v>
      </c>
      <c r="B14" s="108"/>
      <c r="C14" s="109">
        <v>1</v>
      </c>
      <c r="D14" s="73">
        <v>1</v>
      </c>
    </row>
    <row r="15" spans="1:4">
      <c r="A15" s="104">
        <v>1</v>
      </c>
      <c r="B15" s="108"/>
      <c r="C15" s="109">
        <v>1</v>
      </c>
      <c r="D15" s="73">
        <v>1</v>
      </c>
    </row>
    <row r="16" spans="1:4">
      <c r="A16" s="103" t="s">
        <v>250</v>
      </c>
      <c r="B16" s="108">
        <v>1</v>
      </c>
      <c r="C16" s="109">
        <v>1</v>
      </c>
      <c r="D16" s="73">
        <v>2</v>
      </c>
    </row>
    <row r="17" spans="1:4">
      <c r="A17" s="104">
        <v>0</v>
      </c>
      <c r="B17" s="108"/>
      <c r="C17" s="109">
        <v>1</v>
      </c>
      <c r="D17" s="73">
        <v>1</v>
      </c>
    </row>
    <row r="18" spans="1:4">
      <c r="A18" s="104">
        <v>1</v>
      </c>
      <c r="B18" s="108">
        <v>1</v>
      </c>
      <c r="C18" s="109"/>
      <c r="D18" s="73">
        <v>1</v>
      </c>
    </row>
    <row r="19" spans="1:4">
      <c r="A19" s="103" t="s">
        <v>23</v>
      </c>
      <c r="B19" s="108">
        <v>4</v>
      </c>
      <c r="C19" s="109">
        <v>6</v>
      </c>
      <c r="D19" s="73">
        <v>10</v>
      </c>
    </row>
    <row r="20" spans="1:4">
      <c r="A20" s="104">
        <v>0</v>
      </c>
      <c r="B20" s="108"/>
      <c r="C20" s="109">
        <v>1</v>
      </c>
      <c r="D20" s="73">
        <v>1</v>
      </c>
    </row>
    <row r="21" spans="1:4">
      <c r="A21" s="104">
        <v>1</v>
      </c>
      <c r="B21" s="108"/>
      <c r="C21" s="109">
        <v>1</v>
      </c>
      <c r="D21" s="73">
        <v>1</v>
      </c>
    </row>
    <row r="22" spans="1:4">
      <c r="A22" s="104">
        <v>2</v>
      </c>
      <c r="B22" s="108"/>
      <c r="C22" s="109">
        <v>1</v>
      </c>
      <c r="D22" s="73">
        <v>1</v>
      </c>
    </row>
    <row r="23" spans="1:4">
      <c r="A23" s="104">
        <v>3</v>
      </c>
      <c r="B23" s="108"/>
      <c r="C23" s="109">
        <v>1</v>
      </c>
      <c r="D23" s="73">
        <v>1</v>
      </c>
    </row>
    <row r="24" spans="1:4">
      <c r="A24" s="104">
        <v>4</v>
      </c>
      <c r="B24" s="108"/>
      <c r="C24" s="109">
        <v>1</v>
      </c>
      <c r="D24" s="73">
        <v>1</v>
      </c>
    </row>
    <row r="25" spans="1:4">
      <c r="A25" s="104">
        <v>5</v>
      </c>
      <c r="B25" s="108">
        <v>1</v>
      </c>
      <c r="C25" s="109"/>
      <c r="D25" s="73">
        <v>1</v>
      </c>
    </row>
    <row r="26" spans="1:4">
      <c r="A26" s="104">
        <v>6</v>
      </c>
      <c r="B26" s="108">
        <v>1</v>
      </c>
      <c r="C26" s="109"/>
      <c r="D26" s="73">
        <v>1</v>
      </c>
    </row>
    <row r="27" spans="1:4">
      <c r="A27" s="104">
        <v>7</v>
      </c>
      <c r="B27" s="108">
        <v>1</v>
      </c>
      <c r="C27" s="109"/>
      <c r="D27" s="73">
        <v>1</v>
      </c>
    </row>
    <row r="28" spans="1:4">
      <c r="A28" s="104">
        <v>8</v>
      </c>
      <c r="B28" s="108">
        <v>1</v>
      </c>
      <c r="C28" s="109"/>
      <c r="D28" s="73">
        <v>1</v>
      </c>
    </row>
    <row r="29" spans="1:4">
      <c r="A29" s="104">
        <v>9</v>
      </c>
      <c r="B29" s="108"/>
      <c r="C29" s="109">
        <v>1</v>
      </c>
      <c r="D29" s="73">
        <v>1</v>
      </c>
    </row>
    <row r="30" spans="1:4">
      <c r="A30" s="103" t="s">
        <v>34</v>
      </c>
      <c r="B30" s="108">
        <v>1</v>
      </c>
      <c r="C30" s="109">
        <v>5</v>
      </c>
      <c r="D30" s="73">
        <v>6</v>
      </c>
    </row>
    <row r="31" spans="1:4">
      <c r="A31" s="104">
        <v>0</v>
      </c>
      <c r="B31" s="108"/>
      <c r="C31" s="109">
        <v>1</v>
      </c>
      <c r="D31" s="73">
        <v>1</v>
      </c>
    </row>
    <row r="32" spans="1:4">
      <c r="A32" s="104">
        <v>1</v>
      </c>
      <c r="B32" s="108"/>
      <c r="C32" s="109">
        <v>1</v>
      </c>
      <c r="D32" s="73">
        <v>1</v>
      </c>
    </row>
    <row r="33" spans="1:4">
      <c r="A33" s="104">
        <v>2</v>
      </c>
      <c r="B33" s="108">
        <v>1</v>
      </c>
      <c r="C33" s="109"/>
      <c r="D33" s="73">
        <v>1</v>
      </c>
    </row>
    <row r="34" spans="1:4">
      <c r="A34" s="104">
        <v>3</v>
      </c>
      <c r="B34" s="108"/>
      <c r="C34" s="109">
        <v>1</v>
      </c>
      <c r="D34" s="73">
        <v>1</v>
      </c>
    </row>
    <row r="35" spans="1:4">
      <c r="A35" s="104">
        <v>4</v>
      </c>
      <c r="B35" s="108"/>
      <c r="C35" s="109">
        <v>1</v>
      </c>
      <c r="D35" s="73">
        <v>1</v>
      </c>
    </row>
    <row r="36" spans="1:4">
      <c r="A36" s="104">
        <v>5</v>
      </c>
      <c r="B36" s="108"/>
      <c r="C36" s="109">
        <v>1</v>
      </c>
      <c r="D36" s="73">
        <v>1</v>
      </c>
    </row>
    <row r="37" spans="1:4">
      <c r="A37" s="103" t="s">
        <v>36</v>
      </c>
      <c r="B37" s="108">
        <v>4</v>
      </c>
      <c r="C37" s="109">
        <v>2</v>
      </c>
      <c r="D37" s="73">
        <v>6</v>
      </c>
    </row>
    <row r="38" spans="1:4">
      <c r="A38" s="104">
        <v>0</v>
      </c>
      <c r="B38" s="108"/>
      <c r="C38" s="109">
        <v>1</v>
      </c>
      <c r="D38" s="73">
        <v>1</v>
      </c>
    </row>
    <row r="39" spans="1:4">
      <c r="A39" s="104">
        <v>1</v>
      </c>
      <c r="B39" s="108">
        <v>1</v>
      </c>
      <c r="C39" s="109"/>
      <c r="D39" s="73">
        <v>1</v>
      </c>
    </row>
    <row r="40" spans="1:4">
      <c r="A40" s="104">
        <v>2</v>
      </c>
      <c r="B40" s="108">
        <v>1</v>
      </c>
      <c r="C40" s="109"/>
      <c r="D40" s="73">
        <v>1</v>
      </c>
    </row>
    <row r="41" spans="1:4">
      <c r="A41" s="104">
        <v>3</v>
      </c>
      <c r="B41" s="108">
        <v>1</v>
      </c>
      <c r="C41" s="109"/>
      <c r="D41" s="73">
        <v>1</v>
      </c>
    </row>
    <row r="42" spans="1:4">
      <c r="A42" s="104">
        <v>4</v>
      </c>
      <c r="B42" s="108">
        <v>1</v>
      </c>
      <c r="C42" s="109"/>
      <c r="D42" s="73">
        <v>1</v>
      </c>
    </row>
    <row r="43" spans="1:4">
      <c r="A43" s="104">
        <v>5</v>
      </c>
      <c r="B43" s="108"/>
      <c r="C43" s="109">
        <v>1</v>
      </c>
      <c r="D43" s="73">
        <v>1</v>
      </c>
    </row>
    <row r="44" spans="1:4">
      <c r="A44" s="103" t="s">
        <v>3</v>
      </c>
      <c r="B44" s="108">
        <v>2</v>
      </c>
      <c r="C44" s="109">
        <v>12</v>
      </c>
      <c r="D44" s="73">
        <v>14</v>
      </c>
    </row>
    <row r="45" spans="1:4">
      <c r="A45" s="104">
        <v>0</v>
      </c>
      <c r="B45" s="108"/>
      <c r="C45" s="109">
        <v>1</v>
      </c>
      <c r="D45" s="73">
        <v>1</v>
      </c>
    </row>
    <row r="46" spans="1:4">
      <c r="A46" s="104">
        <v>1</v>
      </c>
      <c r="B46" s="108"/>
      <c r="C46" s="109">
        <v>1</v>
      </c>
      <c r="D46" s="73">
        <v>1</v>
      </c>
    </row>
    <row r="47" spans="1:4">
      <c r="A47" s="104">
        <v>2</v>
      </c>
      <c r="B47" s="108"/>
      <c r="C47" s="109">
        <v>1</v>
      </c>
      <c r="D47" s="73">
        <v>1</v>
      </c>
    </row>
    <row r="48" spans="1:4">
      <c r="A48" s="104">
        <v>3</v>
      </c>
      <c r="B48" s="108"/>
      <c r="C48" s="109">
        <v>1</v>
      </c>
      <c r="D48" s="73">
        <v>1</v>
      </c>
    </row>
    <row r="49" spans="1:4">
      <c r="A49" s="104">
        <v>4</v>
      </c>
      <c r="B49" s="108"/>
      <c r="C49" s="109">
        <v>1</v>
      </c>
      <c r="D49" s="73">
        <v>1</v>
      </c>
    </row>
    <row r="50" spans="1:4">
      <c r="A50" s="104">
        <v>5</v>
      </c>
      <c r="B50" s="108"/>
      <c r="C50" s="109">
        <v>1</v>
      </c>
      <c r="D50" s="73">
        <v>1</v>
      </c>
    </row>
    <row r="51" spans="1:4">
      <c r="A51" s="104">
        <v>6</v>
      </c>
      <c r="B51" s="108">
        <v>1</v>
      </c>
      <c r="C51" s="109"/>
      <c r="D51" s="73">
        <v>1</v>
      </c>
    </row>
    <row r="52" spans="1:4">
      <c r="A52" s="104">
        <v>7</v>
      </c>
      <c r="B52" s="108"/>
      <c r="C52" s="109">
        <v>1</v>
      </c>
      <c r="D52" s="73">
        <v>1</v>
      </c>
    </row>
    <row r="53" spans="1:4">
      <c r="A53" s="104">
        <v>8</v>
      </c>
      <c r="B53" s="108">
        <v>1</v>
      </c>
      <c r="C53" s="109"/>
      <c r="D53" s="73">
        <v>1</v>
      </c>
    </row>
    <row r="54" spans="1:4">
      <c r="A54" s="104">
        <v>9</v>
      </c>
      <c r="B54" s="108"/>
      <c r="C54" s="109">
        <v>1</v>
      </c>
      <c r="D54" s="73">
        <v>1</v>
      </c>
    </row>
    <row r="55" spans="1:4">
      <c r="A55" s="104">
        <v>10</v>
      </c>
      <c r="B55" s="108"/>
      <c r="C55" s="109">
        <v>1</v>
      </c>
      <c r="D55" s="73">
        <v>1</v>
      </c>
    </row>
    <row r="56" spans="1:4">
      <c r="A56" s="104">
        <v>11</v>
      </c>
      <c r="B56" s="108"/>
      <c r="C56" s="109">
        <v>1</v>
      </c>
      <c r="D56" s="73">
        <v>1</v>
      </c>
    </row>
    <row r="57" spans="1:4">
      <c r="A57" s="104">
        <v>12</v>
      </c>
      <c r="B57" s="108"/>
      <c r="C57" s="109">
        <v>1</v>
      </c>
      <c r="D57" s="73">
        <v>1</v>
      </c>
    </row>
    <row r="58" spans="1:4">
      <c r="A58" s="104">
        <v>13</v>
      </c>
      <c r="B58" s="108"/>
      <c r="C58" s="109">
        <v>1</v>
      </c>
      <c r="D58" s="73">
        <v>1</v>
      </c>
    </row>
    <row r="59" spans="1:4">
      <c r="A59" s="103" t="s">
        <v>41</v>
      </c>
      <c r="B59" s="108">
        <v>2</v>
      </c>
      <c r="C59" s="109">
        <v>3</v>
      </c>
      <c r="D59" s="73">
        <v>5</v>
      </c>
    </row>
    <row r="60" spans="1:4">
      <c r="A60" s="104">
        <v>0</v>
      </c>
      <c r="B60" s="108"/>
      <c r="C60" s="109">
        <v>1</v>
      </c>
      <c r="D60" s="73">
        <v>1</v>
      </c>
    </row>
    <row r="61" spans="1:4">
      <c r="A61" s="104">
        <v>1</v>
      </c>
      <c r="B61" s="108"/>
      <c r="C61" s="109">
        <v>1</v>
      </c>
      <c r="D61" s="73">
        <v>1</v>
      </c>
    </row>
    <row r="62" spans="1:4">
      <c r="A62" s="104">
        <v>2</v>
      </c>
      <c r="B62" s="108"/>
      <c r="C62" s="109">
        <v>1</v>
      </c>
      <c r="D62" s="73">
        <v>1</v>
      </c>
    </row>
    <row r="63" spans="1:4">
      <c r="A63" s="104">
        <v>3</v>
      </c>
      <c r="B63" s="108">
        <v>1</v>
      </c>
      <c r="C63" s="109"/>
      <c r="D63" s="73">
        <v>1</v>
      </c>
    </row>
    <row r="64" spans="1:4">
      <c r="A64" s="104">
        <v>4</v>
      </c>
      <c r="B64" s="108">
        <v>1</v>
      </c>
      <c r="C64" s="109"/>
      <c r="D64" s="73">
        <v>1</v>
      </c>
    </row>
    <row r="65" spans="1:4">
      <c r="A65" s="103" t="s">
        <v>261</v>
      </c>
      <c r="B65" s="108">
        <v>2</v>
      </c>
      <c r="C65" s="109">
        <v>1</v>
      </c>
      <c r="D65" s="73">
        <v>3</v>
      </c>
    </row>
    <row r="66" spans="1:4">
      <c r="A66" s="104">
        <v>0</v>
      </c>
      <c r="B66" s="108"/>
      <c r="C66" s="109">
        <v>1</v>
      </c>
      <c r="D66" s="73">
        <v>1</v>
      </c>
    </row>
    <row r="67" spans="1:4">
      <c r="A67" s="104">
        <v>1</v>
      </c>
      <c r="B67" s="108">
        <v>1</v>
      </c>
      <c r="C67" s="109"/>
      <c r="D67" s="73">
        <v>1</v>
      </c>
    </row>
    <row r="68" spans="1:4">
      <c r="A68" s="104">
        <v>2</v>
      </c>
      <c r="B68" s="108">
        <v>1</v>
      </c>
      <c r="C68" s="109"/>
      <c r="D68" s="73">
        <v>1</v>
      </c>
    </row>
    <row r="69" spans="1:4">
      <c r="A69" s="103" t="s">
        <v>263</v>
      </c>
      <c r="B69" s="108"/>
      <c r="C69" s="109">
        <v>1</v>
      </c>
      <c r="D69" s="73">
        <v>1</v>
      </c>
    </row>
    <row r="70" spans="1:4">
      <c r="A70" s="104">
        <v>0</v>
      </c>
      <c r="B70" s="108"/>
      <c r="C70" s="109">
        <v>1</v>
      </c>
      <c r="D70" s="73">
        <v>1</v>
      </c>
    </row>
    <row r="71" spans="1:4">
      <c r="A71" s="103" t="s">
        <v>9</v>
      </c>
      <c r="B71" s="108">
        <v>10</v>
      </c>
      <c r="C71" s="109">
        <v>1</v>
      </c>
      <c r="D71" s="73">
        <v>11</v>
      </c>
    </row>
    <row r="72" spans="1:4">
      <c r="A72" s="104">
        <v>0</v>
      </c>
      <c r="B72" s="108"/>
      <c r="C72" s="109">
        <v>1</v>
      </c>
      <c r="D72" s="73">
        <v>1</v>
      </c>
    </row>
    <row r="73" spans="1:4">
      <c r="A73" s="104">
        <v>1</v>
      </c>
      <c r="B73" s="108">
        <v>1</v>
      </c>
      <c r="C73" s="109"/>
      <c r="D73" s="73">
        <v>1</v>
      </c>
    </row>
    <row r="74" spans="1:4">
      <c r="A74" s="104">
        <v>2</v>
      </c>
      <c r="B74" s="108">
        <v>1</v>
      </c>
      <c r="C74" s="109"/>
      <c r="D74" s="73">
        <v>1</v>
      </c>
    </row>
    <row r="75" spans="1:4">
      <c r="A75" s="104">
        <v>3</v>
      </c>
      <c r="B75" s="108">
        <v>1</v>
      </c>
      <c r="C75" s="109"/>
      <c r="D75" s="73">
        <v>1</v>
      </c>
    </row>
    <row r="76" spans="1:4">
      <c r="A76" s="104">
        <v>4</v>
      </c>
      <c r="B76" s="108">
        <v>1</v>
      </c>
      <c r="C76" s="109"/>
      <c r="D76" s="73">
        <v>1</v>
      </c>
    </row>
    <row r="77" spans="1:4">
      <c r="A77" s="104">
        <v>5</v>
      </c>
      <c r="B77" s="108">
        <v>1</v>
      </c>
      <c r="C77" s="109"/>
      <c r="D77" s="73">
        <v>1</v>
      </c>
    </row>
    <row r="78" spans="1:4">
      <c r="A78" s="104">
        <v>6</v>
      </c>
      <c r="B78" s="108">
        <v>1</v>
      </c>
      <c r="C78" s="109"/>
      <c r="D78" s="73">
        <v>1</v>
      </c>
    </row>
    <row r="79" spans="1:4">
      <c r="A79" s="104">
        <v>7</v>
      </c>
      <c r="B79" s="108">
        <v>1</v>
      </c>
      <c r="C79" s="109"/>
      <c r="D79" s="73">
        <v>1</v>
      </c>
    </row>
    <row r="80" spans="1:4">
      <c r="A80" s="104">
        <v>8</v>
      </c>
      <c r="B80" s="108">
        <v>1</v>
      </c>
      <c r="C80" s="109"/>
      <c r="D80" s="73">
        <v>1</v>
      </c>
    </row>
    <row r="81" spans="1:4">
      <c r="A81" s="104">
        <v>9</v>
      </c>
      <c r="B81" s="108">
        <v>1</v>
      </c>
      <c r="C81" s="109"/>
      <c r="D81" s="73">
        <v>1</v>
      </c>
    </row>
    <row r="82" spans="1:4">
      <c r="A82" s="104">
        <v>10</v>
      </c>
      <c r="B82" s="108">
        <v>1</v>
      </c>
      <c r="C82" s="109"/>
      <c r="D82" s="73">
        <v>1</v>
      </c>
    </row>
    <row r="83" spans="1:4">
      <c r="A83" s="103" t="s">
        <v>14</v>
      </c>
      <c r="B83" s="108">
        <v>20</v>
      </c>
      <c r="C83" s="109">
        <v>3</v>
      </c>
      <c r="D83" s="73">
        <v>23</v>
      </c>
    </row>
    <row r="84" spans="1:4">
      <c r="A84" s="104">
        <v>0</v>
      </c>
      <c r="B84" s="108"/>
      <c r="C84" s="109">
        <v>1</v>
      </c>
      <c r="D84" s="73">
        <v>1</v>
      </c>
    </row>
    <row r="85" spans="1:4">
      <c r="A85" s="104">
        <v>1</v>
      </c>
      <c r="B85" s="108">
        <v>1</v>
      </c>
      <c r="C85" s="109"/>
      <c r="D85" s="73">
        <v>1</v>
      </c>
    </row>
    <row r="86" spans="1:4">
      <c r="A86" s="104">
        <v>2</v>
      </c>
      <c r="B86" s="108">
        <v>1</v>
      </c>
      <c r="C86" s="109"/>
      <c r="D86" s="73">
        <v>1</v>
      </c>
    </row>
    <row r="87" spans="1:4">
      <c r="A87" s="104">
        <v>3</v>
      </c>
      <c r="B87" s="108">
        <v>1</v>
      </c>
      <c r="C87" s="109"/>
      <c r="D87" s="73">
        <v>1</v>
      </c>
    </row>
    <row r="88" spans="1:4">
      <c r="A88" s="104">
        <v>4</v>
      </c>
      <c r="B88" s="108">
        <v>1</v>
      </c>
      <c r="C88" s="109"/>
      <c r="D88" s="73">
        <v>1</v>
      </c>
    </row>
    <row r="89" spans="1:4">
      <c r="A89" s="104">
        <v>5</v>
      </c>
      <c r="B89" s="108">
        <v>1</v>
      </c>
      <c r="C89" s="109"/>
      <c r="D89" s="73">
        <v>1</v>
      </c>
    </row>
    <row r="90" spans="1:4">
      <c r="A90" s="104">
        <v>6</v>
      </c>
      <c r="B90" s="108">
        <v>1</v>
      </c>
      <c r="C90" s="109"/>
      <c r="D90" s="73">
        <v>1</v>
      </c>
    </row>
    <row r="91" spans="1:4">
      <c r="A91" s="104">
        <v>7</v>
      </c>
      <c r="B91" s="108">
        <v>1</v>
      </c>
      <c r="C91" s="109"/>
      <c r="D91" s="73">
        <v>1</v>
      </c>
    </row>
    <row r="92" spans="1:4">
      <c r="A92" s="104">
        <v>8</v>
      </c>
      <c r="B92" s="108"/>
      <c r="C92" s="109">
        <v>1</v>
      </c>
      <c r="D92" s="73">
        <v>1</v>
      </c>
    </row>
    <row r="93" spans="1:4">
      <c r="A93" s="104">
        <v>9</v>
      </c>
      <c r="B93" s="108">
        <v>1</v>
      </c>
      <c r="C93" s="109"/>
      <c r="D93" s="73">
        <v>1</v>
      </c>
    </row>
    <row r="94" spans="1:4">
      <c r="A94" s="104">
        <v>10</v>
      </c>
      <c r="B94" s="108">
        <v>1</v>
      </c>
      <c r="C94" s="109"/>
      <c r="D94" s="73">
        <v>1</v>
      </c>
    </row>
    <row r="95" spans="1:4">
      <c r="A95" s="104">
        <v>11</v>
      </c>
      <c r="B95" s="108">
        <v>1</v>
      </c>
      <c r="C95" s="109"/>
      <c r="D95" s="73">
        <v>1</v>
      </c>
    </row>
    <row r="96" spans="1:4">
      <c r="A96" s="104">
        <v>12</v>
      </c>
      <c r="B96" s="108">
        <v>1</v>
      </c>
      <c r="C96" s="109"/>
      <c r="D96" s="73">
        <v>1</v>
      </c>
    </row>
    <row r="97" spans="1:4">
      <c r="A97" s="104">
        <v>13</v>
      </c>
      <c r="B97" s="108">
        <v>1</v>
      </c>
      <c r="C97" s="109"/>
      <c r="D97" s="73">
        <v>1</v>
      </c>
    </row>
    <row r="98" spans="1:4">
      <c r="A98" s="104">
        <v>14</v>
      </c>
      <c r="B98" s="108">
        <v>1</v>
      </c>
      <c r="C98" s="109"/>
      <c r="D98" s="73">
        <v>1</v>
      </c>
    </row>
    <row r="99" spans="1:4">
      <c r="A99" s="104">
        <v>15</v>
      </c>
      <c r="B99" s="108">
        <v>1</v>
      </c>
      <c r="C99" s="109"/>
      <c r="D99" s="73">
        <v>1</v>
      </c>
    </row>
    <row r="100" spans="1:4">
      <c r="A100" s="104">
        <v>16</v>
      </c>
      <c r="B100" s="108">
        <v>1</v>
      </c>
      <c r="C100" s="109"/>
      <c r="D100" s="73">
        <v>1</v>
      </c>
    </row>
    <row r="101" spans="1:4">
      <c r="A101" s="104">
        <v>17</v>
      </c>
      <c r="B101" s="108">
        <v>1</v>
      </c>
      <c r="C101" s="109"/>
      <c r="D101" s="73">
        <v>1</v>
      </c>
    </row>
    <row r="102" spans="1:4">
      <c r="A102" s="104">
        <v>18</v>
      </c>
      <c r="B102" s="108">
        <v>1</v>
      </c>
      <c r="C102" s="109"/>
      <c r="D102" s="73">
        <v>1</v>
      </c>
    </row>
    <row r="103" spans="1:4">
      <c r="A103" s="104">
        <v>19</v>
      </c>
      <c r="B103" s="108">
        <v>1</v>
      </c>
      <c r="C103" s="109"/>
      <c r="D103" s="73">
        <v>1</v>
      </c>
    </row>
    <row r="104" spans="1:4">
      <c r="A104" s="104">
        <v>20</v>
      </c>
      <c r="B104" s="108">
        <v>1</v>
      </c>
      <c r="C104" s="109"/>
      <c r="D104" s="73">
        <v>1</v>
      </c>
    </row>
    <row r="105" spans="1:4">
      <c r="A105" s="104">
        <v>21</v>
      </c>
      <c r="B105" s="108"/>
      <c r="C105" s="109">
        <v>1</v>
      </c>
      <c r="D105" s="73">
        <v>1</v>
      </c>
    </row>
    <row r="106" spans="1:4">
      <c r="A106" s="104">
        <v>22</v>
      </c>
      <c r="B106" s="108">
        <v>1</v>
      </c>
      <c r="C106" s="109"/>
      <c r="D106" s="73">
        <v>1</v>
      </c>
    </row>
    <row r="107" spans="1:4">
      <c r="A107" s="103" t="s">
        <v>63</v>
      </c>
      <c r="B107" s="108"/>
      <c r="C107" s="109">
        <v>1</v>
      </c>
      <c r="D107" s="73">
        <v>1</v>
      </c>
    </row>
    <row r="108" spans="1:4">
      <c r="A108" s="104">
        <v>0</v>
      </c>
      <c r="B108" s="108"/>
      <c r="C108" s="109">
        <v>1</v>
      </c>
      <c r="D108" s="73">
        <v>1</v>
      </c>
    </row>
    <row r="109" spans="1:4">
      <c r="A109" s="103" t="s">
        <v>20</v>
      </c>
      <c r="B109" s="108">
        <v>2</v>
      </c>
      <c r="C109" s="109">
        <v>9</v>
      </c>
      <c r="D109" s="73">
        <v>11</v>
      </c>
    </row>
    <row r="110" spans="1:4">
      <c r="A110" s="104">
        <v>0</v>
      </c>
      <c r="B110" s="108"/>
      <c r="C110" s="109">
        <v>1</v>
      </c>
      <c r="D110" s="73">
        <v>1</v>
      </c>
    </row>
    <row r="111" spans="1:4">
      <c r="A111" s="104">
        <v>1</v>
      </c>
      <c r="B111" s="108"/>
      <c r="C111" s="109">
        <v>1</v>
      </c>
      <c r="D111" s="73">
        <v>1</v>
      </c>
    </row>
    <row r="112" spans="1:4">
      <c r="A112" s="104">
        <v>2</v>
      </c>
      <c r="B112" s="108"/>
      <c r="C112" s="109">
        <v>1</v>
      </c>
      <c r="D112" s="73">
        <v>1</v>
      </c>
    </row>
    <row r="113" spans="1:4">
      <c r="A113" s="104">
        <v>3</v>
      </c>
      <c r="B113" s="108"/>
      <c r="C113" s="109">
        <v>1</v>
      </c>
      <c r="D113" s="73">
        <v>1</v>
      </c>
    </row>
    <row r="114" spans="1:4">
      <c r="A114" s="104">
        <v>4</v>
      </c>
      <c r="B114" s="108">
        <v>1</v>
      </c>
      <c r="C114" s="109"/>
      <c r="D114" s="73">
        <v>1</v>
      </c>
    </row>
    <row r="115" spans="1:4">
      <c r="A115" s="104">
        <v>5</v>
      </c>
      <c r="B115" s="108"/>
      <c r="C115" s="109">
        <v>1</v>
      </c>
      <c r="D115" s="73">
        <v>1</v>
      </c>
    </row>
    <row r="116" spans="1:4">
      <c r="A116" s="104">
        <v>6</v>
      </c>
      <c r="B116" s="108">
        <v>1</v>
      </c>
      <c r="C116" s="109"/>
      <c r="D116" s="73">
        <v>1</v>
      </c>
    </row>
    <row r="117" spans="1:4">
      <c r="A117" s="104">
        <v>7</v>
      </c>
      <c r="B117" s="108"/>
      <c r="C117" s="109">
        <v>1</v>
      </c>
      <c r="D117" s="73">
        <v>1</v>
      </c>
    </row>
    <row r="118" spans="1:4">
      <c r="A118" s="104">
        <v>8</v>
      </c>
      <c r="B118" s="108"/>
      <c r="C118" s="109">
        <v>1</v>
      </c>
      <c r="D118" s="73">
        <v>1</v>
      </c>
    </row>
    <row r="119" spans="1:4">
      <c r="A119" s="104">
        <v>9</v>
      </c>
      <c r="B119" s="108"/>
      <c r="C119" s="109">
        <v>1</v>
      </c>
      <c r="D119" s="73">
        <v>1</v>
      </c>
    </row>
    <row r="120" spans="1:4">
      <c r="A120" s="104">
        <v>10</v>
      </c>
      <c r="B120" s="108"/>
      <c r="C120" s="109">
        <v>1</v>
      </c>
      <c r="D120" s="73">
        <v>1</v>
      </c>
    </row>
    <row r="121" spans="1:4">
      <c r="A121" s="103" t="s">
        <v>28</v>
      </c>
      <c r="B121" s="108">
        <v>1</v>
      </c>
      <c r="C121" s="109">
        <v>2</v>
      </c>
      <c r="D121" s="73">
        <v>3</v>
      </c>
    </row>
    <row r="122" spans="1:4">
      <c r="A122" s="104">
        <v>0</v>
      </c>
      <c r="B122" s="108"/>
      <c r="C122" s="109">
        <v>1</v>
      </c>
      <c r="D122" s="73">
        <v>1</v>
      </c>
    </row>
    <row r="123" spans="1:4">
      <c r="A123" s="104">
        <v>1</v>
      </c>
      <c r="B123" s="108">
        <v>1</v>
      </c>
      <c r="C123" s="109"/>
      <c r="D123" s="73">
        <v>1</v>
      </c>
    </row>
    <row r="124" spans="1:4">
      <c r="A124" s="104">
        <v>2</v>
      </c>
      <c r="B124" s="108"/>
      <c r="C124" s="109">
        <v>1</v>
      </c>
      <c r="D124" s="73">
        <v>1</v>
      </c>
    </row>
    <row r="125" spans="1:4">
      <c r="A125" s="103" t="s">
        <v>240</v>
      </c>
      <c r="B125" s="108"/>
      <c r="C125" s="109">
        <v>1</v>
      </c>
      <c r="D125" s="73">
        <v>1</v>
      </c>
    </row>
    <row r="126" spans="1:4">
      <c r="A126" s="104">
        <v>0</v>
      </c>
      <c r="B126" s="108"/>
      <c r="C126" s="109">
        <v>1</v>
      </c>
      <c r="D126" s="73">
        <v>1</v>
      </c>
    </row>
    <row r="127" spans="1:4">
      <c r="A127" s="72" t="s">
        <v>745</v>
      </c>
      <c r="B127" s="108">
        <v>3</v>
      </c>
      <c r="C127" s="109">
        <v>7</v>
      </c>
      <c r="D127" s="73">
        <v>10</v>
      </c>
    </row>
    <row r="128" spans="1:4">
      <c r="A128" s="103" t="s">
        <v>265</v>
      </c>
      <c r="B128" s="108"/>
      <c r="C128" s="109">
        <v>1</v>
      </c>
      <c r="D128" s="73">
        <v>1</v>
      </c>
    </row>
    <row r="129" spans="1:4">
      <c r="A129" s="104">
        <v>0</v>
      </c>
      <c r="B129" s="108"/>
      <c r="C129" s="109">
        <v>1</v>
      </c>
      <c r="D129" s="73">
        <v>1</v>
      </c>
    </row>
    <row r="130" spans="1:4">
      <c r="A130" s="103" t="s">
        <v>43</v>
      </c>
      <c r="B130" s="108">
        <v>1</v>
      </c>
      <c r="C130" s="109">
        <v>2</v>
      </c>
      <c r="D130" s="73">
        <v>3</v>
      </c>
    </row>
    <row r="131" spans="1:4">
      <c r="A131" s="104">
        <v>0</v>
      </c>
      <c r="B131" s="108"/>
      <c r="C131" s="109">
        <v>1</v>
      </c>
      <c r="D131" s="73">
        <v>1</v>
      </c>
    </row>
    <row r="132" spans="1:4">
      <c r="A132" s="104">
        <v>1</v>
      </c>
      <c r="B132" s="108">
        <v>1</v>
      </c>
      <c r="C132" s="109"/>
      <c r="D132" s="73">
        <v>1</v>
      </c>
    </row>
    <row r="133" spans="1:4">
      <c r="A133" s="104">
        <v>2</v>
      </c>
      <c r="B133" s="108"/>
      <c r="C133" s="109">
        <v>1</v>
      </c>
      <c r="D133" s="73">
        <v>1</v>
      </c>
    </row>
    <row r="134" spans="1:4">
      <c r="A134" s="103" t="s">
        <v>46</v>
      </c>
      <c r="B134" s="108">
        <v>2</v>
      </c>
      <c r="C134" s="109">
        <v>3</v>
      </c>
      <c r="D134" s="73">
        <v>5</v>
      </c>
    </row>
    <row r="135" spans="1:4">
      <c r="A135" s="104">
        <v>0</v>
      </c>
      <c r="B135" s="108"/>
      <c r="C135" s="109">
        <v>1</v>
      </c>
      <c r="D135" s="73">
        <v>1</v>
      </c>
    </row>
    <row r="136" spans="1:4">
      <c r="A136" s="104">
        <v>1</v>
      </c>
      <c r="B136" s="108">
        <v>1</v>
      </c>
      <c r="C136" s="109"/>
      <c r="D136" s="73">
        <v>1</v>
      </c>
    </row>
    <row r="137" spans="1:4">
      <c r="A137" s="104">
        <v>2</v>
      </c>
      <c r="B137" s="108">
        <v>1</v>
      </c>
      <c r="C137" s="109"/>
      <c r="D137" s="73">
        <v>1</v>
      </c>
    </row>
    <row r="138" spans="1:4">
      <c r="A138" s="104">
        <v>3</v>
      </c>
      <c r="B138" s="108"/>
      <c r="C138" s="109">
        <v>1</v>
      </c>
      <c r="D138" s="73">
        <v>1</v>
      </c>
    </row>
    <row r="139" spans="1:4">
      <c r="A139" s="104">
        <v>4</v>
      </c>
      <c r="B139" s="108"/>
      <c r="C139" s="109">
        <v>1</v>
      </c>
      <c r="D139" s="73">
        <v>1</v>
      </c>
    </row>
    <row r="140" spans="1:4">
      <c r="A140" s="103" t="s">
        <v>270</v>
      </c>
      <c r="B140" s="108"/>
      <c r="C140" s="109">
        <v>1</v>
      </c>
      <c r="D140" s="73">
        <v>1</v>
      </c>
    </row>
    <row r="141" spans="1:4">
      <c r="A141" s="104">
        <v>0</v>
      </c>
      <c r="B141" s="108"/>
      <c r="C141" s="109">
        <v>1</v>
      </c>
      <c r="D141" s="73">
        <v>1</v>
      </c>
    </row>
    <row r="142" spans="1:4">
      <c r="A142" s="72" t="s">
        <v>746</v>
      </c>
      <c r="B142" s="108">
        <v>21</v>
      </c>
      <c r="C142" s="109">
        <v>31</v>
      </c>
      <c r="D142" s="73">
        <v>52</v>
      </c>
    </row>
    <row r="143" spans="1:4">
      <c r="A143" s="103" t="s">
        <v>272</v>
      </c>
      <c r="B143" s="108"/>
      <c r="C143" s="109">
        <v>1</v>
      </c>
      <c r="D143" s="73">
        <v>1</v>
      </c>
    </row>
    <row r="144" spans="1:4">
      <c r="A144" s="104">
        <v>0</v>
      </c>
      <c r="B144" s="108"/>
      <c r="C144" s="109">
        <v>1</v>
      </c>
      <c r="D144" s="73">
        <v>1</v>
      </c>
    </row>
    <row r="145" spans="1:4">
      <c r="A145" s="103" t="s">
        <v>65</v>
      </c>
      <c r="B145" s="108">
        <v>5</v>
      </c>
      <c r="C145" s="109">
        <v>1</v>
      </c>
      <c r="D145" s="73">
        <v>6</v>
      </c>
    </row>
    <row r="146" spans="1:4">
      <c r="A146" s="104">
        <v>0</v>
      </c>
      <c r="B146" s="108"/>
      <c r="C146" s="109">
        <v>1</v>
      </c>
      <c r="D146" s="73">
        <v>1</v>
      </c>
    </row>
    <row r="147" spans="1:4">
      <c r="A147" s="104">
        <v>1</v>
      </c>
      <c r="B147" s="108">
        <v>1</v>
      </c>
      <c r="C147" s="109"/>
      <c r="D147" s="73">
        <v>1</v>
      </c>
    </row>
    <row r="148" spans="1:4">
      <c r="A148" s="104">
        <v>2</v>
      </c>
      <c r="B148" s="108">
        <v>1</v>
      </c>
      <c r="C148" s="109"/>
      <c r="D148" s="73">
        <v>1</v>
      </c>
    </row>
    <row r="149" spans="1:4">
      <c r="A149" s="104">
        <v>3</v>
      </c>
      <c r="B149" s="108">
        <v>1</v>
      </c>
      <c r="C149" s="109"/>
      <c r="D149" s="73">
        <v>1</v>
      </c>
    </row>
    <row r="150" spans="1:4">
      <c r="A150" s="104">
        <v>4</v>
      </c>
      <c r="B150" s="108">
        <v>1</v>
      </c>
      <c r="C150" s="109"/>
      <c r="D150" s="73">
        <v>1</v>
      </c>
    </row>
    <row r="151" spans="1:4">
      <c r="A151" s="104">
        <v>5</v>
      </c>
      <c r="B151" s="108">
        <v>1</v>
      </c>
      <c r="C151" s="109"/>
      <c r="D151" s="73">
        <v>1</v>
      </c>
    </row>
    <row r="152" spans="1:4">
      <c r="A152" s="103" t="s">
        <v>295</v>
      </c>
      <c r="B152" s="108">
        <v>1</v>
      </c>
      <c r="C152" s="109">
        <v>1</v>
      </c>
      <c r="D152" s="73">
        <v>2</v>
      </c>
    </row>
    <row r="153" spans="1:4">
      <c r="A153" s="104">
        <v>0</v>
      </c>
      <c r="B153" s="108"/>
      <c r="C153" s="109">
        <v>1</v>
      </c>
      <c r="D153" s="73">
        <v>1</v>
      </c>
    </row>
    <row r="154" spans="1:4">
      <c r="A154" s="104">
        <v>1</v>
      </c>
      <c r="B154" s="108">
        <v>1</v>
      </c>
      <c r="C154" s="109"/>
      <c r="D154" s="73">
        <v>1</v>
      </c>
    </row>
    <row r="155" spans="1:4">
      <c r="A155" s="103" t="s">
        <v>68</v>
      </c>
      <c r="B155" s="108">
        <v>1</v>
      </c>
      <c r="C155" s="109">
        <v>3</v>
      </c>
      <c r="D155" s="73">
        <v>4</v>
      </c>
    </row>
    <row r="156" spans="1:4">
      <c r="A156" s="104">
        <v>0</v>
      </c>
      <c r="B156" s="108"/>
      <c r="C156" s="109">
        <v>1</v>
      </c>
      <c r="D156" s="73">
        <v>1</v>
      </c>
    </row>
    <row r="157" spans="1:4">
      <c r="A157" s="104">
        <v>1</v>
      </c>
      <c r="B157" s="108"/>
      <c r="C157" s="109">
        <v>1</v>
      </c>
      <c r="D157" s="73">
        <v>1</v>
      </c>
    </row>
    <row r="158" spans="1:4">
      <c r="A158" s="104">
        <v>2</v>
      </c>
      <c r="B158" s="108">
        <v>1</v>
      </c>
      <c r="C158" s="109"/>
      <c r="D158" s="73">
        <v>1</v>
      </c>
    </row>
    <row r="159" spans="1:4">
      <c r="A159" s="104">
        <v>3</v>
      </c>
      <c r="B159" s="108"/>
      <c r="C159" s="109">
        <v>1</v>
      </c>
      <c r="D159" s="73">
        <v>1</v>
      </c>
    </row>
    <row r="160" spans="1:4">
      <c r="A160" s="103" t="s">
        <v>27</v>
      </c>
      <c r="B160" s="108">
        <v>3</v>
      </c>
      <c r="C160" s="109">
        <v>2</v>
      </c>
      <c r="D160" s="73">
        <v>5</v>
      </c>
    </row>
    <row r="161" spans="1:4">
      <c r="A161" s="104">
        <v>0</v>
      </c>
      <c r="B161" s="108"/>
      <c r="C161" s="109">
        <v>1</v>
      </c>
      <c r="D161" s="73">
        <v>1</v>
      </c>
    </row>
    <row r="162" spans="1:4">
      <c r="A162" s="104">
        <v>1</v>
      </c>
      <c r="B162" s="108">
        <v>1</v>
      </c>
      <c r="C162" s="109"/>
      <c r="D162" s="73">
        <v>1</v>
      </c>
    </row>
    <row r="163" spans="1:4">
      <c r="A163" s="104">
        <v>2</v>
      </c>
      <c r="B163" s="108">
        <v>1</v>
      </c>
      <c r="C163" s="109"/>
      <c r="D163" s="73">
        <v>1</v>
      </c>
    </row>
    <row r="164" spans="1:4">
      <c r="A164" s="104">
        <v>3</v>
      </c>
      <c r="B164" s="108"/>
      <c r="C164" s="109">
        <v>1</v>
      </c>
      <c r="D164" s="73">
        <v>1</v>
      </c>
    </row>
    <row r="165" spans="1:4">
      <c r="A165" s="104">
        <v>4</v>
      </c>
      <c r="B165" s="108">
        <v>1</v>
      </c>
      <c r="C165" s="109"/>
      <c r="D165" s="73">
        <v>1</v>
      </c>
    </row>
    <row r="166" spans="1:4">
      <c r="A166" s="103" t="s">
        <v>49</v>
      </c>
      <c r="B166" s="108"/>
      <c r="C166" s="109">
        <v>3</v>
      </c>
      <c r="D166" s="73">
        <v>3</v>
      </c>
    </row>
    <row r="167" spans="1:4">
      <c r="A167" s="104">
        <v>0</v>
      </c>
      <c r="B167" s="108"/>
      <c r="C167" s="109">
        <v>1</v>
      </c>
      <c r="D167" s="73">
        <v>1</v>
      </c>
    </row>
    <row r="168" spans="1:4">
      <c r="A168" s="104">
        <v>1</v>
      </c>
      <c r="B168" s="108"/>
      <c r="C168" s="109">
        <v>1</v>
      </c>
      <c r="D168" s="73">
        <v>1</v>
      </c>
    </row>
    <row r="169" spans="1:4">
      <c r="A169" s="104">
        <v>2</v>
      </c>
      <c r="B169" s="108"/>
      <c r="C169" s="109">
        <v>1</v>
      </c>
      <c r="D169" s="73">
        <v>1</v>
      </c>
    </row>
    <row r="170" spans="1:4">
      <c r="A170" s="103" t="s">
        <v>279</v>
      </c>
      <c r="B170" s="108">
        <v>1</v>
      </c>
      <c r="C170" s="109">
        <v>1</v>
      </c>
      <c r="D170" s="73">
        <v>2</v>
      </c>
    </row>
    <row r="171" spans="1:4">
      <c r="A171" s="104">
        <v>0</v>
      </c>
      <c r="B171" s="108"/>
      <c r="C171" s="109">
        <v>1</v>
      </c>
      <c r="D171" s="73">
        <v>1</v>
      </c>
    </row>
    <row r="172" spans="1:4">
      <c r="A172" s="104">
        <v>1</v>
      </c>
      <c r="B172" s="108">
        <v>1</v>
      </c>
      <c r="C172" s="109"/>
      <c r="D172" s="73">
        <v>1</v>
      </c>
    </row>
    <row r="173" spans="1:4">
      <c r="A173" s="103" t="s">
        <v>51</v>
      </c>
      <c r="B173" s="108">
        <v>2</v>
      </c>
      <c r="C173" s="109">
        <v>3</v>
      </c>
      <c r="D173" s="73">
        <v>5</v>
      </c>
    </row>
    <row r="174" spans="1:4">
      <c r="A174" s="104">
        <v>0</v>
      </c>
      <c r="B174" s="108"/>
      <c r="C174" s="109">
        <v>1</v>
      </c>
      <c r="D174" s="73">
        <v>1</v>
      </c>
    </row>
    <row r="175" spans="1:4">
      <c r="A175" s="104">
        <v>1</v>
      </c>
      <c r="B175" s="108"/>
      <c r="C175" s="109">
        <v>1</v>
      </c>
      <c r="D175" s="73">
        <v>1</v>
      </c>
    </row>
    <row r="176" spans="1:4">
      <c r="A176" s="104">
        <v>2</v>
      </c>
      <c r="B176" s="108"/>
      <c r="C176" s="109">
        <v>1</v>
      </c>
      <c r="D176" s="73">
        <v>1</v>
      </c>
    </row>
    <row r="177" spans="1:4">
      <c r="A177" s="104">
        <v>3</v>
      </c>
      <c r="B177" s="108">
        <v>1</v>
      </c>
      <c r="C177" s="109"/>
      <c r="D177" s="73">
        <v>1</v>
      </c>
    </row>
    <row r="178" spans="1:4">
      <c r="A178" s="104">
        <v>4</v>
      </c>
      <c r="B178" s="108">
        <v>1</v>
      </c>
      <c r="C178" s="109"/>
      <c r="D178" s="73">
        <v>1</v>
      </c>
    </row>
    <row r="179" spans="1:4">
      <c r="A179" s="103" t="s">
        <v>53</v>
      </c>
      <c r="B179" s="108">
        <v>3</v>
      </c>
      <c r="C179" s="109">
        <v>8</v>
      </c>
      <c r="D179" s="73">
        <v>11</v>
      </c>
    </row>
    <row r="180" spans="1:4">
      <c r="A180" s="104">
        <v>0</v>
      </c>
      <c r="B180" s="108"/>
      <c r="C180" s="109">
        <v>1</v>
      </c>
      <c r="D180" s="73">
        <v>1</v>
      </c>
    </row>
    <row r="181" spans="1:4">
      <c r="A181" s="104">
        <v>1</v>
      </c>
      <c r="B181" s="108"/>
      <c r="C181" s="109">
        <v>1</v>
      </c>
      <c r="D181" s="73">
        <v>1</v>
      </c>
    </row>
    <row r="182" spans="1:4">
      <c r="A182" s="104">
        <v>2</v>
      </c>
      <c r="B182" s="108">
        <v>1</v>
      </c>
      <c r="C182" s="109"/>
      <c r="D182" s="73">
        <v>1</v>
      </c>
    </row>
    <row r="183" spans="1:4">
      <c r="A183" s="104">
        <v>3</v>
      </c>
      <c r="B183" s="108"/>
      <c r="C183" s="109">
        <v>1</v>
      </c>
      <c r="D183" s="73">
        <v>1</v>
      </c>
    </row>
    <row r="184" spans="1:4">
      <c r="A184" s="104">
        <v>4</v>
      </c>
      <c r="B184" s="108"/>
      <c r="C184" s="109">
        <v>1</v>
      </c>
      <c r="D184" s="73">
        <v>1</v>
      </c>
    </row>
    <row r="185" spans="1:4">
      <c r="A185" s="104">
        <v>5</v>
      </c>
      <c r="B185" s="108"/>
      <c r="C185" s="109">
        <v>1</v>
      </c>
      <c r="D185" s="73">
        <v>1</v>
      </c>
    </row>
    <row r="186" spans="1:4">
      <c r="A186" s="104">
        <v>6</v>
      </c>
      <c r="B186" s="108"/>
      <c r="C186" s="109">
        <v>1</v>
      </c>
      <c r="D186" s="73">
        <v>1</v>
      </c>
    </row>
    <row r="187" spans="1:4">
      <c r="A187" s="104">
        <v>7</v>
      </c>
      <c r="B187" s="108"/>
      <c r="C187" s="109">
        <v>1</v>
      </c>
      <c r="D187" s="73">
        <v>1</v>
      </c>
    </row>
    <row r="188" spans="1:4">
      <c r="A188" s="104">
        <v>8</v>
      </c>
      <c r="B188" s="108">
        <v>1</v>
      </c>
      <c r="C188" s="109"/>
      <c r="D188" s="73">
        <v>1</v>
      </c>
    </row>
    <row r="189" spans="1:4">
      <c r="A189" s="104">
        <v>9</v>
      </c>
      <c r="B189" s="108">
        <v>1</v>
      </c>
      <c r="C189" s="109"/>
      <c r="D189" s="73">
        <v>1</v>
      </c>
    </row>
    <row r="190" spans="1:4">
      <c r="A190" s="104">
        <v>10</v>
      </c>
      <c r="B190" s="108"/>
      <c r="C190" s="109">
        <v>1</v>
      </c>
      <c r="D190" s="73">
        <v>1</v>
      </c>
    </row>
    <row r="191" spans="1:4">
      <c r="A191" s="103" t="s">
        <v>58</v>
      </c>
      <c r="B191" s="108">
        <v>1</v>
      </c>
      <c r="C191" s="109">
        <v>2</v>
      </c>
      <c r="D191" s="73">
        <v>3</v>
      </c>
    </row>
    <row r="192" spans="1:4">
      <c r="A192" s="104">
        <v>0</v>
      </c>
      <c r="B192" s="108"/>
      <c r="C192" s="109">
        <v>1</v>
      </c>
      <c r="D192" s="73">
        <v>1</v>
      </c>
    </row>
    <row r="193" spans="1:4">
      <c r="A193" s="104">
        <v>1</v>
      </c>
      <c r="B193" s="108"/>
      <c r="C193" s="109">
        <v>1</v>
      </c>
      <c r="D193" s="73">
        <v>1</v>
      </c>
    </row>
    <row r="194" spans="1:4">
      <c r="A194" s="104">
        <v>2</v>
      </c>
      <c r="B194" s="108">
        <v>1</v>
      </c>
      <c r="C194" s="109"/>
      <c r="D194" s="73">
        <v>1</v>
      </c>
    </row>
    <row r="195" spans="1:4">
      <c r="A195" s="103" t="s">
        <v>288</v>
      </c>
      <c r="B195" s="108">
        <v>1</v>
      </c>
      <c r="C195" s="109">
        <v>2</v>
      </c>
      <c r="D195" s="73">
        <v>3</v>
      </c>
    </row>
    <row r="196" spans="1:4">
      <c r="A196" s="104">
        <v>0</v>
      </c>
      <c r="B196" s="108"/>
      <c r="C196" s="109">
        <v>1</v>
      </c>
      <c r="D196" s="73">
        <v>1</v>
      </c>
    </row>
    <row r="197" spans="1:4">
      <c r="A197" s="104">
        <v>1</v>
      </c>
      <c r="B197" s="108"/>
      <c r="C197" s="109">
        <v>1</v>
      </c>
      <c r="D197" s="73">
        <v>1</v>
      </c>
    </row>
    <row r="198" spans="1:4">
      <c r="A198" s="104">
        <v>2</v>
      </c>
      <c r="B198" s="108">
        <v>1</v>
      </c>
      <c r="C198" s="109"/>
      <c r="D198" s="73">
        <v>1</v>
      </c>
    </row>
    <row r="199" spans="1:4">
      <c r="A199" s="103" t="s">
        <v>59</v>
      </c>
      <c r="B199" s="108">
        <v>3</v>
      </c>
      <c r="C199" s="109">
        <v>4</v>
      </c>
      <c r="D199" s="73">
        <v>7</v>
      </c>
    </row>
    <row r="200" spans="1:4">
      <c r="A200" s="104">
        <v>0</v>
      </c>
      <c r="B200" s="108"/>
      <c r="C200" s="109">
        <v>1</v>
      </c>
      <c r="D200" s="73">
        <v>1</v>
      </c>
    </row>
    <row r="201" spans="1:4">
      <c r="A201" s="104">
        <v>1</v>
      </c>
      <c r="B201" s="108">
        <v>1</v>
      </c>
      <c r="C201" s="109"/>
      <c r="D201" s="73">
        <v>1</v>
      </c>
    </row>
    <row r="202" spans="1:4">
      <c r="A202" s="104">
        <v>2</v>
      </c>
      <c r="B202" s="108"/>
      <c r="C202" s="109">
        <v>1</v>
      </c>
      <c r="D202" s="73">
        <v>1</v>
      </c>
    </row>
    <row r="203" spans="1:4">
      <c r="A203" s="104">
        <v>3</v>
      </c>
      <c r="B203" s="108"/>
      <c r="C203" s="109">
        <v>1</v>
      </c>
      <c r="D203" s="73">
        <v>1</v>
      </c>
    </row>
    <row r="204" spans="1:4">
      <c r="A204" s="104">
        <v>4</v>
      </c>
      <c r="B204" s="108"/>
      <c r="C204" s="109">
        <v>1</v>
      </c>
      <c r="D204" s="73">
        <v>1</v>
      </c>
    </row>
    <row r="205" spans="1:4">
      <c r="A205" s="104">
        <v>5</v>
      </c>
      <c r="B205" s="108">
        <v>1</v>
      </c>
      <c r="C205" s="109"/>
      <c r="D205" s="73">
        <v>1</v>
      </c>
    </row>
    <row r="206" spans="1:4">
      <c r="A206" s="104">
        <v>6</v>
      </c>
      <c r="B206" s="108">
        <v>1</v>
      </c>
      <c r="C206" s="109"/>
      <c r="D206" s="73">
        <v>1</v>
      </c>
    </row>
    <row r="207" spans="1:4">
      <c r="A207" s="72" t="s">
        <v>747</v>
      </c>
      <c r="B207" s="108">
        <v>7</v>
      </c>
      <c r="C207" s="109">
        <v>16</v>
      </c>
      <c r="D207" s="73">
        <v>23</v>
      </c>
    </row>
    <row r="208" spans="1:4">
      <c r="A208" s="103" t="s">
        <v>299</v>
      </c>
      <c r="B208" s="108"/>
      <c r="C208" s="109">
        <v>1</v>
      </c>
      <c r="D208" s="73">
        <v>1</v>
      </c>
    </row>
    <row r="209" spans="1:4">
      <c r="A209" s="104">
        <v>0</v>
      </c>
      <c r="B209" s="108"/>
      <c r="C209" s="109">
        <v>1</v>
      </c>
      <c r="D209" s="73">
        <v>1</v>
      </c>
    </row>
    <row r="210" spans="1:4">
      <c r="A210" s="103" t="s">
        <v>42</v>
      </c>
      <c r="B210" s="108"/>
      <c r="C210" s="109">
        <v>4</v>
      </c>
      <c r="D210" s="73">
        <v>4</v>
      </c>
    </row>
    <row r="211" spans="1:4">
      <c r="A211" s="104">
        <v>0</v>
      </c>
      <c r="B211" s="108"/>
      <c r="C211" s="109">
        <v>1</v>
      </c>
      <c r="D211" s="73">
        <v>1</v>
      </c>
    </row>
    <row r="212" spans="1:4">
      <c r="A212" s="104">
        <v>1</v>
      </c>
      <c r="B212" s="108"/>
      <c r="C212" s="109">
        <v>1</v>
      </c>
      <c r="D212" s="73">
        <v>1</v>
      </c>
    </row>
    <row r="213" spans="1:4">
      <c r="A213" s="104">
        <v>2</v>
      </c>
      <c r="B213" s="108"/>
      <c r="C213" s="109">
        <v>1</v>
      </c>
      <c r="D213" s="73">
        <v>1</v>
      </c>
    </row>
    <row r="214" spans="1:4">
      <c r="A214" s="104">
        <v>3</v>
      </c>
      <c r="B214" s="108"/>
      <c r="C214" s="109">
        <v>1</v>
      </c>
      <c r="D214" s="73">
        <v>1</v>
      </c>
    </row>
    <row r="215" spans="1:4">
      <c r="A215" s="103" t="s">
        <v>71</v>
      </c>
      <c r="B215" s="108">
        <v>3</v>
      </c>
      <c r="C215" s="109">
        <v>3</v>
      </c>
      <c r="D215" s="73">
        <v>6</v>
      </c>
    </row>
    <row r="216" spans="1:4">
      <c r="A216" s="104">
        <v>0</v>
      </c>
      <c r="B216" s="108"/>
      <c r="C216" s="109">
        <v>1</v>
      </c>
      <c r="D216" s="73">
        <v>1</v>
      </c>
    </row>
    <row r="217" spans="1:4">
      <c r="A217" s="104">
        <v>1</v>
      </c>
      <c r="B217" s="108">
        <v>1</v>
      </c>
      <c r="C217" s="109"/>
      <c r="D217" s="73">
        <v>1</v>
      </c>
    </row>
    <row r="218" spans="1:4">
      <c r="A218" s="104">
        <v>2</v>
      </c>
      <c r="B218" s="108">
        <v>1</v>
      </c>
      <c r="C218" s="109"/>
      <c r="D218" s="73">
        <v>1</v>
      </c>
    </row>
    <row r="219" spans="1:4">
      <c r="A219" s="104">
        <v>3</v>
      </c>
      <c r="B219" s="108"/>
      <c r="C219" s="109">
        <v>1</v>
      </c>
      <c r="D219" s="73">
        <v>1</v>
      </c>
    </row>
    <row r="220" spans="1:4">
      <c r="A220" s="104">
        <v>4</v>
      </c>
      <c r="B220" s="108">
        <v>1</v>
      </c>
      <c r="C220" s="109"/>
      <c r="D220" s="73">
        <v>1</v>
      </c>
    </row>
    <row r="221" spans="1:4">
      <c r="A221" s="104">
        <v>5</v>
      </c>
      <c r="B221" s="108"/>
      <c r="C221" s="109">
        <v>1</v>
      </c>
      <c r="D221" s="73">
        <v>1</v>
      </c>
    </row>
    <row r="222" spans="1:4">
      <c r="A222" s="103" t="s">
        <v>306</v>
      </c>
      <c r="B222" s="108">
        <v>1</v>
      </c>
      <c r="C222" s="109">
        <v>1</v>
      </c>
      <c r="D222" s="73">
        <v>2</v>
      </c>
    </row>
    <row r="223" spans="1:4">
      <c r="A223" s="104">
        <v>0</v>
      </c>
      <c r="B223" s="108"/>
      <c r="C223" s="109">
        <v>1</v>
      </c>
      <c r="D223" s="73">
        <v>1</v>
      </c>
    </row>
    <row r="224" spans="1:4">
      <c r="A224" s="104">
        <v>1</v>
      </c>
      <c r="B224" s="108">
        <v>1</v>
      </c>
      <c r="C224" s="109"/>
      <c r="D224" s="73">
        <v>1</v>
      </c>
    </row>
    <row r="225" spans="1:4">
      <c r="A225" s="103" t="s">
        <v>308</v>
      </c>
      <c r="B225" s="108"/>
      <c r="C225" s="109">
        <v>1</v>
      </c>
      <c r="D225" s="73">
        <v>1</v>
      </c>
    </row>
    <row r="226" spans="1:4">
      <c r="A226" s="104">
        <v>0</v>
      </c>
      <c r="B226" s="108"/>
      <c r="C226" s="109">
        <v>1</v>
      </c>
      <c r="D226" s="73">
        <v>1</v>
      </c>
    </row>
    <row r="227" spans="1:4">
      <c r="A227" s="103" t="s">
        <v>7</v>
      </c>
      <c r="B227" s="108">
        <v>1</v>
      </c>
      <c r="C227" s="109">
        <v>3</v>
      </c>
      <c r="D227" s="73">
        <v>4</v>
      </c>
    </row>
    <row r="228" spans="1:4">
      <c r="A228" s="104">
        <v>0</v>
      </c>
      <c r="B228" s="108"/>
      <c r="C228" s="109">
        <v>1</v>
      </c>
      <c r="D228" s="73">
        <v>1</v>
      </c>
    </row>
    <row r="229" spans="1:4">
      <c r="A229" s="104">
        <v>1</v>
      </c>
      <c r="B229" s="108"/>
      <c r="C229" s="109">
        <v>1</v>
      </c>
      <c r="D229" s="73">
        <v>1</v>
      </c>
    </row>
    <row r="230" spans="1:4">
      <c r="A230" s="104">
        <v>2</v>
      </c>
      <c r="B230" s="108">
        <v>1</v>
      </c>
      <c r="C230" s="109"/>
      <c r="D230" s="73">
        <v>1</v>
      </c>
    </row>
    <row r="231" spans="1:4">
      <c r="A231" s="104">
        <v>3</v>
      </c>
      <c r="B231" s="108"/>
      <c r="C231" s="109">
        <v>1</v>
      </c>
      <c r="D231" s="73">
        <v>1</v>
      </c>
    </row>
    <row r="232" spans="1:4">
      <c r="A232" s="103" t="s">
        <v>73</v>
      </c>
      <c r="B232" s="108">
        <v>1</v>
      </c>
      <c r="C232" s="109">
        <v>2</v>
      </c>
      <c r="D232" s="73">
        <v>3</v>
      </c>
    </row>
    <row r="233" spans="1:4">
      <c r="A233" s="104">
        <v>0</v>
      </c>
      <c r="B233" s="108"/>
      <c r="C233" s="109">
        <v>1</v>
      </c>
      <c r="D233" s="73">
        <v>1</v>
      </c>
    </row>
    <row r="234" spans="1:4">
      <c r="A234" s="104">
        <v>1</v>
      </c>
      <c r="B234" s="108"/>
      <c r="C234" s="109">
        <v>1</v>
      </c>
      <c r="D234" s="73">
        <v>1</v>
      </c>
    </row>
    <row r="235" spans="1:4">
      <c r="A235" s="104">
        <v>2</v>
      </c>
      <c r="B235" s="108">
        <v>1</v>
      </c>
      <c r="C235" s="109"/>
      <c r="D235" s="73">
        <v>1</v>
      </c>
    </row>
    <row r="236" spans="1:4">
      <c r="A236" s="103" t="s">
        <v>74</v>
      </c>
      <c r="B236" s="108">
        <v>1</v>
      </c>
      <c r="C236" s="109">
        <v>1</v>
      </c>
      <c r="D236" s="73">
        <v>2</v>
      </c>
    </row>
    <row r="237" spans="1:4">
      <c r="A237" s="104">
        <v>0</v>
      </c>
      <c r="B237" s="108"/>
      <c r="C237" s="109">
        <v>1</v>
      </c>
      <c r="D237" s="73">
        <v>1</v>
      </c>
    </row>
    <row r="238" spans="1:4">
      <c r="A238" s="104">
        <v>1</v>
      </c>
      <c r="B238" s="108">
        <v>1</v>
      </c>
      <c r="C238" s="109"/>
      <c r="D238" s="73">
        <v>1</v>
      </c>
    </row>
    <row r="239" spans="1:4">
      <c r="A239" s="72" t="s">
        <v>748</v>
      </c>
      <c r="B239" s="108">
        <v>19</v>
      </c>
      <c r="C239" s="109">
        <v>36</v>
      </c>
      <c r="D239" s="73">
        <v>55</v>
      </c>
    </row>
    <row r="240" spans="1:4">
      <c r="A240" s="103" t="s">
        <v>314</v>
      </c>
      <c r="B240" s="108"/>
      <c r="C240" s="109">
        <v>1</v>
      </c>
      <c r="D240" s="73">
        <v>1</v>
      </c>
    </row>
    <row r="241" spans="1:4">
      <c r="A241" s="104">
        <v>0</v>
      </c>
      <c r="B241" s="108"/>
      <c r="C241" s="109">
        <v>1</v>
      </c>
      <c r="D241" s="73">
        <v>1</v>
      </c>
    </row>
    <row r="242" spans="1:4">
      <c r="A242" s="103" t="s">
        <v>336</v>
      </c>
      <c r="B242" s="108"/>
      <c r="C242" s="109">
        <v>2</v>
      </c>
      <c r="D242" s="73">
        <v>2</v>
      </c>
    </row>
    <row r="243" spans="1:4">
      <c r="A243" s="104">
        <v>0</v>
      </c>
      <c r="B243" s="108"/>
      <c r="C243" s="109">
        <v>1</v>
      </c>
      <c r="D243" s="73">
        <v>1</v>
      </c>
    </row>
    <row r="244" spans="1:4">
      <c r="A244" s="104">
        <v>1</v>
      </c>
      <c r="B244" s="108"/>
      <c r="C244" s="109">
        <v>1</v>
      </c>
      <c r="D244" s="73">
        <v>1</v>
      </c>
    </row>
    <row r="245" spans="1:4">
      <c r="A245" s="103" t="s">
        <v>98</v>
      </c>
      <c r="B245" s="108">
        <v>1</v>
      </c>
      <c r="C245" s="109">
        <v>2</v>
      </c>
      <c r="D245" s="73">
        <v>3</v>
      </c>
    </row>
    <row r="246" spans="1:4">
      <c r="A246" s="104">
        <v>0</v>
      </c>
      <c r="B246" s="108"/>
      <c r="C246" s="109">
        <v>1</v>
      </c>
      <c r="D246" s="73">
        <v>1</v>
      </c>
    </row>
    <row r="247" spans="1:4">
      <c r="A247" s="104">
        <v>1</v>
      </c>
      <c r="B247" s="108"/>
      <c r="C247" s="109">
        <v>1</v>
      </c>
      <c r="D247" s="73">
        <v>1</v>
      </c>
    </row>
    <row r="248" spans="1:4">
      <c r="A248" s="104">
        <v>2</v>
      </c>
      <c r="B248" s="108">
        <v>1</v>
      </c>
      <c r="C248" s="109"/>
      <c r="D248" s="73">
        <v>1</v>
      </c>
    </row>
    <row r="249" spans="1:4">
      <c r="A249" s="103" t="s">
        <v>75</v>
      </c>
      <c r="B249" s="108">
        <v>3</v>
      </c>
      <c r="C249" s="109">
        <v>5</v>
      </c>
      <c r="D249" s="73">
        <v>8</v>
      </c>
    </row>
    <row r="250" spans="1:4">
      <c r="A250" s="104">
        <v>0</v>
      </c>
      <c r="B250" s="108"/>
      <c r="C250" s="109">
        <v>1</v>
      </c>
      <c r="D250" s="73">
        <v>1</v>
      </c>
    </row>
    <row r="251" spans="1:4">
      <c r="A251" s="104">
        <v>1</v>
      </c>
      <c r="B251" s="108"/>
      <c r="C251" s="109">
        <v>1</v>
      </c>
      <c r="D251" s="73">
        <v>1</v>
      </c>
    </row>
    <row r="252" spans="1:4">
      <c r="A252" s="104">
        <v>2</v>
      </c>
      <c r="B252" s="108"/>
      <c r="C252" s="109">
        <v>1</v>
      </c>
      <c r="D252" s="73">
        <v>1</v>
      </c>
    </row>
    <row r="253" spans="1:4">
      <c r="A253" s="104">
        <v>3</v>
      </c>
      <c r="B253" s="108"/>
      <c r="C253" s="109">
        <v>1</v>
      </c>
      <c r="D253" s="73">
        <v>1</v>
      </c>
    </row>
    <row r="254" spans="1:4">
      <c r="A254" s="104">
        <v>4</v>
      </c>
      <c r="B254" s="108">
        <v>1</v>
      </c>
      <c r="C254" s="109"/>
      <c r="D254" s="73">
        <v>1</v>
      </c>
    </row>
    <row r="255" spans="1:4">
      <c r="A255" s="104">
        <v>5</v>
      </c>
      <c r="B255" s="108">
        <v>1</v>
      </c>
      <c r="C255" s="109"/>
      <c r="D255" s="73">
        <v>1</v>
      </c>
    </row>
    <row r="256" spans="1:4">
      <c r="A256" s="104">
        <v>6</v>
      </c>
      <c r="B256" s="108">
        <v>1</v>
      </c>
      <c r="C256" s="109"/>
      <c r="D256" s="73">
        <v>1</v>
      </c>
    </row>
    <row r="257" spans="1:4">
      <c r="A257" s="104">
        <v>7</v>
      </c>
      <c r="B257" s="108"/>
      <c r="C257" s="109">
        <v>1</v>
      </c>
      <c r="D257" s="73">
        <v>1</v>
      </c>
    </row>
    <row r="258" spans="1:4">
      <c r="A258" s="103" t="s">
        <v>12</v>
      </c>
      <c r="B258" s="108">
        <v>2</v>
      </c>
      <c r="C258" s="109">
        <v>5</v>
      </c>
      <c r="D258" s="73">
        <v>7</v>
      </c>
    </row>
    <row r="259" spans="1:4">
      <c r="A259" s="104">
        <v>0</v>
      </c>
      <c r="B259" s="108"/>
      <c r="C259" s="109">
        <v>1</v>
      </c>
      <c r="D259" s="73">
        <v>1</v>
      </c>
    </row>
    <row r="260" spans="1:4">
      <c r="A260" s="104">
        <v>1</v>
      </c>
      <c r="B260" s="108"/>
      <c r="C260" s="109">
        <v>1</v>
      </c>
      <c r="D260" s="73">
        <v>1</v>
      </c>
    </row>
    <row r="261" spans="1:4">
      <c r="A261" s="104">
        <v>2</v>
      </c>
      <c r="B261" s="108"/>
      <c r="C261" s="109">
        <v>1</v>
      </c>
      <c r="D261" s="73">
        <v>1</v>
      </c>
    </row>
    <row r="262" spans="1:4">
      <c r="A262" s="104">
        <v>3</v>
      </c>
      <c r="B262" s="108">
        <v>1</v>
      </c>
      <c r="C262" s="109"/>
      <c r="D262" s="73">
        <v>1</v>
      </c>
    </row>
    <row r="263" spans="1:4">
      <c r="A263" s="104">
        <v>4</v>
      </c>
      <c r="B263" s="108"/>
      <c r="C263" s="109">
        <v>1</v>
      </c>
      <c r="D263" s="73">
        <v>1</v>
      </c>
    </row>
    <row r="264" spans="1:4">
      <c r="A264" s="104">
        <v>5</v>
      </c>
      <c r="B264" s="108">
        <v>1</v>
      </c>
      <c r="C264" s="109"/>
      <c r="D264" s="73">
        <v>1</v>
      </c>
    </row>
    <row r="265" spans="1:4">
      <c r="A265" s="104">
        <v>6</v>
      </c>
      <c r="B265" s="108"/>
      <c r="C265" s="109">
        <v>1</v>
      </c>
      <c r="D265" s="73">
        <v>1</v>
      </c>
    </row>
    <row r="266" spans="1:4">
      <c r="A266" s="103" t="s">
        <v>80</v>
      </c>
      <c r="B266" s="108">
        <v>1</v>
      </c>
      <c r="C266" s="109">
        <v>2</v>
      </c>
      <c r="D266" s="73">
        <v>3</v>
      </c>
    </row>
    <row r="267" spans="1:4">
      <c r="A267" s="104">
        <v>0</v>
      </c>
      <c r="B267" s="108"/>
      <c r="C267" s="109">
        <v>1</v>
      </c>
      <c r="D267" s="73">
        <v>1</v>
      </c>
    </row>
    <row r="268" spans="1:4">
      <c r="A268" s="104">
        <v>1</v>
      </c>
      <c r="B268" s="108"/>
      <c r="C268" s="109">
        <v>1</v>
      </c>
      <c r="D268" s="73">
        <v>1</v>
      </c>
    </row>
    <row r="269" spans="1:4">
      <c r="A269" s="104">
        <v>2</v>
      </c>
      <c r="B269" s="108">
        <v>1</v>
      </c>
      <c r="C269" s="109"/>
      <c r="D269" s="73">
        <v>1</v>
      </c>
    </row>
    <row r="270" spans="1:4">
      <c r="A270" s="103" t="s">
        <v>76</v>
      </c>
      <c r="B270" s="108">
        <v>3</v>
      </c>
      <c r="C270" s="109">
        <v>5</v>
      </c>
      <c r="D270" s="73">
        <v>8</v>
      </c>
    </row>
    <row r="271" spans="1:4">
      <c r="A271" s="104">
        <v>0</v>
      </c>
      <c r="B271" s="108"/>
      <c r="C271" s="109">
        <v>1</v>
      </c>
      <c r="D271" s="73">
        <v>1</v>
      </c>
    </row>
    <row r="272" spans="1:4">
      <c r="A272" s="104">
        <v>1</v>
      </c>
      <c r="B272" s="108"/>
      <c r="C272" s="109">
        <v>1</v>
      </c>
      <c r="D272" s="73">
        <v>1</v>
      </c>
    </row>
    <row r="273" spans="1:4">
      <c r="A273" s="104">
        <v>2</v>
      </c>
      <c r="B273" s="108"/>
      <c r="C273" s="109">
        <v>1</v>
      </c>
      <c r="D273" s="73">
        <v>1</v>
      </c>
    </row>
    <row r="274" spans="1:4">
      <c r="A274" s="104">
        <v>3</v>
      </c>
      <c r="B274" s="108"/>
      <c r="C274" s="109">
        <v>1</v>
      </c>
      <c r="D274" s="73">
        <v>1</v>
      </c>
    </row>
    <row r="275" spans="1:4">
      <c r="A275" s="104">
        <v>4</v>
      </c>
      <c r="B275" s="108">
        <v>1</v>
      </c>
      <c r="C275" s="109"/>
      <c r="D275" s="73">
        <v>1</v>
      </c>
    </row>
    <row r="276" spans="1:4">
      <c r="A276" s="104">
        <v>5</v>
      </c>
      <c r="B276" s="108"/>
      <c r="C276" s="109">
        <v>1</v>
      </c>
      <c r="D276" s="73">
        <v>1</v>
      </c>
    </row>
    <row r="277" spans="1:4">
      <c r="A277" s="104">
        <v>6</v>
      </c>
      <c r="B277" s="108">
        <v>1</v>
      </c>
      <c r="C277" s="109"/>
      <c r="D277" s="73">
        <v>1</v>
      </c>
    </row>
    <row r="278" spans="1:4">
      <c r="A278" s="104">
        <v>7</v>
      </c>
      <c r="B278" s="108">
        <v>1</v>
      </c>
      <c r="C278" s="109"/>
      <c r="D278" s="73">
        <v>1</v>
      </c>
    </row>
    <row r="279" spans="1:4">
      <c r="A279" s="103" t="s">
        <v>25</v>
      </c>
      <c r="B279" s="108">
        <v>2</v>
      </c>
      <c r="C279" s="109">
        <v>3</v>
      </c>
      <c r="D279" s="73">
        <v>5</v>
      </c>
    </row>
    <row r="280" spans="1:4">
      <c r="A280" s="104">
        <v>0</v>
      </c>
      <c r="B280" s="108"/>
      <c r="C280" s="109">
        <v>1</v>
      </c>
      <c r="D280" s="73">
        <v>1</v>
      </c>
    </row>
    <row r="281" spans="1:4">
      <c r="A281" s="104">
        <v>1</v>
      </c>
      <c r="B281" s="108"/>
      <c r="C281" s="109">
        <v>1</v>
      </c>
      <c r="D281" s="73">
        <v>1</v>
      </c>
    </row>
    <row r="282" spans="1:4">
      <c r="A282" s="104">
        <v>2</v>
      </c>
      <c r="B282" s="108"/>
      <c r="C282" s="109">
        <v>1</v>
      </c>
      <c r="D282" s="73">
        <v>1</v>
      </c>
    </row>
    <row r="283" spans="1:4">
      <c r="A283" s="104">
        <v>3</v>
      </c>
      <c r="B283" s="108">
        <v>1</v>
      </c>
      <c r="C283" s="109"/>
      <c r="D283" s="73">
        <v>1</v>
      </c>
    </row>
    <row r="284" spans="1:4">
      <c r="A284" s="104">
        <v>4</v>
      </c>
      <c r="B284" s="108">
        <v>1</v>
      </c>
      <c r="C284" s="109"/>
      <c r="D284" s="73">
        <v>1</v>
      </c>
    </row>
    <row r="285" spans="1:4">
      <c r="A285" s="103" t="s">
        <v>72</v>
      </c>
      <c r="B285" s="108">
        <v>2</v>
      </c>
      <c r="C285" s="109">
        <v>4</v>
      </c>
      <c r="D285" s="73">
        <v>6</v>
      </c>
    </row>
    <row r="286" spans="1:4">
      <c r="A286" s="104">
        <v>0</v>
      </c>
      <c r="B286" s="108"/>
      <c r="C286" s="109">
        <v>1</v>
      </c>
      <c r="D286" s="73">
        <v>1</v>
      </c>
    </row>
    <row r="287" spans="1:4">
      <c r="A287" s="104">
        <v>1</v>
      </c>
      <c r="B287" s="108"/>
      <c r="C287" s="109">
        <v>1</v>
      </c>
      <c r="D287" s="73">
        <v>1</v>
      </c>
    </row>
    <row r="288" spans="1:4">
      <c r="A288" s="104">
        <v>2</v>
      </c>
      <c r="B288" s="108"/>
      <c r="C288" s="109">
        <v>1</v>
      </c>
      <c r="D288" s="73">
        <v>1</v>
      </c>
    </row>
    <row r="289" spans="1:4">
      <c r="A289" s="104">
        <v>3</v>
      </c>
      <c r="B289" s="108">
        <v>1</v>
      </c>
      <c r="C289" s="109"/>
      <c r="D289" s="73">
        <v>1</v>
      </c>
    </row>
    <row r="290" spans="1:4">
      <c r="A290" s="104">
        <v>4</v>
      </c>
      <c r="B290" s="108">
        <v>1</v>
      </c>
      <c r="C290" s="109"/>
      <c r="D290" s="73">
        <v>1</v>
      </c>
    </row>
    <row r="291" spans="1:4">
      <c r="A291" s="104">
        <v>5</v>
      </c>
      <c r="B291" s="108"/>
      <c r="C291" s="109">
        <v>1</v>
      </c>
      <c r="D291" s="73">
        <v>1</v>
      </c>
    </row>
    <row r="292" spans="1:4">
      <c r="A292" s="103" t="s">
        <v>93</v>
      </c>
      <c r="B292" s="108">
        <v>4</v>
      </c>
      <c r="C292" s="109">
        <v>6</v>
      </c>
      <c r="D292" s="73">
        <v>10</v>
      </c>
    </row>
    <row r="293" spans="1:4">
      <c r="A293" s="104">
        <v>0</v>
      </c>
      <c r="B293" s="108"/>
      <c r="C293" s="109">
        <v>1</v>
      </c>
      <c r="D293" s="73">
        <v>1</v>
      </c>
    </row>
    <row r="294" spans="1:4">
      <c r="A294" s="104">
        <v>1</v>
      </c>
      <c r="B294" s="108"/>
      <c r="C294" s="109">
        <v>1</v>
      </c>
      <c r="D294" s="73">
        <v>1</v>
      </c>
    </row>
    <row r="295" spans="1:4">
      <c r="A295" s="104">
        <v>2</v>
      </c>
      <c r="B295" s="108"/>
      <c r="C295" s="109">
        <v>1</v>
      </c>
      <c r="D295" s="73">
        <v>1</v>
      </c>
    </row>
    <row r="296" spans="1:4">
      <c r="A296" s="104">
        <v>3</v>
      </c>
      <c r="B296" s="108"/>
      <c r="C296" s="109">
        <v>1</v>
      </c>
      <c r="D296" s="73">
        <v>1</v>
      </c>
    </row>
    <row r="297" spans="1:4">
      <c r="A297" s="104">
        <v>4</v>
      </c>
      <c r="B297" s="108"/>
      <c r="C297" s="109">
        <v>1</v>
      </c>
      <c r="D297" s="73">
        <v>1</v>
      </c>
    </row>
    <row r="298" spans="1:4">
      <c r="A298" s="104">
        <v>5</v>
      </c>
      <c r="B298" s="108"/>
      <c r="C298" s="109">
        <v>1</v>
      </c>
      <c r="D298" s="73">
        <v>1</v>
      </c>
    </row>
    <row r="299" spans="1:4">
      <c r="A299" s="104">
        <v>6</v>
      </c>
      <c r="B299" s="108">
        <v>1</v>
      </c>
      <c r="C299" s="109"/>
      <c r="D299" s="73">
        <v>1</v>
      </c>
    </row>
    <row r="300" spans="1:4">
      <c r="A300" s="104">
        <v>7</v>
      </c>
      <c r="B300" s="108">
        <v>1</v>
      </c>
      <c r="C300" s="109"/>
      <c r="D300" s="73">
        <v>1</v>
      </c>
    </row>
    <row r="301" spans="1:4">
      <c r="A301" s="104">
        <v>8</v>
      </c>
      <c r="B301" s="108">
        <v>1</v>
      </c>
      <c r="C301" s="109"/>
      <c r="D301" s="73">
        <v>1</v>
      </c>
    </row>
    <row r="302" spans="1:4">
      <c r="A302" s="104">
        <v>9</v>
      </c>
      <c r="B302" s="108">
        <v>1</v>
      </c>
      <c r="C302" s="109"/>
      <c r="D302" s="73">
        <v>1</v>
      </c>
    </row>
    <row r="303" spans="1:4">
      <c r="A303" s="103" t="s">
        <v>334</v>
      </c>
      <c r="B303" s="108">
        <v>1</v>
      </c>
      <c r="C303" s="109">
        <v>1</v>
      </c>
      <c r="D303" s="73">
        <v>2</v>
      </c>
    </row>
    <row r="304" spans="1:4">
      <c r="A304" s="104">
        <v>0</v>
      </c>
      <c r="B304" s="108"/>
      <c r="C304" s="109">
        <v>1</v>
      </c>
      <c r="D304" s="73">
        <v>1</v>
      </c>
    </row>
    <row r="305" spans="1:4">
      <c r="A305" s="104">
        <v>1</v>
      </c>
      <c r="B305" s="108">
        <v>1</v>
      </c>
      <c r="C305" s="109"/>
      <c r="D305" s="73">
        <v>1</v>
      </c>
    </row>
    <row r="306" spans="1:4">
      <c r="A306" s="72" t="s">
        <v>749</v>
      </c>
      <c r="B306" s="108">
        <v>15</v>
      </c>
      <c r="C306" s="109">
        <v>35</v>
      </c>
      <c r="D306" s="73">
        <v>50</v>
      </c>
    </row>
    <row r="307" spans="1:4">
      <c r="A307" s="103" t="s">
        <v>339</v>
      </c>
      <c r="B307" s="108"/>
      <c r="C307" s="109">
        <v>1</v>
      </c>
      <c r="D307" s="73">
        <v>1</v>
      </c>
    </row>
    <row r="308" spans="1:4">
      <c r="A308" s="104">
        <v>0</v>
      </c>
      <c r="B308" s="108"/>
      <c r="C308" s="109">
        <v>1</v>
      </c>
      <c r="D308" s="73">
        <v>1</v>
      </c>
    </row>
    <row r="309" spans="1:4">
      <c r="A309" s="103" t="s">
        <v>114</v>
      </c>
      <c r="B309" s="108">
        <v>4</v>
      </c>
      <c r="C309" s="109">
        <v>3</v>
      </c>
      <c r="D309" s="73">
        <v>7</v>
      </c>
    </row>
    <row r="310" spans="1:4">
      <c r="A310" s="104">
        <v>0</v>
      </c>
      <c r="B310" s="108"/>
      <c r="C310" s="109">
        <v>1</v>
      </c>
      <c r="D310" s="73">
        <v>1</v>
      </c>
    </row>
    <row r="311" spans="1:4">
      <c r="A311" s="104">
        <v>1</v>
      </c>
      <c r="B311" s="108">
        <v>1</v>
      </c>
      <c r="C311" s="109"/>
      <c r="D311" s="73">
        <v>1</v>
      </c>
    </row>
    <row r="312" spans="1:4">
      <c r="A312" s="104">
        <v>2</v>
      </c>
      <c r="B312" s="108"/>
      <c r="C312" s="109">
        <v>1</v>
      </c>
      <c r="D312" s="73">
        <v>1</v>
      </c>
    </row>
    <row r="313" spans="1:4">
      <c r="A313" s="104">
        <v>3</v>
      </c>
      <c r="B313" s="108">
        <v>1</v>
      </c>
      <c r="C313" s="109"/>
      <c r="D313" s="73">
        <v>1</v>
      </c>
    </row>
    <row r="314" spans="1:4">
      <c r="A314" s="104">
        <v>4</v>
      </c>
      <c r="B314" s="108"/>
      <c r="C314" s="109">
        <v>1</v>
      </c>
      <c r="D314" s="73">
        <v>1</v>
      </c>
    </row>
    <row r="315" spans="1:4">
      <c r="A315" s="104">
        <v>5</v>
      </c>
      <c r="B315" s="108">
        <v>1</v>
      </c>
      <c r="C315" s="109"/>
      <c r="D315" s="73">
        <v>1</v>
      </c>
    </row>
    <row r="316" spans="1:4">
      <c r="A316" s="104">
        <v>6</v>
      </c>
      <c r="B316" s="108">
        <v>1</v>
      </c>
      <c r="C316" s="109"/>
      <c r="D316" s="73">
        <v>1</v>
      </c>
    </row>
    <row r="317" spans="1:4">
      <c r="A317" s="103" t="s">
        <v>100</v>
      </c>
      <c r="B317" s="108">
        <v>2</v>
      </c>
      <c r="C317" s="109">
        <v>7</v>
      </c>
      <c r="D317" s="73">
        <v>9</v>
      </c>
    </row>
    <row r="318" spans="1:4">
      <c r="A318" s="104">
        <v>0</v>
      </c>
      <c r="B318" s="108"/>
      <c r="C318" s="109">
        <v>1</v>
      </c>
      <c r="D318" s="73">
        <v>1</v>
      </c>
    </row>
    <row r="319" spans="1:4">
      <c r="A319" s="104">
        <v>1</v>
      </c>
      <c r="B319" s="108"/>
      <c r="C319" s="109">
        <v>1</v>
      </c>
      <c r="D319" s="73">
        <v>1</v>
      </c>
    </row>
    <row r="320" spans="1:4">
      <c r="A320" s="104">
        <v>2</v>
      </c>
      <c r="B320" s="108"/>
      <c r="C320" s="109">
        <v>1</v>
      </c>
      <c r="D320" s="73">
        <v>1</v>
      </c>
    </row>
    <row r="321" spans="1:4">
      <c r="A321" s="104">
        <v>3</v>
      </c>
      <c r="B321" s="108"/>
      <c r="C321" s="109">
        <v>1</v>
      </c>
      <c r="D321" s="73">
        <v>1</v>
      </c>
    </row>
    <row r="322" spans="1:4">
      <c r="A322" s="104">
        <v>4</v>
      </c>
      <c r="B322" s="108"/>
      <c r="C322" s="109">
        <v>1</v>
      </c>
      <c r="D322" s="73">
        <v>1</v>
      </c>
    </row>
    <row r="323" spans="1:4">
      <c r="A323" s="104">
        <v>5</v>
      </c>
      <c r="B323" s="108"/>
      <c r="C323" s="109">
        <v>1</v>
      </c>
      <c r="D323" s="73">
        <v>1</v>
      </c>
    </row>
    <row r="324" spans="1:4">
      <c r="A324" s="104">
        <v>6</v>
      </c>
      <c r="B324" s="108">
        <v>1</v>
      </c>
      <c r="C324" s="109"/>
      <c r="D324" s="73">
        <v>1</v>
      </c>
    </row>
    <row r="325" spans="1:4">
      <c r="A325" s="104">
        <v>7</v>
      </c>
      <c r="B325" s="108">
        <v>1</v>
      </c>
      <c r="C325" s="109"/>
      <c r="D325" s="73">
        <v>1</v>
      </c>
    </row>
    <row r="326" spans="1:4">
      <c r="A326" s="104">
        <v>8</v>
      </c>
      <c r="B326" s="108"/>
      <c r="C326" s="109">
        <v>1</v>
      </c>
      <c r="D326" s="73">
        <v>1</v>
      </c>
    </row>
    <row r="327" spans="1:4">
      <c r="A327" s="103" t="s">
        <v>344</v>
      </c>
      <c r="B327" s="108">
        <v>1</v>
      </c>
      <c r="C327" s="109">
        <v>2</v>
      </c>
      <c r="D327" s="73">
        <v>3</v>
      </c>
    </row>
    <row r="328" spans="1:4">
      <c r="A328" s="104">
        <v>0</v>
      </c>
      <c r="B328" s="108"/>
      <c r="C328" s="109">
        <v>1</v>
      </c>
      <c r="D328" s="73">
        <v>1</v>
      </c>
    </row>
    <row r="329" spans="1:4">
      <c r="A329" s="104">
        <v>1</v>
      </c>
      <c r="B329" s="108"/>
      <c r="C329" s="109">
        <v>1</v>
      </c>
      <c r="D329" s="73">
        <v>1</v>
      </c>
    </row>
    <row r="330" spans="1:4">
      <c r="A330" s="104">
        <v>2</v>
      </c>
      <c r="B330" s="108">
        <v>1</v>
      </c>
      <c r="C330" s="109"/>
      <c r="D330" s="73">
        <v>1</v>
      </c>
    </row>
    <row r="331" spans="1:4">
      <c r="A331" s="103" t="s">
        <v>104</v>
      </c>
      <c r="B331" s="108">
        <v>2</v>
      </c>
      <c r="C331" s="109">
        <v>3</v>
      </c>
      <c r="D331" s="73">
        <v>5</v>
      </c>
    </row>
    <row r="332" spans="1:4">
      <c r="A332" s="104">
        <v>0</v>
      </c>
      <c r="B332" s="108"/>
      <c r="C332" s="109">
        <v>1</v>
      </c>
      <c r="D332" s="73">
        <v>1</v>
      </c>
    </row>
    <row r="333" spans="1:4">
      <c r="A333" s="104">
        <v>1</v>
      </c>
      <c r="B333" s="108"/>
      <c r="C333" s="109">
        <v>1</v>
      </c>
      <c r="D333" s="73">
        <v>1</v>
      </c>
    </row>
    <row r="334" spans="1:4">
      <c r="A334" s="104">
        <v>2</v>
      </c>
      <c r="B334" s="108"/>
      <c r="C334" s="109">
        <v>1</v>
      </c>
      <c r="D334" s="73">
        <v>1</v>
      </c>
    </row>
    <row r="335" spans="1:4">
      <c r="A335" s="104">
        <v>3</v>
      </c>
      <c r="B335" s="108">
        <v>1</v>
      </c>
      <c r="C335" s="109"/>
      <c r="D335" s="73">
        <v>1</v>
      </c>
    </row>
    <row r="336" spans="1:4">
      <c r="A336" s="104">
        <v>4</v>
      </c>
      <c r="B336" s="108">
        <v>1</v>
      </c>
      <c r="C336" s="109"/>
      <c r="D336" s="73">
        <v>1</v>
      </c>
    </row>
    <row r="337" spans="1:4">
      <c r="A337" s="103" t="s">
        <v>108</v>
      </c>
      <c r="B337" s="108"/>
      <c r="C337" s="109">
        <v>4</v>
      </c>
      <c r="D337" s="73">
        <v>4</v>
      </c>
    </row>
    <row r="338" spans="1:4">
      <c r="A338" s="104">
        <v>0</v>
      </c>
      <c r="B338" s="108"/>
      <c r="C338" s="109">
        <v>1</v>
      </c>
      <c r="D338" s="73">
        <v>1</v>
      </c>
    </row>
    <row r="339" spans="1:4">
      <c r="A339" s="104">
        <v>1</v>
      </c>
      <c r="B339" s="108"/>
      <c r="C339" s="109">
        <v>1</v>
      </c>
      <c r="D339" s="73">
        <v>1</v>
      </c>
    </row>
    <row r="340" spans="1:4">
      <c r="A340" s="104">
        <v>2</v>
      </c>
      <c r="B340" s="108"/>
      <c r="C340" s="109">
        <v>1</v>
      </c>
      <c r="D340" s="73">
        <v>1</v>
      </c>
    </row>
    <row r="341" spans="1:4">
      <c r="A341" s="104">
        <v>3</v>
      </c>
      <c r="B341" s="108"/>
      <c r="C341" s="109">
        <v>1</v>
      </c>
      <c r="D341" s="73">
        <v>1</v>
      </c>
    </row>
    <row r="342" spans="1:4">
      <c r="A342" s="103" t="s">
        <v>106</v>
      </c>
      <c r="B342" s="108">
        <v>2</v>
      </c>
      <c r="C342" s="109">
        <v>5</v>
      </c>
      <c r="D342" s="73">
        <v>7</v>
      </c>
    </row>
    <row r="343" spans="1:4">
      <c r="A343" s="104">
        <v>0</v>
      </c>
      <c r="B343" s="108"/>
      <c r="C343" s="109">
        <v>1</v>
      </c>
      <c r="D343" s="73">
        <v>1</v>
      </c>
    </row>
    <row r="344" spans="1:4">
      <c r="A344" s="104">
        <v>1</v>
      </c>
      <c r="B344" s="108"/>
      <c r="C344" s="109">
        <v>1</v>
      </c>
      <c r="D344" s="73">
        <v>1</v>
      </c>
    </row>
    <row r="345" spans="1:4">
      <c r="A345" s="104">
        <v>2</v>
      </c>
      <c r="B345" s="108"/>
      <c r="C345" s="109">
        <v>1</v>
      </c>
      <c r="D345" s="73">
        <v>1</v>
      </c>
    </row>
    <row r="346" spans="1:4">
      <c r="A346" s="104">
        <v>3</v>
      </c>
      <c r="B346" s="108"/>
      <c r="C346" s="109">
        <v>1</v>
      </c>
      <c r="D346" s="73">
        <v>1</v>
      </c>
    </row>
    <row r="347" spans="1:4">
      <c r="A347" s="104">
        <v>4</v>
      </c>
      <c r="B347" s="108"/>
      <c r="C347" s="109">
        <v>1</v>
      </c>
      <c r="D347" s="73">
        <v>1</v>
      </c>
    </row>
    <row r="348" spans="1:4">
      <c r="A348" s="104">
        <v>5</v>
      </c>
      <c r="B348" s="108">
        <v>1</v>
      </c>
      <c r="C348" s="109"/>
      <c r="D348" s="73">
        <v>1</v>
      </c>
    </row>
    <row r="349" spans="1:4">
      <c r="A349" s="104">
        <v>6</v>
      </c>
      <c r="B349" s="108">
        <v>1</v>
      </c>
      <c r="C349" s="109"/>
      <c r="D349" s="73">
        <v>1</v>
      </c>
    </row>
    <row r="350" spans="1:4">
      <c r="A350" s="103" t="s">
        <v>356</v>
      </c>
      <c r="B350" s="108">
        <v>1</v>
      </c>
      <c r="C350" s="109">
        <v>5</v>
      </c>
      <c r="D350" s="73">
        <v>6</v>
      </c>
    </row>
    <row r="351" spans="1:4">
      <c r="A351" s="104">
        <v>0</v>
      </c>
      <c r="B351" s="108"/>
      <c r="C351" s="109">
        <v>1</v>
      </c>
      <c r="D351" s="73">
        <v>1</v>
      </c>
    </row>
    <row r="352" spans="1:4">
      <c r="A352" s="104">
        <v>1</v>
      </c>
      <c r="B352" s="108"/>
      <c r="C352" s="109">
        <v>1</v>
      </c>
      <c r="D352" s="73">
        <v>1</v>
      </c>
    </row>
    <row r="353" spans="1:4">
      <c r="A353" s="104">
        <v>2</v>
      </c>
      <c r="B353" s="108"/>
      <c r="C353" s="109">
        <v>1</v>
      </c>
      <c r="D353" s="73">
        <v>1</v>
      </c>
    </row>
    <row r="354" spans="1:4">
      <c r="A354" s="104">
        <v>3</v>
      </c>
      <c r="B354" s="108"/>
      <c r="C354" s="109">
        <v>1</v>
      </c>
      <c r="D354" s="73">
        <v>1</v>
      </c>
    </row>
    <row r="355" spans="1:4">
      <c r="A355" s="104">
        <v>4</v>
      </c>
      <c r="B355" s="108"/>
      <c r="C355" s="109">
        <v>1</v>
      </c>
      <c r="D355" s="73">
        <v>1</v>
      </c>
    </row>
    <row r="356" spans="1:4">
      <c r="A356" s="104">
        <v>5</v>
      </c>
      <c r="B356" s="108">
        <v>1</v>
      </c>
      <c r="C356" s="109"/>
      <c r="D356" s="73">
        <v>1</v>
      </c>
    </row>
    <row r="357" spans="1:4">
      <c r="A357" s="103" t="s">
        <v>111</v>
      </c>
      <c r="B357" s="108">
        <v>3</v>
      </c>
      <c r="C357" s="109">
        <v>5</v>
      </c>
      <c r="D357" s="73">
        <v>8</v>
      </c>
    </row>
    <row r="358" spans="1:4">
      <c r="A358" s="104">
        <v>0</v>
      </c>
      <c r="B358" s="108"/>
      <c r="C358" s="109">
        <v>1</v>
      </c>
      <c r="D358" s="73">
        <v>1</v>
      </c>
    </row>
    <row r="359" spans="1:4">
      <c r="A359" s="104">
        <v>1</v>
      </c>
      <c r="B359" s="108"/>
      <c r="C359" s="109">
        <v>1</v>
      </c>
      <c r="D359" s="73">
        <v>1</v>
      </c>
    </row>
    <row r="360" spans="1:4">
      <c r="A360" s="104">
        <v>2</v>
      </c>
      <c r="B360" s="108"/>
      <c r="C360" s="109">
        <v>1</v>
      </c>
      <c r="D360" s="73">
        <v>1</v>
      </c>
    </row>
    <row r="361" spans="1:4">
      <c r="A361" s="104">
        <v>3</v>
      </c>
      <c r="B361" s="108"/>
      <c r="C361" s="109">
        <v>1</v>
      </c>
      <c r="D361" s="73">
        <v>1</v>
      </c>
    </row>
    <row r="362" spans="1:4">
      <c r="A362" s="104">
        <v>4</v>
      </c>
      <c r="B362" s="108">
        <v>1</v>
      </c>
      <c r="C362" s="109"/>
      <c r="D362" s="73">
        <v>1</v>
      </c>
    </row>
    <row r="363" spans="1:4">
      <c r="A363" s="104">
        <v>5</v>
      </c>
      <c r="B363" s="108"/>
      <c r="C363" s="109">
        <v>1</v>
      </c>
      <c r="D363" s="73">
        <v>1</v>
      </c>
    </row>
    <row r="364" spans="1:4">
      <c r="A364" s="104">
        <v>6</v>
      </c>
      <c r="B364" s="108">
        <v>1</v>
      </c>
      <c r="C364" s="109"/>
      <c r="D364" s="73">
        <v>1</v>
      </c>
    </row>
    <row r="365" spans="1:4">
      <c r="A365" s="104">
        <v>7</v>
      </c>
      <c r="B365" s="108">
        <v>1</v>
      </c>
      <c r="C365" s="109"/>
      <c r="D365" s="73">
        <v>1</v>
      </c>
    </row>
    <row r="366" spans="1:4">
      <c r="A366" s="72" t="s">
        <v>750</v>
      </c>
      <c r="B366" s="108">
        <v>21</v>
      </c>
      <c r="C366" s="109">
        <v>31</v>
      </c>
      <c r="D366" s="73">
        <v>52</v>
      </c>
    </row>
    <row r="367" spans="1:4">
      <c r="A367" s="103" t="s">
        <v>366</v>
      </c>
      <c r="B367" s="108"/>
      <c r="C367" s="109">
        <v>1</v>
      </c>
      <c r="D367" s="73">
        <v>1</v>
      </c>
    </row>
    <row r="368" spans="1:4">
      <c r="A368" s="104">
        <v>0</v>
      </c>
      <c r="B368" s="108"/>
      <c r="C368" s="109">
        <v>1</v>
      </c>
      <c r="D368" s="73">
        <v>1</v>
      </c>
    </row>
    <row r="369" spans="1:4">
      <c r="A369" s="103" t="s">
        <v>116</v>
      </c>
      <c r="B369" s="108">
        <v>4</v>
      </c>
      <c r="C369" s="109">
        <v>10</v>
      </c>
      <c r="D369" s="73">
        <v>14</v>
      </c>
    </row>
    <row r="370" spans="1:4">
      <c r="A370" s="104">
        <v>0</v>
      </c>
      <c r="B370" s="108"/>
      <c r="C370" s="109">
        <v>1</v>
      </c>
      <c r="D370" s="73">
        <v>1</v>
      </c>
    </row>
    <row r="371" spans="1:4">
      <c r="A371" s="104">
        <v>1</v>
      </c>
      <c r="B371" s="108"/>
      <c r="C371" s="109">
        <v>1</v>
      </c>
      <c r="D371" s="73">
        <v>1</v>
      </c>
    </row>
    <row r="372" spans="1:4">
      <c r="A372" s="104">
        <v>2</v>
      </c>
      <c r="B372" s="108"/>
      <c r="C372" s="109">
        <v>1</v>
      </c>
      <c r="D372" s="73">
        <v>1</v>
      </c>
    </row>
    <row r="373" spans="1:4">
      <c r="A373" s="104">
        <v>3</v>
      </c>
      <c r="B373" s="108"/>
      <c r="C373" s="109">
        <v>1</v>
      </c>
      <c r="D373" s="73">
        <v>1</v>
      </c>
    </row>
    <row r="374" spans="1:4">
      <c r="A374" s="104">
        <v>4</v>
      </c>
      <c r="B374" s="108"/>
      <c r="C374" s="109">
        <v>1</v>
      </c>
      <c r="D374" s="73">
        <v>1</v>
      </c>
    </row>
    <row r="375" spans="1:4">
      <c r="A375" s="104">
        <v>5</v>
      </c>
      <c r="B375" s="108"/>
      <c r="C375" s="109">
        <v>1</v>
      </c>
      <c r="D375" s="73">
        <v>1</v>
      </c>
    </row>
    <row r="376" spans="1:4">
      <c r="A376" s="104">
        <v>6</v>
      </c>
      <c r="B376" s="108">
        <v>1</v>
      </c>
      <c r="C376" s="109"/>
      <c r="D376" s="73">
        <v>1</v>
      </c>
    </row>
    <row r="377" spans="1:4">
      <c r="A377" s="104">
        <v>7</v>
      </c>
      <c r="B377" s="108">
        <v>1</v>
      </c>
      <c r="C377" s="109"/>
      <c r="D377" s="73">
        <v>1</v>
      </c>
    </row>
    <row r="378" spans="1:4">
      <c r="A378" s="104">
        <v>8</v>
      </c>
      <c r="B378" s="108"/>
      <c r="C378" s="109">
        <v>1</v>
      </c>
      <c r="D378" s="73">
        <v>1</v>
      </c>
    </row>
    <row r="379" spans="1:4">
      <c r="A379" s="104">
        <v>9</v>
      </c>
      <c r="B379" s="108"/>
      <c r="C379" s="109">
        <v>1</v>
      </c>
      <c r="D379" s="73">
        <v>1</v>
      </c>
    </row>
    <row r="380" spans="1:4">
      <c r="A380" s="104">
        <v>10</v>
      </c>
      <c r="B380" s="108">
        <v>1</v>
      </c>
      <c r="C380" s="109"/>
      <c r="D380" s="73">
        <v>1</v>
      </c>
    </row>
    <row r="381" spans="1:4">
      <c r="A381" s="104">
        <v>11</v>
      </c>
      <c r="B381" s="108"/>
      <c r="C381" s="109">
        <v>1</v>
      </c>
      <c r="D381" s="73">
        <v>1</v>
      </c>
    </row>
    <row r="382" spans="1:4">
      <c r="A382" s="104">
        <v>12</v>
      </c>
      <c r="B382" s="108"/>
      <c r="C382" s="109">
        <v>1</v>
      </c>
      <c r="D382" s="73">
        <v>1</v>
      </c>
    </row>
    <row r="383" spans="1:4">
      <c r="A383" s="104">
        <v>13</v>
      </c>
      <c r="B383" s="108">
        <v>1</v>
      </c>
      <c r="C383" s="109"/>
      <c r="D383" s="73">
        <v>1</v>
      </c>
    </row>
    <row r="384" spans="1:4">
      <c r="A384" s="103" t="s">
        <v>119</v>
      </c>
      <c r="B384" s="108">
        <v>4</v>
      </c>
      <c r="C384" s="109">
        <v>1</v>
      </c>
      <c r="D384" s="73">
        <v>5</v>
      </c>
    </row>
    <row r="385" spans="1:4">
      <c r="A385" s="104">
        <v>0</v>
      </c>
      <c r="B385" s="108"/>
      <c r="C385" s="109">
        <v>1</v>
      </c>
      <c r="D385" s="73">
        <v>1</v>
      </c>
    </row>
    <row r="386" spans="1:4">
      <c r="A386" s="104">
        <v>1</v>
      </c>
      <c r="B386" s="108">
        <v>1</v>
      </c>
      <c r="C386" s="109"/>
      <c r="D386" s="73">
        <v>1</v>
      </c>
    </row>
    <row r="387" spans="1:4">
      <c r="A387" s="104">
        <v>2</v>
      </c>
      <c r="B387" s="108">
        <v>1</v>
      </c>
      <c r="C387" s="109"/>
      <c r="D387" s="73">
        <v>1</v>
      </c>
    </row>
    <row r="388" spans="1:4">
      <c r="A388" s="104">
        <v>3</v>
      </c>
      <c r="B388" s="108">
        <v>1</v>
      </c>
      <c r="C388" s="109"/>
      <c r="D388" s="73">
        <v>1</v>
      </c>
    </row>
    <row r="389" spans="1:4">
      <c r="A389" s="104">
        <v>4</v>
      </c>
      <c r="B389" s="108">
        <v>1</v>
      </c>
      <c r="C389" s="109"/>
      <c r="D389" s="73">
        <v>1</v>
      </c>
    </row>
    <row r="390" spans="1:4">
      <c r="A390" s="103" t="s">
        <v>121</v>
      </c>
      <c r="B390" s="108">
        <v>6</v>
      </c>
      <c r="C390" s="109">
        <v>2</v>
      </c>
      <c r="D390" s="73">
        <v>8</v>
      </c>
    </row>
    <row r="391" spans="1:4">
      <c r="A391" s="104">
        <v>0</v>
      </c>
      <c r="B391" s="108"/>
      <c r="C391" s="109">
        <v>1</v>
      </c>
      <c r="D391" s="73">
        <v>1</v>
      </c>
    </row>
    <row r="392" spans="1:4">
      <c r="A392" s="104">
        <v>1</v>
      </c>
      <c r="B392" s="108">
        <v>1</v>
      </c>
      <c r="C392" s="109"/>
      <c r="D392" s="73">
        <v>1</v>
      </c>
    </row>
    <row r="393" spans="1:4">
      <c r="A393" s="104">
        <v>2</v>
      </c>
      <c r="B393" s="108">
        <v>1</v>
      </c>
      <c r="C393" s="109"/>
      <c r="D393" s="73">
        <v>1</v>
      </c>
    </row>
    <row r="394" spans="1:4">
      <c r="A394" s="104">
        <v>3</v>
      </c>
      <c r="B394" s="108">
        <v>1</v>
      </c>
      <c r="C394" s="109"/>
      <c r="D394" s="73">
        <v>1</v>
      </c>
    </row>
    <row r="395" spans="1:4">
      <c r="A395" s="104">
        <v>4</v>
      </c>
      <c r="B395" s="108"/>
      <c r="C395" s="109">
        <v>1</v>
      </c>
      <c r="D395" s="73">
        <v>1</v>
      </c>
    </row>
    <row r="396" spans="1:4">
      <c r="A396" s="104">
        <v>5</v>
      </c>
      <c r="B396" s="108">
        <v>1</v>
      </c>
      <c r="C396" s="109"/>
      <c r="D396" s="73">
        <v>1</v>
      </c>
    </row>
    <row r="397" spans="1:4">
      <c r="A397" s="104">
        <v>6</v>
      </c>
      <c r="B397" s="108">
        <v>1</v>
      </c>
      <c r="C397" s="109"/>
      <c r="D397" s="73">
        <v>1</v>
      </c>
    </row>
    <row r="398" spans="1:4">
      <c r="A398" s="104">
        <v>7</v>
      </c>
      <c r="B398" s="108">
        <v>1</v>
      </c>
      <c r="C398" s="109"/>
      <c r="D398" s="73">
        <v>1</v>
      </c>
    </row>
    <row r="399" spans="1:4">
      <c r="A399" s="103" t="s">
        <v>122</v>
      </c>
      <c r="B399" s="108">
        <v>6</v>
      </c>
      <c r="C399" s="109">
        <v>10</v>
      </c>
      <c r="D399" s="73">
        <v>16</v>
      </c>
    </row>
    <row r="400" spans="1:4">
      <c r="A400" s="104">
        <v>0</v>
      </c>
      <c r="B400" s="108"/>
      <c r="C400" s="109">
        <v>1</v>
      </c>
      <c r="D400" s="73">
        <v>1</v>
      </c>
    </row>
    <row r="401" spans="1:4">
      <c r="A401" s="104">
        <v>1</v>
      </c>
      <c r="B401" s="108"/>
      <c r="C401" s="109">
        <v>1</v>
      </c>
      <c r="D401" s="73">
        <v>1</v>
      </c>
    </row>
    <row r="402" spans="1:4">
      <c r="A402" s="104">
        <v>2</v>
      </c>
      <c r="B402" s="108"/>
      <c r="C402" s="109">
        <v>1</v>
      </c>
      <c r="D402" s="73">
        <v>1</v>
      </c>
    </row>
    <row r="403" spans="1:4">
      <c r="A403" s="104">
        <v>3</v>
      </c>
      <c r="B403" s="108"/>
      <c r="C403" s="109">
        <v>1</v>
      </c>
      <c r="D403" s="73">
        <v>1</v>
      </c>
    </row>
    <row r="404" spans="1:4">
      <c r="A404" s="104">
        <v>4</v>
      </c>
      <c r="B404" s="108"/>
      <c r="C404" s="109">
        <v>1</v>
      </c>
      <c r="D404" s="73">
        <v>1</v>
      </c>
    </row>
    <row r="405" spans="1:4">
      <c r="A405" s="104">
        <v>5</v>
      </c>
      <c r="B405" s="108">
        <v>1</v>
      </c>
      <c r="C405" s="109"/>
      <c r="D405" s="73">
        <v>1</v>
      </c>
    </row>
    <row r="406" spans="1:4">
      <c r="A406" s="104">
        <v>6</v>
      </c>
      <c r="B406" s="108"/>
      <c r="C406" s="109">
        <v>1</v>
      </c>
      <c r="D406" s="73">
        <v>1</v>
      </c>
    </row>
    <row r="407" spans="1:4">
      <c r="A407" s="104">
        <v>7</v>
      </c>
      <c r="B407" s="108"/>
      <c r="C407" s="109">
        <v>1</v>
      </c>
      <c r="D407" s="73">
        <v>1</v>
      </c>
    </row>
    <row r="408" spans="1:4">
      <c r="A408" s="104">
        <v>8</v>
      </c>
      <c r="B408" s="108"/>
      <c r="C408" s="109">
        <v>1</v>
      </c>
      <c r="D408" s="73">
        <v>1</v>
      </c>
    </row>
    <row r="409" spans="1:4">
      <c r="A409" s="104">
        <v>9</v>
      </c>
      <c r="B409" s="108">
        <v>1</v>
      </c>
      <c r="C409" s="109"/>
      <c r="D409" s="73">
        <v>1</v>
      </c>
    </row>
    <row r="410" spans="1:4">
      <c r="A410" s="104">
        <v>10</v>
      </c>
      <c r="B410" s="108">
        <v>1</v>
      </c>
      <c r="C410" s="109"/>
      <c r="D410" s="73">
        <v>1</v>
      </c>
    </row>
    <row r="411" spans="1:4">
      <c r="A411" s="104">
        <v>11</v>
      </c>
      <c r="B411" s="108"/>
      <c r="C411" s="109">
        <v>1</v>
      </c>
      <c r="D411" s="73">
        <v>1</v>
      </c>
    </row>
    <row r="412" spans="1:4">
      <c r="A412" s="104">
        <v>12</v>
      </c>
      <c r="B412" s="108">
        <v>1</v>
      </c>
      <c r="C412" s="109"/>
      <c r="D412" s="73">
        <v>1</v>
      </c>
    </row>
    <row r="413" spans="1:4">
      <c r="A413" s="104">
        <v>13</v>
      </c>
      <c r="B413" s="108"/>
      <c r="C413" s="109">
        <v>1</v>
      </c>
      <c r="D413" s="73">
        <v>1</v>
      </c>
    </row>
    <row r="414" spans="1:4">
      <c r="A414" s="104">
        <v>14</v>
      </c>
      <c r="B414" s="108">
        <v>1</v>
      </c>
      <c r="C414" s="109"/>
      <c r="D414" s="73">
        <v>1</v>
      </c>
    </row>
    <row r="415" spans="1:4">
      <c r="A415" s="104">
        <v>15</v>
      </c>
      <c r="B415" s="108">
        <v>1</v>
      </c>
      <c r="C415" s="109"/>
      <c r="D415" s="73">
        <v>1</v>
      </c>
    </row>
    <row r="416" spans="1:4">
      <c r="A416" s="103" t="s">
        <v>123</v>
      </c>
      <c r="B416" s="108"/>
      <c r="C416" s="109">
        <v>1</v>
      </c>
      <c r="D416" s="73">
        <v>1</v>
      </c>
    </row>
    <row r="417" spans="1:4">
      <c r="A417" s="104">
        <v>0</v>
      </c>
      <c r="B417" s="108"/>
      <c r="C417" s="109">
        <v>1</v>
      </c>
      <c r="D417" s="73">
        <v>1</v>
      </c>
    </row>
    <row r="418" spans="1:4">
      <c r="A418" s="103" t="s">
        <v>378</v>
      </c>
      <c r="B418" s="108"/>
      <c r="C418" s="109">
        <v>1</v>
      </c>
      <c r="D418" s="73">
        <v>1</v>
      </c>
    </row>
    <row r="419" spans="1:4">
      <c r="A419" s="104">
        <v>0</v>
      </c>
      <c r="B419" s="108"/>
      <c r="C419" s="109">
        <v>1</v>
      </c>
      <c r="D419" s="73">
        <v>1</v>
      </c>
    </row>
    <row r="420" spans="1:4">
      <c r="A420" s="103" t="s">
        <v>26</v>
      </c>
      <c r="B420" s="108">
        <v>1</v>
      </c>
      <c r="C420" s="109">
        <v>5</v>
      </c>
      <c r="D420" s="73">
        <v>6</v>
      </c>
    </row>
    <row r="421" spans="1:4">
      <c r="A421" s="104">
        <v>0</v>
      </c>
      <c r="B421" s="108"/>
      <c r="C421" s="109">
        <v>1</v>
      </c>
      <c r="D421" s="73">
        <v>1</v>
      </c>
    </row>
    <row r="422" spans="1:4">
      <c r="A422" s="104">
        <v>1</v>
      </c>
      <c r="B422" s="108"/>
      <c r="C422" s="109">
        <v>1</v>
      </c>
      <c r="D422" s="73">
        <v>1</v>
      </c>
    </row>
    <row r="423" spans="1:4">
      <c r="A423" s="104">
        <v>2</v>
      </c>
      <c r="B423" s="108"/>
      <c r="C423" s="109">
        <v>1</v>
      </c>
      <c r="D423" s="73">
        <v>1</v>
      </c>
    </row>
    <row r="424" spans="1:4">
      <c r="A424" s="104">
        <v>3</v>
      </c>
      <c r="B424" s="108"/>
      <c r="C424" s="109">
        <v>1</v>
      </c>
      <c r="D424" s="73">
        <v>1</v>
      </c>
    </row>
    <row r="425" spans="1:4">
      <c r="A425" s="104">
        <v>4</v>
      </c>
      <c r="B425" s="108"/>
      <c r="C425" s="109">
        <v>1</v>
      </c>
      <c r="D425" s="73">
        <v>1</v>
      </c>
    </row>
    <row r="426" spans="1:4">
      <c r="A426" s="104">
        <v>5</v>
      </c>
      <c r="B426" s="108">
        <v>1</v>
      </c>
      <c r="C426" s="109"/>
      <c r="D426" s="73">
        <v>1</v>
      </c>
    </row>
    <row r="427" spans="1:4">
      <c r="A427" s="72" t="s">
        <v>751</v>
      </c>
      <c r="B427" s="108">
        <v>7</v>
      </c>
      <c r="C427" s="109">
        <v>21</v>
      </c>
      <c r="D427" s="73">
        <v>28</v>
      </c>
    </row>
    <row r="428" spans="1:4">
      <c r="A428" s="103" t="s">
        <v>383</v>
      </c>
      <c r="B428" s="108"/>
      <c r="C428" s="109">
        <v>1</v>
      </c>
      <c r="D428" s="73">
        <v>1</v>
      </c>
    </row>
    <row r="429" spans="1:4">
      <c r="A429" s="104">
        <v>0</v>
      </c>
      <c r="B429" s="108"/>
      <c r="C429" s="109">
        <v>1</v>
      </c>
      <c r="D429" s="73">
        <v>1</v>
      </c>
    </row>
    <row r="430" spans="1:4">
      <c r="A430" s="103" t="s">
        <v>385</v>
      </c>
      <c r="B430" s="108"/>
      <c r="C430" s="109">
        <v>3</v>
      </c>
      <c r="D430" s="73">
        <v>3</v>
      </c>
    </row>
    <row r="431" spans="1:4">
      <c r="A431" s="104">
        <v>0</v>
      </c>
      <c r="B431" s="108"/>
      <c r="C431" s="109">
        <v>1</v>
      </c>
      <c r="D431" s="73">
        <v>1</v>
      </c>
    </row>
    <row r="432" spans="1:4">
      <c r="A432" s="104">
        <v>1</v>
      </c>
      <c r="B432" s="108"/>
      <c r="C432" s="109">
        <v>1</v>
      </c>
      <c r="D432" s="73">
        <v>1</v>
      </c>
    </row>
    <row r="433" spans="1:4">
      <c r="A433" s="104">
        <v>2</v>
      </c>
      <c r="B433" s="108"/>
      <c r="C433" s="109">
        <v>1</v>
      </c>
      <c r="D433" s="73">
        <v>1</v>
      </c>
    </row>
    <row r="434" spans="1:4">
      <c r="A434" s="103" t="s">
        <v>125</v>
      </c>
      <c r="B434" s="108">
        <v>1</v>
      </c>
      <c r="C434" s="109">
        <v>2</v>
      </c>
      <c r="D434" s="73">
        <v>3</v>
      </c>
    </row>
    <row r="435" spans="1:4">
      <c r="A435" s="104">
        <v>0</v>
      </c>
      <c r="B435" s="108"/>
      <c r="C435" s="109">
        <v>1</v>
      </c>
      <c r="D435" s="73">
        <v>1</v>
      </c>
    </row>
    <row r="436" spans="1:4">
      <c r="A436" s="104">
        <v>1</v>
      </c>
      <c r="B436" s="108">
        <v>1</v>
      </c>
      <c r="C436" s="109"/>
      <c r="D436" s="73">
        <v>1</v>
      </c>
    </row>
    <row r="437" spans="1:4">
      <c r="A437" s="104">
        <v>2</v>
      </c>
      <c r="B437" s="108"/>
      <c r="C437" s="109">
        <v>1</v>
      </c>
      <c r="D437" s="73">
        <v>1</v>
      </c>
    </row>
    <row r="438" spans="1:4">
      <c r="A438" s="103" t="s">
        <v>126</v>
      </c>
      <c r="B438" s="108">
        <v>4</v>
      </c>
      <c r="C438" s="109">
        <v>7</v>
      </c>
      <c r="D438" s="73">
        <v>11</v>
      </c>
    </row>
    <row r="439" spans="1:4">
      <c r="A439" s="104">
        <v>0</v>
      </c>
      <c r="B439" s="108"/>
      <c r="C439" s="109">
        <v>1</v>
      </c>
      <c r="D439" s="73">
        <v>1</v>
      </c>
    </row>
    <row r="440" spans="1:4">
      <c r="A440" s="104">
        <v>1</v>
      </c>
      <c r="B440" s="108"/>
      <c r="C440" s="109">
        <v>1</v>
      </c>
      <c r="D440" s="73">
        <v>1</v>
      </c>
    </row>
    <row r="441" spans="1:4">
      <c r="A441" s="104">
        <v>2</v>
      </c>
      <c r="B441" s="108"/>
      <c r="C441" s="109">
        <v>1</v>
      </c>
      <c r="D441" s="73">
        <v>1</v>
      </c>
    </row>
    <row r="442" spans="1:4">
      <c r="A442" s="104">
        <v>3</v>
      </c>
      <c r="B442" s="108"/>
      <c r="C442" s="109">
        <v>1</v>
      </c>
      <c r="D442" s="73">
        <v>1</v>
      </c>
    </row>
    <row r="443" spans="1:4">
      <c r="A443" s="104">
        <v>4</v>
      </c>
      <c r="B443" s="108"/>
      <c r="C443" s="109">
        <v>1</v>
      </c>
      <c r="D443" s="73">
        <v>1</v>
      </c>
    </row>
    <row r="444" spans="1:4">
      <c r="A444" s="104">
        <v>5</v>
      </c>
      <c r="B444" s="108">
        <v>1</v>
      </c>
      <c r="C444" s="109"/>
      <c r="D444" s="73">
        <v>1</v>
      </c>
    </row>
    <row r="445" spans="1:4">
      <c r="A445" s="104">
        <v>6</v>
      </c>
      <c r="B445" s="108"/>
      <c r="C445" s="109">
        <v>1</v>
      </c>
      <c r="D445" s="73">
        <v>1</v>
      </c>
    </row>
    <row r="446" spans="1:4">
      <c r="A446" s="104">
        <v>7</v>
      </c>
      <c r="B446" s="108">
        <v>1</v>
      </c>
      <c r="C446" s="109"/>
      <c r="D446" s="73">
        <v>1</v>
      </c>
    </row>
    <row r="447" spans="1:4">
      <c r="A447" s="104">
        <v>8</v>
      </c>
      <c r="B447" s="108"/>
      <c r="C447" s="109">
        <v>1</v>
      </c>
      <c r="D447" s="73">
        <v>1</v>
      </c>
    </row>
    <row r="448" spans="1:4">
      <c r="A448" s="104">
        <v>9</v>
      </c>
      <c r="B448" s="108">
        <v>1</v>
      </c>
      <c r="C448" s="109"/>
      <c r="D448" s="73">
        <v>1</v>
      </c>
    </row>
    <row r="449" spans="1:4">
      <c r="A449" s="104">
        <v>10</v>
      </c>
      <c r="B449" s="108">
        <v>1</v>
      </c>
      <c r="C449" s="109"/>
      <c r="D449" s="73">
        <v>1</v>
      </c>
    </row>
    <row r="450" spans="1:4">
      <c r="A450" s="103" t="s">
        <v>128</v>
      </c>
      <c r="B450" s="108"/>
      <c r="C450" s="109">
        <v>2</v>
      </c>
      <c r="D450" s="73">
        <v>2</v>
      </c>
    </row>
    <row r="451" spans="1:4">
      <c r="A451" s="104">
        <v>0</v>
      </c>
      <c r="B451" s="108"/>
      <c r="C451" s="109">
        <v>1</v>
      </c>
      <c r="D451" s="73">
        <v>1</v>
      </c>
    </row>
    <row r="452" spans="1:4">
      <c r="A452" s="104">
        <v>1</v>
      </c>
      <c r="B452" s="108"/>
      <c r="C452" s="109">
        <v>1</v>
      </c>
      <c r="D452" s="73">
        <v>1</v>
      </c>
    </row>
    <row r="453" spans="1:4">
      <c r="A453" s="103" t="s">
        <v>130</v>
      </c>
      <c r="B453" s="108">
        <v>2</v>
      </c>
      <c r="C453" s="109">
        <v>2</v>
      </c>
      <c r="D453" s="73">
        <v>4</v>
      </c>
    </row>
    <row r="454" spans="1:4">
      <c r="A454" s="104">
        <v>0</v>
      </c>
      <c r="B454" s="108"/>
      <c r="C454" s="109">
        <v>1</v>
      </c>
      <c r="D454" s="73">
        <v>1</v>
      </c>
    </row>
    <row r="455" spans="1:4">
      <c r="A455" s="104">
        <v>1</v>
      </c>
      <c r="B455" s="108"/>
      <c r="C455" s="109">
        <v>1</v>
      </c>
      <c r="D455" s="73">
        <v>1</v>
      </c>
    </row>
    <row r="456" spans="1:4">
      <c r="A456" s="104">
        <v>2</v>
      </c>
      <c r="B456" s="108">
        <v>1</v>
      </c>
      <c r="C456" s="109"/>
      <c r="D456" s="73">
        <v>1</v>
      </c>
    </row>
    <row r="457" spans="1:4">
      <c r="A457" s="104">
        <v>3</v>
      </c>
      <c r="B457" s="108">
        <v>1</v>
      </c>
      <c r="C457" s="109"/>
      <c r="D457" s="73">
        <v>1</v>
      </c>
    </row>
    <row r="458" spans="1:4">
      <c r="A458" s="103" t="s">
        <v>131</v>
      </c>
      <c r="B458" s="108"/>
      <c r="C458" s="109">
        <v>3</v>
      </c>
      <c r="D458" s="73">
        <v>3</v>
      </c>
    </row>
    <row r="459" spans="1:4">
      <c r="A459" s="104">
        <v>0</v>
      </c>
      <c r="B459" s="108"/>
      <c r="C459" s="109">
        <v>1</v>
      </c>
      <c r="D459" s="73">
        <v>1</v>
      </c>
    </row>
    <row r="460" spans="1:4">
      <c r="A460" s="104">
        <v>1</v>
      </c>
      <c r="B460" s="108"/>
      <c r="C460" s="109">
        <v>1</v>
      </c>
      <c r="D460" s="73">
        <v>1</v>
      </c>
    </row>
    <row r="461" spans="1:4">
      <c r="A461" s="104">
        <v>2</v>
      </c>
      <c r="B461" s="108"/>
      <c r="C461" s="109">
        <v>1</v>
      </c>
      <c r="D461" s="73">
        <v>1</v>
      </c>
    </row>
    <row r="462" spans="1:4">
      <c r="A462" s="103" t="s">
        <v>185</v>
      </c>
      <c r="B462" s="108"/>
      <c r="C462" s="109">
        <v>1</v>
      </c>
      <c r="D462" s="73">
        <v>1</v>
      </c>
    </row>
    <row r="463" spans="1:4">
      <c r="A463" s="104">
        <v>0</v>
      </c>
      <c r="B463" s="108"/>
      <c r="C463" s="109">
        <v>1</v>
      </c>
      <c r="D463" s="73">
        <v>1</v>
      </c>
    </row>
    <row r="464" spans="1:4">
      <c r="A464" s="72" t="s">
        <v>752</v>
      </c>
      <c r="B464" s="108">
        <v>13</v>
      </c>
      <c r="C464" s="109">
        <v>14</v>
      </c>
      <c r="D464" s="73">
        <v>27</v>
      </c>
    </row>
    <row r="465" spans="1:4">
      <c r="A465" s="103" t="s">
        <v>400</v>
      </c>
      <c r="B465" s="108"/>
      <c r="C465" s="109">
        <v>1</v>
      </c>
      <c r="D465" s="73">
        <v>1</v>
      </c>
    </row>
    <row r="466" spans="1:4">
      <c r="A466" s="104">
        <v>0</v>
      </c>
      <c r="B466" s="108"/>
      <c r="C466" s="109">
        <v>1</v>
      </c>
      <c r="D466" s="73">
        <v>1</v>
      </c>
    </row>
    <row r="467" spans="1:4">
      <c r="A467" s="103" t="s">
        <v>132</v>
      </c>
      <c r="B467" s="108">
        <v>1</v>
      </c>
      <c r="C467" s="109">
        <v>2</v>
      </c>
      <c r="D467" s="73">
        <v>3</v>
      </c>
    </row>
    <row r="468" spans="1:4">
      <c r="A468" s="104">
        <v>0</v>
      </c>
      <c r="B468" s="108"/>
      <c r="C468" s="109">
        <v>1</v>
      </c>
      <c r="D468" s="73">
        <v>1</v>
      </c>
    </row>
    <row r="469" spans="1:4">
      <c r="A469" s="104">
        <v>1</v>
      </c>
      <c r="B469" s="108">
        <v>1</v>
      </c>
      <c r="C469" s="109"/>
      <c r="D469" s="73">
        <v>1</v>
      </c>
    </row>
    <row r="470" spans="1:4">
      <c r="A470" s="104">
        <v>2</v>
      </c>
      <c r="B470" s="108"/>
      <c r="C470" s="109">
        <v>1</v>
      </c>
      <c r="D470" s="73">
        <v>1</v>
      </c>
    </row>
    <row r="471" spans="1:4">
      <c r="A471" s="103" t="s">
        <v>134</v>
      </c>
      <c r="B471" s="108">
        <v>1</v>
      </c>
      <c r="C471" s="109">
        <v>4</v>
      </c>
      <c r="D471" s="73">
        <v>5</v>
      </c>
    </row>
    <row r="472" spans="1:4">
      <c r="A472" s="104">
        <v>0</v>
      </c>
      <c r="B472" s="108"/>
      <c r="C472" s="109">
        <v>1</v>
      </c>
      <c r="D472" s="73">
        <v>1</v>
      </c>
    </row>
    <row r="473" spans="1:4">
      <c r="A473" s="104">
        <v>1</v>
      </c>
      <c r="B473" s="108"/>
      <c r="C473" s="109">
        <v>1</v>
      </c>
      <c r="D473" s="73">
        <v>1</v>
      </c>
    </row>
    <row r="474" spans="1:4">
      <c r="A474" s="104">
        <v>2</v>
      </c>
      <c r="B474" s="108"/>
      <c r="C474" s="109">
        <v>1</v>
      </c>
      <c r="D474" s="73">
        <v>1</v>
      </c>
    </row>
    <row r="475" spans="1:4">
      <c r="A475" s="104">
        <v>3</v>
      </c>
      <c r="B475" s="108"/>
      <c r="C475" s="109">
        <v>1</v>
      </c>
      <c r="D475" s="73">
        <v>1</v>
      </c>
    </row>
    <row r="476" spans="1:4">
      <c r="A476" s="104">
        <v>4</v>
      </c>
      <c r="B476" s="108">
        <v>1</v>
      </c>
      <c r="C476" s="109"/>
      <c r="D476" s="73">
        <v>1</v>
      </c>
    </row>
    <row r="477" spans="1:4">
      <c r="A477" s="103" t="s">
        <v>136</v>
      </c>
      <c r="B477" s="108">
        <v>4</v>
      </c>
      <c r="C477" s="109">
        <v>4</v>
      </c>
      <c r="D477" s="73">
        <v>8</v>
      </c>
    </row>
    <row r="478" spans="1:4">
      <c r="A478" s="104">
        <v>0</v>
      </c>
      <c r="B478" s="108"/>
      <c r="C478" s="109">
        <v>1</v>
      </c>
      <c r="D478" s="73">
        <v>1</v>
      </c>
    </row>
    <row r="479" spans="1:4">
      <c r="A479" s="104">
        <v>1</v>
      </c>
      <c r="B479" s="108">
        <v>1</v>
      </c>
      <c r="C479" s="109"/>
      <c r="D479" s="73">
        <v>1</v>
      </c>
    </row>
    <row r="480" spans="1:4">
      <c r="A480" s="104">
        <v>2</v>
      </c>
      <c r="B480" s="108"/>
      <c r="C480" s="109">
        <v>1</v>
      </c>
      <c r="D480" s="73">
        <v>1</v>
      </c>
    </row>
    <row r="481" spans="1:4">
      <c r="A481" s="104">
        <v>3</v>
      </c>
      <c r="B481" s="108"/>
      <c r="C481" s="109">
        <v>1</v>
      </c>
      <c r="D481" s="73">
        <v>1</v>
      </c>
    </row>
    <row r="482" spans="1:4">
      <c r="A482" s="104">
        <v>4</v>
      </c>
      <c r="B482" s="108">
        <v>1</v>
      </c>
      <c r="C482" s="109"/>
      <c r="D482" s="73">
        <v>1</v>
      </c>
    </row>
    <row r="483" spans="1:4">
      <c r="A483" s="104">
        <v>5</v>
      </c>
      <c r="B483" s="108">
        <v>1</v>
      </c>
      <c r="C483" s="109"/>
      <c r="D483" s="73">
        <v>1</v>
      </c>
    </row>
    <row r="484" spans="1:4">
      <c r="A484" s="104">
        <v>6</v>
      </c>
      <c r="B484" s="108"/>
      <c r="C484" s="109">
        <v>1</v>
      </c>
      <c r="D484" s="73">
        <v>1</v>
      </c>
    </row>
    <row r="485" spans="1:4">
      <c r="A485" s="104">
        <v>7</v>
      </c>
      <c r="B485" s="108">
        <v>1</v>
      </c>
      <c r="C485" s="109"/>
      <c r="D485" s="73">
        <v>1</v>
      </c>
    </row>
    <row r="486" spans="1:4">
      <c r="A486" s="103" t="s">
        <v>139</v>
      </c>
      <c r="B486" s="108">
        <v>4</v>
      </c>
      <c r="C486" s="109">
        <v>2</v>
      </c>
      <c r="D486" s="73">
        <v>6</v>
      </c>
    </row>
    <row r="487" spans="1:4">
      <c r="A487" s="104">
        <v>0</v>
      </c>
      <c r="B487" s="108"/>
      <c r="C487" s="109">
        <v>1</v>
      </c>
      <c r="D487" s="73">
        <v>1</v>
      </c>
    </row>
    <row r="488" spans="1:4">
      <c r="A488" s="104">
        <v>1</v>
      </c>
      <c r="B488" s="108"/>
      <c r="C488" s="109">
        <v>1</v>
      </c>
      <c r="D488" s="73">
        <v>1</v>
      </c>
    </row>
    <row r="489" spans="1:4">
      <c r="A489" s="104">
        <v>2</v>
      </c>
      <c r="B489" s="108">
        <v>1</v>
      </c>
      <c r="C489" s="109"/>
      <c r="D489" s="73">
        <v>1</v>
      </c>
    </row>
    <row r="490" spans="1:4">
      <c r="A490" s="104">
        <v>3</v>
      </c>
      <c r="B490" s="108">
        <v>1</v>
      </c>
      <c r="C490" s="109"/>
      <c r="D490" s="73">
        <v>1</v>
      </c>
    </row>
    <row r="491" spans="1:4">
      <c r="A491" s="104">
        <v>4</v>
      </c>
      <c r="B491" s="108">
        <v>1</v>
      </c>
      <c r="C491" s="109"/>
      <c r="D491" s="73">
        <v>1</v>
      </c>
    </row>
    <row r="492" spans="1:4">
      <c r="A492" s="104">
        <v>5</v>
      </c>
      <c r="B492" s="108">
        <v>1</v>
      </c>
      <c r="C492" s="109"/>
      <c r="D492" s="73">
        <v>1</v>
      </c>
    </row>
    <row r="493" spans="1:4">
      <c r="A493" s="103" t="s">
        <v>412</v>
      </c>
      <c r="B493" s="108">
        <v>3</v>
      </c>
      <c r="C493" s="109">
        <v>1</v>
      </c>
      <c r="D493" s="73">
        <v>4</v>
      </c>
    </row>
    <row r="494" spans="1:4">
      <c r="A494" s="104">
        <v>0</v>
      </c>
      <c r="B494" s="108"/>
      <c r="C494" s="109">
        <v>1</v>
      </c>
      <c r="D494" s="73">
        <v>1</v>
      </c>
    </row>
    <row r="495" spans="1:4">
      <c r="A495" s="104">
        <v>1</v>
      </c>
      <c r="B495" s="108">
        <v>1</v>
      </c>
      <c r="C495" s="109"/>
      <c r="D495" s="73">
        <v>1</v>
      </c>
    </row>
    <row r="496" spans="1:4">
      <c r="A496" s="104">
        <v>2</v>
      </c>
      <c r="B496" s="108">
        <v>1</v>
      </c>
      <c r="C496" s="109"/>
      <c r="D496" s="73">
        <v>1</v>
      </c>
    </row>
    <row r="497" spans="1:4">
      <c r="A497" s="104">
        <v>3</v>
      </c>
      <c r="B497" s="108">
        <v>1</v>
      </c>
      <c r="C497" s="109"/>
      <c r="D497" s="73">
        <v>1</v>
      </c>
    </row>
    <row r="498" spans="1:4">
      <c r="A498" s="72" t="s">
        <v>753</v>
      </c>
      <c r="B498" s="108">
        <v>13</v>
      </c>
      <c r="C498" s="109">
        <v>12</v>
      </c>
      <c r="D498" s="73">
        <v>25</v>
      </c>
    </row>
    <row r="499" spans="1:4">
      <c r="A499" s="103" t="s">
        <v>414</v>
      </c>
      <c r="B499" s="108"/>
      <c r="C499" s="109">
        <v>1</v>
      </c>
      <c r="D499" s="73">
        <v>1</v>
      </c>
    </row>
    <row r="500" spans="1:4">
      <c r="A500" s="104">
        <v>0</v>
      </c>
      <c r="B500" s="108"/>
      <c r="C500" s="109">
        <v>1</v>
      </c>
      <c r="D500" s="73">
        <v>1</v>
      </c>
    </row>
    <row r="501" spans="1:4">
      <c r="A501" s="103" t="s">
        <v>145</v>
      </c>
      <c r="B501" s="108">
        <v>2</v>
      </c>
      <c r="C501" s="109">
        <v>1</v>
      </c>
      <c r="D501" s="73">
        <v>3</v>
      </c>
    </row>
    <row r="502" spans="1:4">
      <c r="A502" s="104">
        <v>0</v>
      </c>
      <c r="B502" s="108"/>
      <c r="C502" s="109">
        <v>1</v>
      </c>
      <c r="D502" s="73">
        <v>1</v>
      </c>
    </row>
    <row r="503" spans="1:4">
      <c r="A503" s="104">
        <v>1</v>
      </c>
      <c r="B503" s="108">
        <v>1</v>
      </c>
      <c r="C503" s="109"/>
      <c r="D503" s="73">
        <v>1</v>
      </c>
    </row>
    <row r="504" spans="1:4">
      <c r="A504" s="104">
        <v>2</v>
      </c>
      <c r="B504" s="108">
        <v>1</v>
      </c>
      <c r="C504" s="109"/>
      <c r="D504" s="73">
        <v>1</v>
      </c>
    </row>
    <row r="505" spans="1:4">
      <c r="A505" s="103" t="s">
        <v>417</v>
      </c>
      <c r="B505" s="108"/>
      <c r="C505" s="109">
        <v>1</v>
      </c>
      <c r="D505" s="73">
        <v>1</v>
      </c>
    </row>
    <row r="506" spans="1:4">
      <c r="A506" s="104">
        <v>0</v>
      </c>
      <c r="B506" s="108"/>
      <c r="C506" s="109">
        <v>1</v>
      </c>
      <c r="D506" s="73">
        <v>1</v>
      </c>
    </row>
    <row r="507" spans="1:4">
      <c r="A507" s="103" t="s">
        <v>142</v>
      </c>
      <c r="B507" s="108">
        <v>2</v>
      </c>
      <c r="C507" s="109">
        <v>1</v>
      </c>
      <c r="D507" s="73">
        <v>3</v>
      </c>
    </row>
    <row r="508" spans="1:4">
      <c r="A508" s="104">
        <v>0</v>
      </c>
      <c r="B508" s="108"/>
      <c r="C508" s="109">
        <v>1</v>
      </c>
      <c r="D508" s="73">
        <v>1</v>
      </c>
    </row>
    <row r="509" spans="1:4">
      <c r="A509" s="104">
        <v>1</v>
      </c>
      <c r="B509" s="108">
        <v>1</v>
      </c>
      <c r="C509" s="109"/>
      <c r="D509" s="73">
        <v>1</v>
      </c>
    </row>
    <row r="510" spans="1:4">
      <c r="A510" s="104">
        <v>2</v>
      </c>
      <c r="B510" s="108">
        <v>1</v>
      </c>
      <c r="C510" s="109"/>
      <c r="D510" s="73">
        <v>1</v>
      </c>
    </row>
    <row r="511" spans="1:4">
      <c r="A511" s="103" t="s">
        <v>144</v>
      </c>
      <c r="B511" s="108">
        <v>3</v>
      </c>
      <c r="C511" s="109">
        <v>2</v>
      </c>
      <c r="D511" s="73">
        <v>5</v>
      </c>
    </row>
    <row r="512" spans="1:4">
      <c r="A512" s="104">
        <v>0</v>
      </c>
      <c r="B512" s="108"/>
      <c r="C512" s="109">
        <v>1</v>
      </c>
      <c r="D512" s="73">
        <v>1</v>
      </c>
    </row>
    <row r="513" spans="1:4">
      <c r="A513" s="104">
        <v>1</v>
      </c>
      <c r="B513" s="108">
        <v>1</v>
      </c>
      <c r="C513" s="109"/>
      <c r="D513" s="73">
        <v>1</v>
      </c>
    </row>
    <row r="514" spans="1:4">
      <c r="A514" s="104">
        <v>2</v>
      </c>
      <c r="B514" s="108">
        <v>1</v>
      </c>
      <c r="C514" s="109"/>
      <c r="D514" s="73">
        <v>1</v>
      </c>
    </row>
    <row r="515" spans="1:4">
      <c r="A515" s="104">
        <v>3</v>
      </c>
      <c r="B515" s="108">
        <v>1</v>
      </c>
      <c r="C515" s="109"/>
      <c r="D515" s="73">
        <v>1</v>
      </c>
    </row>
    <row r="516" spans="1:4">
      <c r="A516" s="104">
        <v>4</v>
      </c>
      <c r="B516" s="108"/>
      <c r="C516" s="109">
        <v>1</v>
      </c>
      <c r="D516" s="73">
        <v>1</v>
      </c>
    </row>
    <row r="517" spans="1:4">
      <c r="A517" s="103" t="s">
        <v>146</v>
      </c>
      <c r="B517" s="108">
        <v>5</v>
      </c>
      <c r="C517" s="109">
        <v>4</v>
      </c>
      <c r="D517" s="73">
        <v>9</v>
      </c>
    </row>
    <row r="518" spans="1:4">
      <c r="A518" s="104">
        <v>0</v>
      </c>
      <c r="B518" s="108"/>
      <c r="C518" s="109">
        <v>1</v>
      </c>
      <c r="D518" s="73">
        <v>1</v>
      </c>
    </row>
    <row r="519" spans="1:4">
      <c r="A519" s="104">
        <v>1</v>
      </c>
      <c r="B519" s="108"/>
      <c r="C519" s="109">
        <v>1</v>
      </c>
      <c r="D519" s="73">
        <v>1</v>
      </c>
    </row>
    <row r="520" spans="1:4">
      <c r="A520" s="104">
        <v>2</v>
      </c>
      <c r="B520" s="108"/>
      <c r="C520" s="109">
        <v>1</v>
      </c>
      <c r="D520" s="73">
        <v>1</v>
      </c>
    </row>
    <row r="521" spans="1:4">
      <c r="A521" s="104">
        <v>3</v>
      </c>
      <c r="B521" s="108"/>
      <c r="C521" s="109">
        <v>1</v>
      </c>
      <c r="D521" s="73">
        <v>1</v>
      </c>
    </row>
    <row r="522" spans="1:4">
      <c r="A522" s="104">
        <v>4</v>
      </c>
      <c r="B522" s="108">
        <v>1</v>
      </c>
      <c r="C522" s="109"/>
      <c r="D522" s="73">
        <v>1</v>
      </c>
    </row>
    <row r="523" spans="1:4">
      <c r="A523" s="104">
        <v>5</v>
      </c>
      <c r="B523" s="108">
        <v>1</v>
      </c>
      <c r="C523" s="109"/>
      <c r="D523" s="73">
        <v>1</v>
      </c>
    </row>
    <row r="524" spans="1:4">
      <c r="A524" s="104">
        <v>6</v>
      </c>
      <c r="B524" s="108">
        <v>1</v>
      </c>
      <c r="C524" s="109"/>
      <c r="D524" s="73">
        <v>1</v>
      </c>
    </row>
    <row r="525" spans="1:4">
      <c r="A525" s="104">
        <v>7</v>
      </c>
      <c r="B525" s="108">
        <v>1</v>
      </c>
      <c r="C525" s="109"/>
      <c r="D525" s="73">
        <v>1</v>
      </c>
    </row>
    <row r="526" spans="1:4">
      <c r="A526" s="104">
        <v>8</v>
      </c>
      <c r="B526" s="108">
        <v>1</v>
      </c>
      <c r="C526" s="109"/>
      <c r="D526" s="73">
        <v>1</v>
      </c>
    </row>
    <row r="527" spans="1:4">
      <c r="A527" s="103" t="s">
        <v>148</v>
      </c>
      <c r="B527" s="108">
        <v>1</v>
      </c>
      <c r="C527" s="109">
        <v>2</v>
      </c>
      <c r="D527" s="73">
        <v>3</v>
      </c>
    </row>
    <row r="528" spans="1:4">
      <c r="A528" s="104">
        <v>0</v>
      </c>
      <c r="B528" s="108"/>
      <c r="C528" s="109">
        <v>1</v>
      </c>
      <c r="D528" s="73">
        <v>1</v>
      </c>
    </row>
    <row r="529" spans="1:4">
      <c r="A529" s="104">
        <v>1</v>
      </c>
      <c r="B529" s="108"/>
      <c r="C529" s="109">
        <v>1</v>
      </c>
      <c r="D529" s="73">
        <v>1</v>
      </c>
    </row>
    <row r="530" spans="1:4">
      <c r="A530" s="104">
        <v>2</v>
      </c>
      <c r="B530" s="108">
        <v>1</v>
      </c>
      <c r="C530" s="109"/>
      <c r="D530" s="73">
        <v>1</v>
      </c>
    </row>
    <row r="531" spans="1:4">
      <c r="A531" s="72" t="s">
        <v>754</v>
      </c>
      <c r="B531" s="108">
        <v>22</v>
      </c>
      <c r="C531" s="109">
        <v>27</v>
      </c>
      <c r="D531" s="73">
        <v>49</v>
      </c>
    </row>
    <row r="532" spans="1:4">
      <c r="A532" s="103" t="s">
        <v>426</v>
      </c>
      <c r="B532" s="108"/>
      <c r="C532" s="109">
        <v>1</v>
      </c>
      <c r="D532" s="73">
        <v>1</v>
      </c>
    </row>
    <row r="533" spans="1:4">
      <c r="A533" s="104">
        <v>0</v>
      </c>
      <c r="B533" s="108"/>
      <c r="C533" s="109">
        <v>1</v>
      </c>
      <c r="D533" s="73">
        <v>1</v>
      </c>
    </row>
    <row r="534" spans="1:4">
      <c r="A534" s="103" t="s">
        <v>443</v>
      </c>
      <c r="B534" s="108">
        <v>1</v>
      </c>
      <c r="C534" s="109">
        <v>1</v>
      </c>
      <c r="D534" s="73">
        <v>2</v>
      </c>
    </row>
    <row r="535" spans="1:4">
      <c r="A535" s="104">
        <v>0</v>
      </c>
      <c r="B535" s="108"/>
      <c r="C535" s="109">
        <v>1</v>
      </c>
      <c r="D535" s="73">
        <v>1</v>
      </c>
    </row>
    <row r="536" spans="1:4">
      <c r="A536" s="104">
        <v>1</v>
      </c>
      <c r="B536" s="108">
        <v>1</v>
      </c>
      <c r="C536" s="109"/>
      <c r="D536" s="73">
        <v>1</v>
      </c>
    </row>
    <row r="537" spans="1:4">
      <c r="A537" s="103" t="s">
        <v>445</v>
      </c>
      <c r="B537" s="108">
        <v>1</v>
      </c>
      <c r="C537" s="109">
        <v>2</v>
      </c>
      <c r="D537" s="73">
        <v>3</v>
      </c>
    </row>
    <row r="538" spans="1:4">
      <c r="A538" s="104">
        <v>0</v>
      </c>
      <c r="B538" s="108"/>
      <c r="C538" s="109">
        <v>1</v>
      </c>
      <c r="D538" s="73">
        <v>1</v>
      </c>
    </row>
    <row r="539" spans="1:4">
      <c r="A539" s="104">
        <v>1</v>
      </c>
      <c r="B539" s="108"/>
      <c r="C539" s="109">
        <v>1</v>
      </c>
      <c r="D539" s="73">
        <v>1</v>
      </c>
    </row>
    <row r="540" spans="1:4">
      <c r="A540" s="104">
        <v>2</v>
      </c>
      <c r="B540" s="108">
        <v>1</v>
      </c>
      <c r="C540" s="109"/>
      <c r="D540" s="73">
        <v>1</v>
      </c>
    </row>
    <row r="541" spans="1:4">
      <c r="A541" s="103" t="s">
        <v>101</v>
      </c>
      <c r="B541" s="108">
        <v>1</v>
      </c>
      <c r="C541" s="109">
        <v>1</v>
      </c>
      <c r="D541" s="73">
        <v>2</v>
      </c>
    </row>
    <row r="542" spans="1:4">
      <c r="A542" s="104">
        <v>0</v>
      </c>
      <c r="B542" s="108"/>
      <c r="C542" s="109">
        <v>1</v>
      </c>
      <c r="D542" s="73">
        <v>1</v>
      </c>
    </row>
    <row r="543" spans="1:4">
      <c r="A543" s="104">
        <v>1</v>
      </c>
      <c r="B543" s="108">
        <v>1</v>
      </c>
      <c r="C543" s="109"/>
      <c r="D543" s="73">
        <v>1</v>
      </c>
    </row>
    <row r="544" spans="1:4">
      <c r="A544" s="103" t="s">
        <v>449</v>
      </c>
      <c r="B544" s="108">
        <v>1</v>
      </c>
      <c r="C544" s="109">
        <v>4</v>
      </c>
      <c r="D544" s="73">
        <v>5</v>
      </c>
    </row>
    <row r="545" spans="1:4">
      <c r="A545" s="104">
        <v>0</v>
      </c>
      <c r="B545" s="108"/>
      <c r="C545" s="109">
        <v>1</v>
      </c>
      <c r="D545" s="73">
        <v>1</v>
      </c>
    </row>
    <row r="546" spans="1:4">
      <c r="A546" s="104">
        <v>1</v>
      </c>
      <c r="B546" s="108"/>
      <c r="C546" s="109">
        <v>1</v>
      </c>
      <c r="D546" s="73">
        <v>1</v>
      </c>
    </row>
    <row r="547" spans="1:4">
      <c r="A547" s="104">
        <v>2</v>
      </c>
      <c r="B547" s="108"/>
      <c r="C547" s="109">
        <v>1</v>
      </c>
      <c r="D547" s="73">
        <v>1</v>
      </c>
    </row>
    <row r="548" spans="1:4">
      <c r="A548" s="104">
        <v>3</v>
      </c>
      <c r="B548" s="108"/>
      <c r="C548" s="109">
        <v>1</v>
      </c>
      <c r="D548" s="73">
        <v>1</v>
      </c>
    </row>
    <row r="549" spans="1:4">
      <c r="A549" s="104">
        <v>4</v>
      </c>
      <c r="B549" s="108">
        <v>1</v>
      </c>
      <c r="C549" s="109"/>
      <c r="D549" s="73">
        <v>1</v>
      </c>
    </row>
    <row r="550" spans="1:4">
      <c r="A550" s="103" t="s">
        <v>453</v>
      </c>
      <c r="B550" s="108">
        <v>1</v>
      </c>
      <c r="C550" s="109">
        <v>2</v>
      </c>
      <c r="D550" s="73">
        <v>3</v>
      </c>
    </row>
    <row r="551" spans="1:4">
      <c r="A551" s="104">
        <v>0</v>
      </c>
      <c r="B551" s="108"/>
      <c r="C551" s="109">
        <v>1</v>
      </c>
      <c r="D551" s="73">
        <v>1</v>
      </c>
    </row>
    <row r="552" spans="1:4">
      <c r="A552" s="104">
        <v>1</v>
      </c>
      <c r="B552" s="108">
        <v>1</v>
      </c>
      <c r="C552" s="109"/>
      <c r="D552" s="73">
        <v>1</v>
      </c>
    </row>
    <row r="553" spans="1:4">
      <c r="A553" s="104">
        <v>2</v>
      </c>
      <c r="B553" s="108"/>
      <c r="C553" s="109">
        <v>1</v>
      </c>
      <c r="D553" s="73">
        <v>1</v>
      </c>
    </row>
    <row r="554" spans="1:4">
      <c r="A554" s="103" t="s">
        <v>455</v>
      </c>
      <c r="B554" s="108"/>
      <c r="C554" s="109">
        <v>2</v>
      </c>
      <c r="D554" s="73">
        <v>2</v>
      </c>
    </row>
    <row r="555" spans="1:4">
      <c r="A555" s="104">
        <v>0</v>
      </c>
      <c r="B555" s="108"/>
      <c r="C555" s="109">
        <v>1</v>
      </c>
      <c r="D555" s="73">
        <v>1</v>
      </c>
    </row>
    <row r="556" spans="1:4">
      <c r="A556" s="104">
        <v>1</v>
      </c>
      <c r="B556" s="108"/>
      <c r="C556" s="109">
        <v>1</v>
      </c>
      <c r="D556" s="73">
        <v>1</v>
      </c>
    </row>
    <row r="557" spans="1:4">
      <c r="A557" s="103" t="s">
        <v>458</v>
      </c>
      <c r="B557" s="108"/>
      <c r="C557" s="109">
        <v>1</v>
      </c>
      <c r="D557" s="73">
        <v>1</v>
      </c>
    </row>
    <row r="558" spans="1:4">
      <c r="A558" s="104">
        <v>0</v>
      </c>
      <c r="B558" s="108"/>
      <c r="C558" s="109">
        <v>1</v>
      </c>
      <c r="D558" s="73">
        <v>1</v>
      </c>
    </row>
    <row r="559" spans="1:4">
      <c r="A559" s="103" t="s">
        <v>460</v>
      </c>
      <c r="B559" s="108"/>
      <c r="C559" s="109">
        <v>1</v>
      </c>
      <c r="D559" s="73">
        <v>1</v>
      </c>
    </row>
    <row r="560" spans="1:4">
      <c r="A560" s="104">
        <v>0</v>
      </c>
      <c r="B560" s="108"/>
      <c r="C560" s="109">
        <v>1</v>
      </c>
      <c r="D560" s="73">
        <v>1</v>
      </c>
    </row>
    <row r="561" spans="1:4">
      <c r="A561" s="103" t="s">
        <v>161</v>
      </c>
      <c r="B561" s="108">
        <v>1</v>
      </c>
      <c r="C561" s="109">
        <v>1</v>
      </c>
      <c r="D561" s="73">
        <v>2</v>
      </c>
    </row>
    <row r="562" spans="1:4">
      <c r="A562" s="104">
        <v>0</v>
      </c>
      <c r="B562" s="108"/>
      <c r="C562" s="109">
        <v>1</v>
      </c>
      <c r="D562" s="73">
        <v>1</v>
      </c>
    </row>
    <row r="563" spans="1:4">
      <c r="A563" s="104">
        <v>1</v>
      </c>
      <c r="B563" s="108">
        <v>1</v>
      </c>
      <c r="C563" s="109"/>
      <c r="D563" s="73">
        <v>1</v>
      </c>
    </row>
    <row r="564" spans="1:4">
      <c r="A564" s="103" t="s">
        <v>149</v>
      </c>
      <c r="B564" s="108">
        <v>3</v>
      </c>
      <c r="C564" s="109">
        <v>1</v>
      </c>
      <c r="D564" s="73">
        <v>4</v>
      </c>
    </row>
    <row r="565" spans="1:4">
      <c r="A565" s="104">
        <v>0</v>
      </c>
      <c r="B565" s="108"/>
      <c r="C565" s="109">
        <v>1</v>
      </c>
      <c r="D565" s="73">
        <v>1</v>
      </c>
    </row>
    <row r="566" spans="1:4">
      <c r="A566" s="104">
        <v>1</v>
      </c>
      <c r="B566" s="108">
        <v>1</v>
      </c>
      <c r="C566" s="109"/>
      <c r="D566" s="73">
        <v>1</v>
      </c>
    </row>
    <row r="567" spans="1:4">
      <c r="A567" s="104">
        <v>2</v>
      </c>
      <c r="B567" s="108">
        <v>1</v>
      </c>
      <c r="C567" s="109"/>
      <c r="D567" s="73">
        <v>1</v>
      </c>
    </row>
    <row r="568" spans="1:4">
      <c r="A568" s="104">
        <v>3</v>
      </c>
      <c r="B568" s="108">
        <v>1</v>
      </c>
      <c r="C568" s="109"/>
      <c r="D568" s="73">
        <v>1</v>
      </c>
    </row>
    <row r="569" spans="1:4">
      <c r="A569" s="103" t="s">
        <v>153</v>
      </c>
      <c r="B569" s="108">
        <v>5</v>
      </c>
      <c r="C569" s="109">
        <v>2</v>
      </c>
      <c r="D569" s="73">
        <v>7</v>
      </c>
    </row>
    <row r="570" spans="1:4">
      <c r="A570" s="104">
        <v>0</v>
      </c>
      <c r="B570" s="108"/>
      <c r="C570" s="109">
        <v>1</v>
      </c>
      <c r="D570" s="73">
        <v>1</v>
      </c>
    </row>
    <row r="571" spans="1:4">
      <c r="A571" s="104">
        <v>1</v>
      </c>
      <c r="B571" s="108"/>
      <c r="C571" s="109">
        <v>1</v>
      </c>
      <c r="D571" s="73">
        <v>1</v>
      </c>
    </row>
    <row r="572" spans="1:4">
      <c r="A572" s="104">
        <v>2</v>
      </c>
      <c r="B572" s="108">
        <v>1</v>
      </c>
      <c r="C572" s="109"/>
      <c r="D572" s="73">
        <v>1</v>
      </c>
    </row>
    <row r="573" spans="1:4">
      <c r="A573" s="104">
        <v>3</v>
      </c>
      <c r="B573" s="108">
        <v>1</v>
      </c>
      <c r="C573" s="109"/>
      <c r="D573" s="73">
        <v>1</v>
      </c>
    </row>
    <row r="574" spans="1:4">
      <c r="A574" s="104">
        <v>4</v>
      </c>
      <c r="B574" s="108">
        <v>1</v>
      </c>
      <c r="C574" s="109"/>
      <c r="D574" s="73">
        <v>1</v>
      </c>
    </row>
    <row r="575" spans="1:4">
      <c r="A575" s="104">
        <v>5</v>
      </c>
      <c r="B575" s="108">
        <v>1</v>
      </c>
      <c r="C575" s="109"/>
      <c r="D575" s="73">
        <v>1</v>
      </c>
    </row>
    <row r="576" spans="1:4">
      <c r="A576" s="104">
        <v>6</v>
      </c>
      <c r="B576" s="108">
        <v>1</v>
      </c>
      <c r="C576" s="109"/>
      <c r="D576" s="73">
        <v>1</v>
      </c>
    </row>
    <row r="577" spans="1:4">
      <c r="A577" s="103" t="s">
        <v>431</v>
      </c>
      <c r="B577" s="108"/>
      <c r="C577" s="109">
        <v>1</v>
      </c>
      <c r="D577" s="73">
        <v>1</v>
      </c>
    </row>
    <row r="578" spans="1:4">
      <c r="A578" s="104">
        <v>0</v>
      </c>
      <c r="B578" s="108"/>
      <c r="C578" s="109">
        <v>1</v>
      </c>
      <c r="D578" s="73">
        <v>1</v>
      </c>
    </row>
    <row r="579" spans="1:4">
      <c r="A579" s="103" t="s">
        <v>433</v>
      </c>
      <c r="B579" s="108">
        <v>3</v>
      </c>
      <c r="C579" s="109">
        <v>1</v>
      </c>
      <c r="D579" s="73">
        <v>4</v>
      </c>
    </row>
    <row r="580" spans="1:4">
      <c r="A580" s="104">
        <v>0</v>
      </c>
      <c r="B580" s="108"/>
      <c r="C580" s="109">
        <v>1</v>
      </c>
      <c r="D580" s="73">
        <v>1</v>
      </c>
    </row>
    <row r="581" spans="1:4">
      <c r="A581" s="104">
        <v>1</v>
      </c>
      <c r="B581" s="108">
        <v>1</v>
      </c>
      <c r="C581" s="109"/>
      <c r="D581" s="73">
        <v>1</v>
      </c>
    </row>
    <row r="582" spans="1:4">
      <c r="A582" s="104">
        <v>2</v>
      </c>
      <c r="B582" s="108">
        <v>1</v>
      </c>
      <c r="C582" s="109"/>
      <c r="D582" s="73">
        <v>1</v>
      </c>
    </row>
    <row r="583" spans="1:4">
      <c r="A583" s="104">
        <v>3</v>
      </c>
      <c r="B583" s="108">
        <v>1</v>
      </c>
      <c r="C583" s="109"/>
      <c r="D583" s="73">
        <v>1</v>
      </c>
    </row>
    <row r="584" spans="1:4">
      <c r="A584" s="103" t="s">
        <v>159</v>
      </c>
      <c r="B584" s="108">
        <v>2</v>
      </c>
      <c r="C584" s="109">
        <v>3</v>
      </c>
      <c r="D584" s="73">
        <v>5</v>
      </c>
    </row>
    <row r="585" spans="1:4">
      <c r="A585" s="104">
        <v>0</v>
      </c>
      <c r="B585" s="108"/>
      <c r="C585" s="109">
        <v>1</v>
      </c>
      <c r="D585" s="73">
        <v>1</v>
      </c>
    </row>
    <row r="586" spans="1:4">
      <c r="A586" s="104">
        <v>1</v>
      </c>
      <c r="B586" s="108"/>
      <c r="C586" s="109">
        <v>1</v>
      </c>
      <c r="D586" s="73">
        <v>1</v>
      </c>
    </row>
    <row r="587" spans="1:4">
      <c r="A587" s="104">
        <v>2</v>
      </c>
      <c r="B587" s="108">
        <v>1</v>
      </c>
      <c r="C587" s="109"/>
      <c r="D587" s="73">
        <v>1</v>
      </c>
    </row>
    <row r="588" spans="1:4">
      <c r="A588" s="104">
        <v>3</v>
      </c>
      <c r="B588" s="108">
        <v>1</v>
      </c>
      <c r="C588" s="109"/>
      <c r="D588" s="73">
        <v>1</v>
      </c>
    </row>
    <row r="589" spans="1:4">
      <c r="A589" s="104">
        <v>4</v>
      </c>
      <c r="B589" s="108"/>
      <c r="C589" s="109">
        <v>1</v>
      </c>
      <c r="D589" s="73">
        <v>1</v>
      </c>
    </row>
    <row r="590" spans="1:4">
      <c r="A590" s="103" t="s">
        <v>438</v>
      </c>
      <c r="B590" s="108">
        <v>1</v>
      </c>
      <c r="C590" s="109">
        <v>2</v>
      </c>
      <c r="D590" s="73">
        <v>3</v>
      </c>
    </row>
    <row r="591" spans="1:4">
      <c r="A591" s="104">
        <v>0</v>
      </c>
      <c r="B591" s="108"/>
      <c r="C591" s="109">
        <v>1</v>
      </c>
      <c r="D591" s="73">
        <v>1</v>
      </c>
    </row>
    <row r="592" spans="1:4">
      <c r="A592" s="104">
        <v>1</v>
      </c>
      <c r="B592" s="108"/>
      <c r="C592" s="109">
        <v>1</v>
      </c>
      <c r="D592" s="73">
        <v>1</v>
      </c>
    </row>
    <row r="593" spans="1:4">
      <c r="A593" s="104">
        <v>2</v>
      </c>
      <c r="B593" s="108">
        <v>1</v>
      </c>
      <c r="C593" s="109"/>
      <c r="D593" s="73">
        <v>1</v>
      </c>
    </row>
    <row r="594" spans="1:4">
      <c r="A594" s="103" t="s">
        <v>441</v>
      </c>
      <c r="B594" s="108">
        <v>2</v>
      </c>
      <c r="C594" s="109">
        <v>1</v>
      </c>
      <c r="D594" s="73">
        <v>3</v>
      </c>
    </row>
    <row r="595" spans="1:4">
      <c r="A595" s="104">
        <v>0</v>
      </c>
      <c r="B595" s="108"/>
      <c r="C595" s="109">
        <v>1</v>
      </c>
      <c r="D595" s="73">
        <v>1</v>
      </c>
    </row>
    <row r="596" spans="1:4">
      <c r="A596" s="104">
        <v>1</v>
      </c>
      <c r="B596" s="108">
        <v>1</v>
      </c>
      <c r="C596" s="109"/>
      <c r="D596" s="73">
        <v>1</v>
      </c>
    </row>
    <row r="597" spans="1:4">
      <c r="A597" s="104">
        <v>2</v>
      </c>
      <c r="B597" s="108">
        <v>1</v>
      </c>
      <c r="C597" s="109"/>
      <c r="D597" s="73">
        <v>1</v>
      </c>
    </row>
    <row r="598" spans="1:4">
      <c r="A598" s="72" t="s">
        <v>755</v>
      </c>
      <c r="B598" s="108">
        <v>4</v>
      </c>
      <c r="C598" s="109">
        <v>6</v>
      </c>
      <c r="D598" s="73">
        <v>10</v>
      </c>
    </row>
    <row r="599" spans="1:4">
      <c r="A599" s="103" t="s">
        <v>463</v>
      </c>
      <c r="B599" s="108"/>
      <c r="C599" s="109">
        <v>1</v>
      </c>
      <c r="D599" s="73">
        <v>1</v>
      </c>
    </row>
    <row r="600" spans="1:4">
      <c r="A600" s="104">
        <v>0</v>
      </c>
      <c r="B600" s="108"/>
      <c r="C600" s="109">
        <v>1</v>
      </c>
      <c r="D600" s="73">
        <v>1</v>
      </c>
    </row>
    <row r="601" spans="1:4">
      <c r="A601" s="103" t="s">
        <v>163</v>
      </c>
      <c r="B601" s="108">
        <v>2</v>
      </c>
      <c r="C601" s="109">
        <v>2</v>
      </c>
      <c r="D601" s="73">
        <v>4</v>
      </c>
    </row>
    <row r="602" spans="1:4">
      <c r="A602" s="104">
        <v>0</v>
      </c>
      <c r="B602" s="108"/>
      <c r="C602" s="109">
        <v>1</v>
      </c>
      <c r="D602" s="73">
        <v>1</v>
      </c>
    </row>
    <row r="603" spans="1:4">
      <c r="A603" s="104">
        <v>1</v>
      </c>
      <c r="B603" s="108">
        <v>1</v>
      </c>
      <c r="C603" s="109"/>
      <c r="D603" s="73">
        <v>1</v>
      </c>
    </row>
    <row r="604" spans="1:4">
      <c r="A604" s="104">
        <v>2</v>
      </c>
      <c r="B604" s="108">
        <v>1</v>
      </c>
      <c r="C604" s="109"/>
      <c r="D604" s="73">
        <v>1</v>
      </c>
    </row>
    <row r="605" spans="1:4">
      <c r="A605" s="104">
        <v>3</v>
      </c>
      <c r="B605" s="108"/>
      <c r="C605" s="109">
        <v>1</v>
      </c>
      <c r="D605" s="73">
        <v>1</v>
      </c>
    </row>
    <row r="606" spans="1:4">
      <c r="A606" s="103" t="s">
        <v>22</v>
      </c>
      <c r="B606" s="108"/>
      <c r="C606" s="109">
        <v>2</v>
      </c>
      <c r="D606" s="73">
        <v>2</v>
      </c>
    </row>
    <row r="607" spans="1:4">
      <c r="A607" s="104">
        <v>0</v>
      </c>
      <c r="B607" s="108"/>
      <c r="C607" s="109">
        <v>1</v>
      </c>
      <c r="D607" s="73">
        <v>1</v>
      </c>
    </row>
    <row r="608" spans="1:4">
      <c r="A608" s="104">
        <v>1</v>
      </c>
      <c r="B608" s="108"/>
      <c r="C608" s="109">
        <v>1</v>
      </c>
      <c r="D608" s="73">
        <v>1</v>
      </c>
    </row>
    <row r="609" spans="1:4">
      <c r="A609" s="103" t="s">
        <v>165</v>
      </c>
      <c r="B609" s="108">
        <v>2</v>
      </c>
      <c r="C609" s="109">
        <v>1</v>
      </c>
      <c r="D609" s="73">
        <v>3</v>
      </c>
    </row>
    <row r="610" spans="1:4">
      <c r="A610" s="104">
        <v>0</v>
      </c>
      <c r="B610" s="108"/>
      <c r="C610" s="109">
        <v>1</v>
      </c>
      <c r="D610" s="73">
        <v>1</v>
      </c>
    </row>
    <row r="611" spans="1:4">
      <c r="A611" s="104">
        <v>1</v>
      </c>
      <c r="B611" s="108">
        <v>1</v>
      </c>
      <c r="C611" s="109"/>
      <c r="D611" s="73">
        <v>1</v>
      </c>
    </row>
    <row r="612" spans="1:4">
      <c r="A612" s="104">
        <v>2</v>
      </c>
      <c r="B612" s="108">
        <v>1</v>
      </c>
      <c r="C612" s="109"/>
      <c r="D612" s="73">
        <v>1</v>
      </c>
    </row>
    <row r="613" spans="1:4">
      <c r="A613" s="72" t="s">
        <v>756</v>
      </c>
      <c r="B613" s="108">
        <v>6</v>
      </c>
      <c r="C613" s="109">
        <v>10</v>
      </c>
      <c r="D613" s="73">
        <v>16</v>
      </c>
    </row>
    <row r="614" spans="1:4">
      <c r="A614" s="103" t="s">
        <v>470</v>
      </c>
      <c r="B614" s="108"/>
      <c r="C614" s="109">
        <v>1</v>
      </c>
      <c r="D614" s="73">
        <v>1</v>
      </c>
    </row>
    <row r="615" spans="1:4">
      <c r="A615" s="104">
        <v>0</v>
      </c>
      <c r="B615" s="108"/>
      <c r="C615" s="109">
        <v>1</v>
      </c>
      <c r="D615" s="73">
        <v>1</v>
      </c>
    </row>
    <row r="616" spans="1:4">
      <c r="A616" s="103" t="s">
        <v>154</v>
      </c>
      <c r="B616" s="108"/>
      <c r="C616" s="109">
        <v>1</v>
      </c>
      <c r="D616" s="73">
        <v>1</v>
      </c>
    </row>
    <row r="617" spans="1:4">
      <c r="A617" s="104">
        <v>0</v>
      </c>
      <c r="B617" s="108"/>
      <c r="C617" s="109">
        <v>1</v>
      </c>
      <c r="D617" s="73">
        <v>1</v>
      </c>
    </row>
    <row r="618" spans="1:4">
      <c r="A618" s="103" t="s">
        <v>141</v>
      </c>
      <c r="B618" s="108">
        <v>2</v>
      </c>
      <c r="C618" s="109">
        <v>2</v>
      </c>
      <c r="D618" s="73">
        <v>4</v>
      </c>
    </row>
    <row r="619" spans="1:4">
      <c r="A619" s="104">
        <v>0</v>
      </c>
      <c r="B619" s="108"/>
      <c r="C619" s="109">
        <v>1</v>
      </c>
      <c r="D619" s="73">
        <v>1</v>
      </c>
    </row>
    <row r="620" spans="1:4">
      <c r="A620" s="104">
        <v>1</v>
      </c>
      <c r="B620" s="108">
        <v>1</v>
      </c>
      <c r="C620" s="109"/>
      <c r="D620" s="73">
        <v>1</v>
      </c>
    </row>
    <row r="621" spans="1:4">
      <c r="A621" s="104">
        <v>2</v>
      </c>
      <c r="B621" s="108">
        <v>1</v>
      </c>
      <c r="C621" s="109"/>
      <c r="D621" s="73">
        <v>1</v>
      </c>
    </row>
    <row r="622" spans="1:4">
      <c r="A622" s="104">
        <v>3</v>
      </c>
      <c r="B622" s="108"/>
      <c r="C622" s="109">
        <v>1</v>
      </c>
      <c r="D622" s="73">
        <v>1</v>
      </c>
    </row>
    <row r="623" spans="1:4">
      <c r="A623" s="103" t="s">
        <v>8</v>
      </c>
      <c r="B623" s="108">
        <v>1</v>
      </c>
      <c r="C623" s="109">
        <v>2</v>
      </c>
      <c r="D623" s="73">
        <v>3</v>
      </c>
    </row>
    <row r="624" spans="1:4">
      <c r="A624" s="104">
        <v>0</v>
      </c>
      <c r="B624" s="108"/>
      <c r="C624" s="109">
        <v>1</v>
      </c>
      <c r="D624" s="73">
        <v>1</v>
      </c>
    </row>
    <row r="625" spans="1:4">
      <c r="A625" s="104">
        <v>1</v>
      </c>
      <c r="B625" s="108">
        <v>1</v>
      </c>
      <c r="C625" s="109"/>
      <c r="D625" s="73">
        <v>1</v>
      </c>
    </row>
    <row r="626" spans="1:4">
      <c r="A626" s="104">
        <v>2</v>
      </c>
      <c r="B626" s="108"/>
      <c r="C626" s="109">
        <v>1</v>
      </c>
      <c r="D626" s="73">
        <v>1</v>
      </c>
    </row>
    <row r="627" spans="1:4">
      <c r="A627" s="103" t="s">
        <v>476</v>
      </c>
      <c r="B627" s="108"/>
      <c r="C627" s="109">
        <v>1</v>
      </c>
      <c r="D627" s="73">
        <v>1</v>
      </c>
    </row>
    <row r="628" spans="1:4">
      <c r="A628" s="104">
        <v>0</v>
      </c>
      <c r="B628" s="108"/>
      <c r="C628" s="109">
        <v>1</v>
      </c>
      <c r="D628" s="73">
        <v>1</v>
      </c>
    </row>
    <row r="629" spans="1:4">
      <c r="A629" s="103" t="s">
        <v>478</v>
      </c>
      <c r="B629" s="108">
        <v>3</v>
      </c>
      <c r="C629" s="109">
        <v>1</v>
      </c>
      <c r="D629" s="73">
        <v>4</v>
      </c>
    </row>
    <row r="630" spans="1:4">
      <c r="A630" s="104">
        <v>0</v>
      </c>
      <c r="B630" s="108"/>
      <c r="C630" s="109">
        <v>1</v>
      </c>
      <c r="D630" s="73">
        <v>1</v>
      </c>
    </row>
    <row r="631" spans="1:4">
      <c r="A631" s="104">
        <v>1</v>
      </c>
      <c r="B631" s="108">
        <v>1</v>
      </c>
      <c r="C631" s="109"/>
      <c r="D631" s="73">
        <v>1</v>
      </c>
    </row>
    <row r="632" spans="1:4">
      <c r="A632" s="104">
        <v>2</v>
      </c>
      <c r="B632" s="108">
        <v>1</v>
      </c>
      <c r="C632" s="109"/>
      <c r="D632" s="73">
        <v>1</v>
      </c>
    </row>
    <row r="633" spans="1:4">
      <c r="A633" s="104">
        <v>3</v>
      </c>
      <c r="B633" s="108">
        <v>1</v>
      </c>
      <c r="C633" s="109"/>
      <c r="D633" s="73">
        <v>1</v>
      </c>
    </row>
    <row r="634" spans="1:4">
      <c r="A634" s="103" t="s">
        <v>480</v>
      </c>
      <c r="B634" s="108"/>
      <c r="C634" s="109">
        <v>1</v>
      </c>
      <c r="D634" s="73">
        <v>1</v>
      </c>
    </row>
    <row r="635" spans="1:4">
      <c r="A635" s="104">
        <v>0</v>
      </c>
      <c r="B635" s="108"/>
      <c r="C635" s="109">
        <v>1</v>
      </c>
      <c r="D635" s="73">
        <v>1</v>
      </c>
    </row>
    <row r="636" spans="1:4">
      <c r="A636" s="103" t="s">
        <v>482</v>
      </c>
      <c r="B636" s="108"/>
      <c r="C636" s="109">
        <v>1</v>
      </c>
      <c r="D636" s="73">
        <v>1</v>
      </c>
    </row>
    <row r="637" spans="1:4">
      <c r="A637" s="104">
        <v>0</v>
      </c>
      <c r="B637" s="108"/>
      <c r="C637" s="109">
        <v>1</v>
      </c>
      <c r="D637" s="73">
        <v>1</v>
      </c>
    </row>
    <row r="638" spans="1:4">
      <c r="A638" s="72" t="s">
        <v>757</v>
      </c>
      <c r="B638" s="108">
        <v>2</v>
      </c>
      <c r="C638" s="109">
        <v>12</v>
      </c>
      <c r="D638" s="73">
        <v>14</v>
      </c>
    </row>
    <row r="639" spans="1:4">
      <c r="A639" s="103" t="s">
        <v>484</v>
      </c>
      <c r="B639" s="108"/>
      <c r="C639" s="109">
        <v>1</v>
      </c>
      <c r="D639" s="73">
        <v>1</v>
      </c>
    </row>
    <row r="640" spans="1:4">
      <c r="A640" s="104">
        <v>0</v>
      </c>
      <c r="B640" s="108"/>
      <c r="C640" s="109">
        <v>1</v>
      </c>
      <c r="D640" s="73">
        <v>1</v>
      </c>
    </row>
    <row r="641" spans="1:4">
      <c r="A641" s="103" t="s">
        <v>486</v>
      </c>
      <c r="B641" s="108"/>
      <c r="C641" s="109">
        <v>1</v>
      </c>
      <c r="D641" s="73">
        <v>1</v>
      </c>
    </row>
    <row r="642" spans="1:4">
      <c r="A642" s="104">
        <v>0</v>
      </c>
      <c r="B642" s="108"/>
      <c r="C642" s="109">
        <v>1</v>
      </c>
      <c r="D642" s="73">
        <v>1</v>
      </c>
    </row>
    <row r="643" spans="1:4">
      <c r="A643" s="103" t="s">
        <v>109</v>
      </c>
      <c r="B643" s="108"/>
      <c r="C643" s="109">
        <v>1</v>
      </c>
      <c r="D643" s="73">
        <v>1</v>
      </c>
    </row>
    <row r="644" spans="1:4">
      <c r="A644" s="104">
        <v>0</v>
      </c>
      <c r="B644" s="108"/>
      <c r="C644" s="109">
        <v>1</v>
      </c>
      <c r="D644" s="73">
        <v>1</v>
      </c>
    </row>
    <row r="645" spans="1:4">
      <c r="A645" s="103" t="s">
        <v>168</v>
      </c>
      <c r="B645" s="108">
        <v>2</v>
      </c>
      <c r="C645" s="109">
        <v>9</v>
      </c>
      <c r="D645" s="73">
        <v>11</v>
      </c>
    </row>
    <row r="646" spans="1:4">
      <c r="A646" s="104">
        <v>0</v>
      </c>
      <c r="B646" s="108"/>
      <c r="C646" s="109">
        <v>1</v>
      </c>
      <c r="D646" s="73">
        <v>1</v>
      </c>
    </row>
    <row r="647" spans="1:4">
      <c r="A647" s="104">
        <v>1</v>
      </c>
      <c r="B647" s="108"/>
      <c r="C647" s="109">
        <v>1</v>
      </c>
      <c r="D647" s="73">
        <v>1</v>
      </c>
    </row>
    <row r="648" spans="1:4">
      <c r="A648" s="104">
        <v>2</v>
      </c>
      <c r="B648" s="108"/>
      <c r="C648" s="109">
        <v>1</v>
      </c>
      <c r="D648" s="73">
        <v>1</v>
      </c>
    </row>
    <row r="649" spans="1:4">
      <c r="A649" s="104">
        <v>3</v>
      </c>
      <c r="B649" s="108"/>
      <c r="C649" s="109">
        <v>1</v>
      </c>
      <c r="D649" s="73">
        <v>1</v>
      </c>
    </row>
    <row r="650" spans="1:4">
      <c r="A650" s="104">
        <v>4</v>
      </c>
      <c r="B650" s="108"/>
      <c r="C650" s="109">
        <v>1</v>
      </c>
      <c r="D650" s="73">
        <v>1</v>
      </c>
    </row>
    <row r="651" spans="1:4">
      <c r="A651" s="104">
        <v>5</v>
      </c>
      <c r="B651" s="108"/>
      <c r="C651" s="109">
        <v>1</v>
      </c>
      <c r="D651" s="73">
        <v>1</v>
      </c>
    </row>
    <row r="652" spans="1:4">
      <c r="A652" s="104">
        <v>6</v>
      </c>
      <c r="B652" s="108"/>
      <c r="C652" s="109">
        <v>1</v>
      </c>
      <c r="D652" s="73">
        <v>1</v>
      </c>
    </row>
    <row r="653" spans="1:4">
      <c r="A653" s="104">
        <v>7</v>
      </c>
      <c r="B653" s="108">
        <v>1</v>
      </c>
      <c r="C653" s="109"/>
      <c r="D653" s="73">
        <v>1</v>
      </c>
    </row>
    <row r="654" spans="1:4">
      <c r="A654" s="104">
        <v>8</v>
      </c>
      <c r="B654" s="108"/>
      <c r="C654" s="109">
        <v>1</v>
      </c>
      <c r="D654" s="73">
        <v>1</v>
      </c>
    </row>
    <row r="655" spans="1:4">
      <c r="A655" s="104">
        <v>9</v>
      </c>
      <c r="B655" s="108">
        <v>1</v>
      </c>
      <c r="C655" s="109"/>
      <c r="D655" s="73">
        <v>1</v>
      </c>
    </row>
    <row r="656" spans="1:4">
      <c r="A656" s="104">
        <v>10</v>
      </c>
      <c r="B656" s="108"/>
      <c r="C656" s="109">
        <v>1</v>
      </c>
      <c r="D656" s="73">
        <v>1</v>
      </c>
    </row>
    <row r="657" spans="1:4">
      <c r="A657" s="72" t="s">
        <v>758</v>
      </c>
      <c r="B657" s="108">
        <v>54</v>
      </c>
      <c r="C657" s="109">
        <v>26</v>
      </c>
      <c r="D657" s="73">
        <v>80</v>
      </c>
    </row>
    <row r="658" spans="1:4">
      <c r="A658" s="103" t="s">
        <v>492</v>
      </c>
      <c r="B658" s="108"/>
      <c r="C658" s="109">
        <v>1</v>
      </c>
      <c r="D658" s="73">
        <v>1</v>
      </c>
    </row>
    <row r="659" spans="1:4">
      <c r="A659" s="104">
        <v>0</v>
      </c>
      <c r="B659" s="108"/>
      <c r="C659" s="109">
        <v>1</v>
      </c>
      <c r="D659" s="73">
        <v>1</v>
      </c>
    </row>
    <row r="660" spans="1:4">
      <c r="A660" s="103" t="s">
        <v>178</v>
      </c>
      <c r="B660" s="108">
        <v>5</v>
      </c>
      <c r="C660" s="109">
        <v>2</v>
      </c>
      <c r="D660" s="73">
        <v>7</v>
      </c>
    </row>
    <row r="661" spans="1:4">
      <c r="A661" s="104">
        <v>0</v>
      </c>
      <c r="B661" s="108"/>
      <c r="C661" s="109">
        <v>1</v>
      </c>
      <c r="D661" s="73">
        <v>1</v>
      </c>
    </row>
    <row r="662" spans="1:4">
      <c r="A662" s="104">
        <v>1</v>
      </c>
      <c r="B662" s="108"/>
      <c r="C662" s="109">
        <v>1</v>
      </c>
      <c r="D662" s="73">
        <v>1</v>
      </c>
    </row>
    <row r="663" spans="1:4">
      <c r="A663" s="104">
        <v>2</v>
      </c>
      <c r="B663" s="108">
        <v>1</v>
      </c>
      <c r="C663" s="109"/>
      <c r="D663" s="73">
        <v>1</v>
      </c>
    </row>
    <row r="664" spans="1:4">
      <c r="A664" s="104">
        <v>3</v>
      </c>
      <c r="B664" s="108">
        <v>1</v>
      </c>
      <c r="C664" s="109"/>
      <c r="D664" s="73">
        <v>1</v>
      </c>
    </row>
    <row r="665" spans="1:4">
      <c r="A665" s="104">
        <v>4</v>
      </c>
      <c r="B665" s="108">
        <v>1</v>
      </c>
      <c r="C665" s="109"/>
      <c r="D665" s="73">
        <v>1</v>
      </c>
    </row>
    <row r="666" spans="1:4">
      <c r="A666" s="104">
        <v>5</v>
      </c>
      <c r="B666" s="108">
        <v>1</v>
      </c>
      <c r="C666" s="109"/>
      <c r="D666" s="73">
        <v>1</v>
      </c>
    </row>
    <row r="667" spans="1:4">
      <c r="A667" s="104">
        <v>6</v>
      </c>
      <c r="B667" s="108">
        <v>1</v>
      </c>
      <c r="C667" s="109"/>
      <c r="D667" s="73">
        <v>1</v>
      </c>
    </row>
    <row r="668" spans="1:4">
      <c r="A668" s="103" t="s">
        <v>82</v>
      </c>
      <c r="B668" s="108">
        <v>5</v>
      </c>
      <c r="C668" s="109">
        <v>4</v>
      </c>
      <c r="D668" s="73">
        <v>9</v>
      </c>
    </row>
    <row r="669" spans="1:4">
      <c r="A669" s="104">
        <v>0</v>
      </c>
      <c r="B669" s="108"/>
      <c r="C669" s="109">
        <v>1</v>
      </c>
      <c r="D669" s="73">
        <v>1</v>
      </c>
    </row>
    <row r="670" spans="1:4">
      <c r="A670" s="104">
        <v>1</v>
      </c>
      <c r="B670" s="108"/>
      <c r="C670" s="109">
        <v>1</v>
      </c>
      <c r="D670" s="73">
        <v>1</v>
      </c>
    </row>
    <row r="671" spans="1:4">
      <c r="A671" s="104">
        <v>2</v>
      </c>
      <c r="B671" s="108"/>
      <c r="C671" s="109">
        <v>1</v>
      </c>
      <c r="D671" s="73">
        <v>1</v>
      </c>
    </row>
    <row r="672" spans="1:4">
      <c r="A672" s="104">
        <v>3</v>
      </c>
      <c r="B672" s="108">
        <v>1</v>
      </c>
      <c r="C672" s="109"/>
      <c r="D672" s="73">
        <v>1</v>
      </c>
    </row>
    <row r="673" spans="1:4">
      <c r="A673" s="104">
        <v>4</v>
      </c>
      <c r="B673" s="108">
        <v>1</v>
      </c>
      <c r="C673" s="109"/>
      <c r="D673" s="73">
        <v>1</v>
      </c>
    </row>
    <row r="674" spans="1:4">
      <c r="A674" s="104">
        <v>5</v>
      </c>
      <c r="B674" s="108">
        <v>1</v>
      </c>
      <c r="C674" s="109"/>
      <c r="D674" s="73">
        <v>1</v>
      </c>
    </row>
    <row r="675" spans="1:4">
      <c r="A675" s="104">
        <v>6</v>
      </c>
      <c r="B675" s="108">
        <v>1</v>
      </c>
      <c r="C675" s="109"/>
      <c r="D675" s="73">
        <v>1</v>
      </c>
    </row>
    <row r="676" spans="1:4">
      <c r="A676" s="104">
        <v>7</v>
      </c>
      <c r="B676" s="108">
        <v>1</v>
      </c>
      <c r="C676" s="109"/>
      <c r="D676" s="73">
        <v>1</v>
      </c>
    </row>
    <row r="677" spans="1:4">
      <c r="A677" s="104">
        <v>8</v>
      </c>
      <c r="B677" s="108"/>
      <c r="C677" s="109">
        <v>1</v>
      </c>
      <c r="D677" s="73">
        <v>1</v>
      </c>
    </row>
    <row r="678" spans="1:4">
      <c r="A678" s="103" t="s">
        <v>157</v>
      </c>
      <c r="B678" s="108">
        <v>15</v>
      </c>
      <c r="C678" s="109">
        <v>1</v>
      </c>
      <c r="D678" s="73">
        <v>16</v>
      </c>
    </row>
    <row r="679" spans="1:4">
      <c r="A679" s="104">
        <v>0</v>
      </c>
      <c r="B679" s="108"/>
      <c r="C679" s="109">
        <v>1</v>
      </c>
      <c r="D679" s="73">
        <v>1</v>
      </c>
    </row>
    <row r="680" spans="1:4">
      <c r="A680" s="104">
        <v>1</v>
      </c>
      <c r="B680" s="108">
        <v>1</v>
      </c>
      <c r="C680" s="109"/>
      <c r="D680" s="73">
        <v>1</v>
      </c>
    </row>
    <row r="681" spans="1:4">
      <c r="A681" s="104">
        <v>2</v>
      </c>
      <c r="B681" s="108">
        <v>1</v>
      </c>
      <c r="C681" s="109"/>
      <c r="D681" s="73">
        <v>1</v>
      </c>
    </row>
    <row r="682" spans="1:4">
      <c r="A682" s="104">
        <v>3</v>
      </c>
      <c r="B682" s="108">
        <v>1</v>
      </c>
      <c r="C682" s="109"/>
      <c r="D682" s="73">
        <v>1</v>
      </c>
    </row>
    <row r="683" spans="1:4">
      <c r="A683" s="104">
        <v>4</v>
      </c>
      <c r="B683" s="108">
        <v>1</v>
      </c>
      <c r="C683" s="109"/>
      <c r="D683" s="73">
        <v>1</v>
      </c>
    </row>
    <row r="684" spans="1:4">
      <c r="A684" s="104">
        <v>5</v>
      </c>
      <c r="B684" s="108">
        <v>1</v>
      </c>
      <c r="C684" s="109"/>
      <c r="D684" s="73">
        <v>1</v>
      </c>
    </row>
    <row r="685" spans="1:4">
      <c r="A685" s="104">
        <v>6</v>
      </c>
      <c r="B685" s="108">
        <v>1</v>
      </c>
      <c r="C685" s="109"/>
      <c r="D685" s="73">
        <v>1</v>
      </c>
    </row>
    <row r="686" spans="1:4">
      <c r="A686" s="104">
        <v>7</v>
      </c>
      <c r="B686" s="108">
        <v>1</v>
      </c>
      <c r="C686" s="109"/>
      <c r="D686" s="73">
        <v>1</v>
      </c>
    </row>
    <row r="687" spans="1:4">
      <c r="A687" s="104">
        <v>8</v>
      </c>
      <c r="B687" s="108">
        <v>1</v>
      </c>
      <c r="C687" s="109"/>
      <c r="D687" s="73">
        <v>1</v>
      </c>
    </row>
    <row r="688" spans="1:4">
      <c r="A688" s="104">
        <v>9</v>
      </c>
      <c r="B688" s="108">
        <v>1</v>
      </c>
      <c r="C688" s="109"/>
      <c r="D688" s="73">
        <v>1</v>
      </c>
    </row>
    <row r="689" spans="1:4">
      <c r="A689" s="104">
        <v>10</v>
      </c>
      <c r="B689" s="108">
        <v>1</v>
      </c>
      <c r="C689" s="109"/>
      <c r="D689" s="73">
        <v>1</v>
      </c>
    </row>
    <row r="690" spans="1:4">
      <c r="A690" s="104">
        <v>11</v>
      </c>
      <c r="B690" s="108">
        <v>1</v>
      </c>
      <c r="C690" s="109"/>
      <c r="D690" s="73">
        <v>1</v>
      </c>
    </row>
    <row r="691" spans="1:4">
      <c r="A691" s="104">
        <v>12</v>
      </c>
      <c r="B691" s="108">
        <v>1</v>
      </c>
      <c r="C691" s="109"/>
      <c r="D691" s="73">
        <v>1</v>
      </c>
    </row>
    <row r="692" spans="1:4">
      <c r="A692" s="104">
        <v>13</v>
      </c>
      <c r="B692" s="108">
        <v>1</v>
      </c>
      <c r="C692" s="109"/>
      <c r="D692" s="73">
        <v>1</v>
      </c>
    </row>
    <row r="693" spans="1:4">
      <c r="A693" s="104">
        <v>14</v>
      </c>
      <c r="B693" s="108">
        <v>1</v>
      </c>
      <c r="C693" s="109"/>
      <c r="D693" s="73">
        <v>1</v>
      </c>
    </row>
    <row r="694" spans="1:4">
      <c r="A694" s="104">
        <v>15</v>
      </c>
      <c r="B694" s="108">
        <v>1</v>
      </c>
      <c r="C694" s="109"/>
      <c r="D694" s="73">
        <v>1</v>
      </c>
    </row>
    <row r="695" spans="1:4">
      <c r="A695" s="103" t="s">
        <v>183</v>
      </c>
      <c r="B695" s="108">
        <v>11</v>
      </c>
      <c r="C695" s="109">
        <v>1</v>
      </c>
      <c r="D695" s="73">
        <v>12</v>
      </c>
    </row>
    <row r="696" spans="1:4">
      <c r="A696" s="104">
        <v>0</v>
      </c>
      <c r="B696" s="108"/>
      <c r="C696" s="109">
        <v>1</v>
      </c>
      <c r="D696" s="73">
        <v>1</v>
      </c>
    </row>
    <row r="697" spans="1:4">
      <c r="A697" s="104">
        <v>1</v>
      </c>
      <c r="B697" s="108">
        <v>1</v>
      </c>
      <c r="C697" s="109"/>
      <c r="D697" s="73">
        <v>1</v>
      </c>
    </row>
    <row r="698" spans="1:4">
      <c r="A698" s="104">
        <v>2</v>
      </c>
      <c r="B698" s="108">
        <v>1</v>
      </c>
      <c r="C698" s="109"/>
      <c r="D698" s="73">
        <v>1</v>
      </c>
    </row>
    <row r="699" spans="1:4">
      <c r="A699" s="104">
        <v>3</v>
      </c>
      <c r="B699" s="108">
        <v>1</v>
      </c>
      <c r="C699" s="109"/>
      <c r="D699" s="73">
        <v>1</v>
      </c>
    </row>
    <row r="700" spans="1:4">
      <c r="A700" s="104">
        <v>4</v>
      </c>
      <c r="B700" s="108">
        <v>1</v>
      </c>
      <c r="C700" s="109"/>
      <c r="D700" s="73">
        <v>1</v>
      </c>
    </row>
    <row r="701" spans="1:4">
      <c r="A701" s="104">
        <v>5</v>
      </c>
      <c r="B701" s="108">
        <v>1</v>
      </c>
      <c r="C701" s="109"/>
      <c r="D701" s="73">
        <v>1</v>
      </c>
    </row>
    <row r="702" spans="1:4">
      <c r="A702" s="104">
        <v>6</v>
      </c>
      <c r="B702" s="108">
        <v>1</v>
      </c>
      <c r="C702" s="109"/>
      <c r="D702" s="73">
        <v>1</v>
      </c>
    </row>
    <row r="703" spans="1:4">
      <c r="A703" s="104">
        <v>7</v>
      </c>
      <c r="B703" s="108">
        <v>1</v>
      </c>
      <c r="C703" s="109"/>
      <c r="D703" s="73">
        <v>1</v>
      </c>
    </row>
    <row r="704" spans="1:4">
      <c r="A704" s="104">
        <v>8</v>
      </c>
      <c r="B704" s="108">
        <v>1</v>
      </c>
      <c r="C704" s="109"/>
      <c r="D704" s="73">
        <v>1</v>
      </c>
    </row>
    <row r="705" spans="1:4">
      <c r="A705" s="104">
        <v>9</v>
      </c>
      <c r="B705" s="108">
        <v>1</v>
      </c>
      <c r="C705" s="109"/>
      <c r="D705" s="73">
        <v>1</v>
      </c>
    </row>
    <row r="706" spans="1:4">
      <c r="A706" s="104">
        <v>10</v>
      </c>
      <c r="B706" s="108">
        <v>1</v>
      </c>
      <c r="C706" s="109"/>
      <c r="D706" s="73">
        <v>1</v>
      </c>
    </row>
    <row r="707" spans="1:4">
      <c r="A707" s="104">
        <v>11</v>
      </c>
      <c r="B707" s="108">
        <v>1</v>
      </c>
      <c r="C707" s="109"/>
      <c r="D707" s="73">
        <v>1</v>
      </c>
    </row>
    <row r="708" spans="1:4">
      <c r="A708" s="103" t="s">
        <v>510</v>
      </c>
      <c r="B708" s="108"/>
      <c r="C708" s="109">
        <v>1</v>
      </c>
      <c r="D708" s="73">
        <v>1</v>
      </c>
    </row>
    <row r="709" spans="1:4">
      <c r="A709" s="104">
        <v>0</v>
      </c>
      <c r="B709" s="108"/>
      <c r="C709" s="109">
        <v>1</v>
      </c>
      <c r="D709" s="73">
        <v>1</v>
      </c>
    </row>
    <row r="710" spans="1:4">
      <c r="A710" s="103" t="s">
        <v>186</v>
      </c>
      <c r="B710" s="108">
        <v>7</v>
      </c>
      <c r="C710" s="109">
        <v>1</v>
      </c>
      <c r="D710" s="73">
        <v>8</v>
      </c>
    </row>
    <row r="711" spans="1:4">
      <c r="A711" s="104">
        <v>0</v>
      </c>
      <c r="B711" s="108"/>
      <c r="C711" s="109">
        <v>1</v>
      </c>
      <c r="D711" s="73">
        <v>1</v>
      </c>
    </row>
    <row r="712" spans="1:4">
      <c r="A712" s="104">
        <v>1</v>
      </c>
      <c r="B712" s="108">
        <v>1</v>
      </c>
      <c r="C712" s="109"/>
      <c r="D712" s="73">
        <v>1</v>
      </c>
    </row>
    <row r="713" spans="1:4">
      <c r="A713" s="104">
        <v>2</v>
      </c>
      <c r="B713" s="108">
        <v>1</v>
      </c>
      <c r="C713" s="109"/>
      <c r="D713" s="73">
        <v>1</v>
      </c>
    </row>
    <row r="714" spans="1:4">
      <c r="A714" s="104">
        <v>3</v>
      </c>
      <c r="B714" s="108">
        <v>1</v>
      </c>
      <c r="C714" s="109"/>
      <c r="D714" s="73">
        <v>1</v>
      </c>
    </row>
    <row r="715" spans="1:4">
      <c r="A715" s="104">
        <v>4</v>
      </c>
      <c r="B715" s="108">
        <v>1</v>
      </c>
      <c r="C715" s="109"/>
      <c r="D715" s="73">
        <v>1</v>
      </c>
    </row>
    <row r="716" spans="1:4">
      <c r="A716" s="104">
        <v>5</v>
      </c>
      <c r="B716" s="108">
        <v>1</v>
      </c>
      <c r="C716" s="109"/>
      <c r="D716" s="73">
        <v>1</v>
      </c>
    </row>
    <row r="717" spans="1:4">
      <c r="A717" s="104">
        <v>6</v>
      </c>
      <c r="B717" s="108">
        <v>1</v>
      </c>
      <c r="C717" s="109"/>
      <c r="D717" s="73">
        <v>1</v>
      </c>
    </row>
    <row r="718" spans="1:4">
      <c r="A718" s="104">
        <v>7</v>
      </c>
      <c r="B718" s="108">
        <v>1</v>
      </c>
      <c r="C718" s="109"/>
      <c r="D718" s="73">
        <v>1</v>
      </c>
    </row>
    <row r="719" spans="1:4">
      <c r="A719" s="103" t="s">
        <v>494</v>
      </c>
      <c r="B719" s="108"/>
      <c r="C719" s="109">
        <v>1</v>
      </c>
      <c r="D719" s="73">
        <v>1</v>
      </c>
    </row>
    <row r="720" spans="1:4">
      <c r="A720" s="104">
        <v>0</v>
      </c>
      <c r="B720" s="108"/>
      <c r="C720" s="109">
        <v>1</v>
      </c>
      <c r="D720" s="73">
        <v>1</v>
      </c>
    </row>
    <row r="721" spans="1:4">
      <c r="A721" s="103" t="s">
        <v>496</v>
      </c>
      <c r="B721" s="108"/>
      <c r="C721" s="109">
        <v>1</v>
      </c>
      <c r="D721" s="73">
        <v>1</v>
      </c>
    </row>
    <row r="722" spans="1:4">
      <c r="A722" s="104">
        <v>0</v>
      </c>
      <c r="B722" s="108"/>
      <c r="C722" s="109">
        <v>1</v>
      </c>
      <c r="D722" s="73">
        <v>1</v>
      </c>
    </row>
    <row r="723" spans="1:4">
      <c r="A723" s="103" t="s">
        <v>97</v>
      </c>
      <c r="B723" s="108">
        <v>5</v>
      </c>
      <c r="C723" s="109">
        <v>6</v>
      </c>
      <c r="D723" s="73">
        <v>11</v>
      </c>
    </row>
    <row r="724" spans="1:4">
      <c r="A724" s="104">
        <v>0</v>
      </c>
      <c r="B724" s="108"/>
      <c r="C724" s="109">
        <v>1</v>
      </c>
      <c r="D724" s="73">
        <v>1</v>
      </c>
    </row>
    <row r="725" spans="1:4">
      <c r="A725" s="104">
        <v>1</v>
      </c>
      <c r="B725" s="108"/>
      <c r="C725" s="109">
        <v>1</v>
      </c>
      <c r="D725" s="73">
        <v>1</v>
      </c>
    </row>
    <row r="726" spans="1:4">
      <c r="A726" s="104">
        <v>2</v>
      </c>
      <c r="B726" s="108"/>
      <c r="C726" s="109">
        <v>1</v>
      </c>
      <c r="D726" s="73">
        <v>1</v>
      </c>
    </row>
    <row r="727" spans="1:4">
      <c r="A727" s="104">
        <v>3</v>
      </c>
      <c r="B727" s="108">
        <v>1</v>
      </c>
      <c r="C727" s="109"/>
      <c r="D727" s="73">
        <v>1</v>
      </c>
    </row>
    <row r="728" spans="1:4">
      <c r="A728" s="104">
        <v>4</v>
      </c>
      <c r="B728" s="108">
        <v>1</v>
      </c>
      <c r="C728" s="109"/>
      <c r="D728" s="73">
        <v>1</v>
      </c>
    </row>
    <row r="729" spans="1:4">
      <c r="A729" s="104">
        <v>5</v>
      </c>
      <c r="B729" s="108">
        <v>1</v>
      </c>
      <c r="C729" s="109"/>
      <c r="D729" s="73">
        <v>1</v>
      </c>
    </row>
    <row r="730" spans="1:4">
      <c r="A730" s="104">
        <v>6</v>
      </c>
      <c r="B730" s="108">
        <v>1</v>
      </c>
      <c r="C730" s="109"/>
      <c r="D730" s="73">
        <v>1</v>
      </c>
    </row>
    <row r="731" spans="1:4">
      <c r="A731" s="104">
        <v>7</v>
      </c>
      <c r="B731" s="108">
        <v>1</v>
      </c>
      <c r="C731" s="109"/>
      <c r="D731" s="73">
        <v>1</v>
      </c>
    </row>
    <row r="732" spans="1:4">
      <c r="A732" s="104">
        <v>8</v>
      </c>
      <c r="B732" s="108"/>
      <c r="C732" s="109">
        <v>1</v>
      </c>
      <c r="D732" s="73">
        <v>1</v>
      </c>
    </row>
    <row r="733" spans="1:4">
      <c r="A733" s="104">
        <v>9</v>
      </c>
      <c r="B733" s="108"/>
      <c r="C733" s="109">
        <v>1</v>
      </c>
      <c r="D733" s="73">
        <v>1</v>
      </c>
    </row>
    <row r="734" spans="1:4">
      <c r="A734" s="104">
        <v>10</v>
      </c>
      <c r="B734" s="108"/>
      <c r="C734" s="109">
        <v>1</v>
      </c>
      <c r="D734" s="73">
        <v>1</v>
      </c>
    </row>
    <row r="735" spans="1:4">
      <c r="A735" s="103" t="s">
        <v>173</v>
      </c>
      <c r="B735" s="108">
        <v>5</v>
      </c>
      <c r="C735" s="109">
        <v>1</v>
      </c>
      <c r="D735" s="73">
        <v>6</v>
      </c>
    </row>
    <row r="736" spans="1:4">
      <c r="A736" s="104">
        <v>0</v>
      </c>
      <c r="B736" s="108"/>
      <c r="C736" s="109">
        <v>1</v>
      </c>
      <c r="D736" s="73">
        <v>1</v>
      </c>
    </row>
    <row r="737" spans="1:4">
      <c r="A737" s="104">
        <v>1</v>
      </c>
      <c r="B737" s="108">
        <v>1</v>
      </c>
      <c r="C737" s="109"/>
      <c r="D737" s="73">
        <v>1</v>
      </c>
    </row>
    <row r="738" spans="1:4">
      <c r="A738" s="104">
        <v>2</v>
      </c>
      <c r="B738" s="108">
        <v>1</v>
      </c>
      <c r="C738" s="109"/>
      <c r="D738" s="73">
        <v>1</v>
      </c>
    </row>
    <row r="739" spans="1:4">
      <c r="A739" s="104">
        <v>3</v>
      </c>
      <c r="B739" s="108">
        <v>1</v>
      </c>
      <c r="C739" s="109"/>
      <c r="D739" s="73">
        <v>1</v>
      </c>
    </row>
    <row r="740" spans="1:4">
      <c r="A740" s="104">
        <v>4</v>
      </c>
      <c r="B740" s="108">
        <v>1</v>
      </c>
      <c r="C740" s="109"/>
      <c r="D740" s="73">
        <v>1</v>
      </c>
    </row>
    <row r="741" spans="1:4">
      <c r="A741" s="104">
        <v>5</v>
      </c>
      <c r="B741" s="108">
        <v>1</v>
      </c>
      <c r="C741" s="109"/>
      <c r="D741" s="73">
        <v>1</v>
      </c>
    </row>
    <row r="742" spans="1:4">
      <c r="A742" s="103" t="s">
        <v>502</v>
      </c>
      <c r="B742" s="108"/>
      <c r="C742" s="109">
        <v>1</v>
      </c>
      <c r="D742" s="73">
        <v>1</v>
      </c>
    </row>
    <row r="743" spans="1:4">
      <c r="A743" s="104">
        <v>0</v>
      </c>
      <c r="B743" s="108"/>
      <c r="C743" s="109">
        <v>1</v>
      </c>
      <c r="D743" s="73">
        <v>1</v>
      </c>
    </row>
    <row r="744" spans="1:4">
      <c r="A744" s="103" t="s">
        <v>102</v>
      </c>
      <c r="B744" s="108">
        <v>1</v>
      </c>
      <c r="C744" s="109">
        <v>5</v>
      </c>
      <c r="D744" s="73">
        <v>6</v>
      </c>
    </row>
    <row r="745" spans="1:4">
      <c r="A745" s="104">
        <v>0</v>
      </c>
      <c r="B745" s="108"/>
      <c r="C745" s="109">
        <v>1</v>
      </c>
      <c r="D745" s="73">
        <v>1</v>
      </c>
    </row>
    <row r="746" spans="1:4">
      <c r="A746" s="104">
        <v>1</v>
      </c>
      <c r="B746" s="108"/>
      <c r="C746" s="109">
        <v>1</v>
      </c>
      <c r="D746" s="73">
        <v>1</v>
      </c>
    </row>
    <row r="747" spans="1:4">
      <c r="A747" s="104">
        <v>2</v>
      </c>
      <c r="B747" s="108"/>
      <c r="C747" s="109">
        <v>1</v>
      </c>
      <c r="D747" s="73">
        <v>1</v>
      </c>
    </row>
    <row r="748" spans="1:4">
      <c r="A748" s="104">
        <v>3</v>
      </c>
      <c r="B748" s="108">
        <v>1</v>
      </c>
      <c r="C748" s="109"/>
      <c r="D748" s="73">
        <v>1</v>
      </c>
    </row>
    <row r="749" spans="1:4">
      <c r="A749" s="104">
        <v>4</v>
      </c>
      <c r="B749" s="108"/>
      <c r="C749" s="109">
        <v>1</v>
      </c>
      <c r="D749" s="73">
        <v>1</v>
      </c>
    </row>
    <row r="750" spans="1:4">
      <c r="A750" s="104">
        <v>5</v>
      </c>
      <c r="B750" s="108"/>
      <c r="C750" s="109">
        <v>1</v>
      </c>
      <c r="D750" s="73">
        <v>1</v>
      </c>
    </row>
    <row r="751" spans="1:4">
      <c r="A751" s="72" t="s">
        <v>759</v>
      </c>
      <c r="B751" s="108">
        <v>51</v>
      </c>
      <c r="C751" s="109">
        <v>38</v>
      </c>
      <c r="D751" s="73">
        <v>89</v>
      </c>
    </row>
    <row r="752" spans="1:4">
      <c r="A752" s="103" t="s">
        <v>513</v>
      </c>
      <c r="B752" s="108"/>
      <c r="C752" s="109">
        <v>1</v>
      </c>
      <c r="D752" s="73">
        <v>1</v>
      </c>
    </row>
    <row r="753" spans="1:4">
      <c r="A753" s="104">
        <v>0</v>
      </c>
      <c r="B753" s="108"/>
      <c r="C753" s="109">
        <v>1</v>
      </c>
      <c r="D753" s="73">
        <v>1</v>
      </c>
    </row>
    <row r="754" spans="1:4">
      <c r="A754" s="103" t="s">
        <v>524</v>
      </c>
      <c r="B754" s="108"/>
      <c r="C754" s="109">
        <v>1</v>
      </c>
      <c r="D754" s="73">
        <v>1</v>
      </c>
    </row>
    <row r="755" spans="1:4">
      <c r="A755" s="104">
        <v>0</v>
      </c>
      <c r="B755" s="108"/>
      <c r="C755" s="109">
        <v>1</v>
      </c>
      <c r="D755" s="73">
        <v>1</v>
      </c>
    </row>
    <row r="756" spans="1:4">
      <c r="A756" s="103" t="s">
        <v>526</v>
      </c>
      <c r="B756" s="108">
        <v>2</v>
      </c>
      <c r="C756" s="109">
        <v>4</v>
      </c>
      <c r="D756" s="73">
        <v>6</v>
      </c>
    </row>
    <row r="757" spans="1:4">
      <c r="A757" s="104">
        <v>0</v>
      </c>
      <c r="B757" s="108"/>
      <c r="C757" s="109">
        <v>1</v>
      </c>
      <c r="D757" s="73">
        <v>1</v>
      </c>
    </row>
    <row r="758" spans="1:4">
      <c r="A758" s="104">
        <v>1</v>
      </c>
      <c r="B758" s="108"/>
      <c r="C758" s="109">
        <v>1</v>
      </c>
      <c r="D758" s="73">
        <v>1</v>
      </c>
    </row>
    <row r="759" spans="1:4">
      <c r="A759" s="104">
        <v>2</v>
      </c>
      <c r="B759" s="108"/>
      <c r="C759" s="109">
        <v>1</v>
      </c>
      <c r="D759" s="73">
        <v>1</v>
      </c>
    </row>
    <row r="760" spans="1:4">
      <c r="A760" s="104">
        <v>3</v>
      </c>
      <c r="B760" s="108"/>
      <c r="C760" s="109">
        <v>1</v>
      </c>
      <c r="D760" s="73">
        <v>1</v>
      </c>
    </row>
    <row r="761" spans="1:4">
      <c r="A761" s="104">
        <v>4</v>
      </c>
      <c r="B761" s="108">
        <v>1</v>
      </c>
      <c r="C761" s="109"/>
      <c r="D761" s="73">
        <v>1</v>
      </c>
    </row>
    <row r="762" spans="1:4">
      <c r="A762" s="104">
        <v>5</v>
      </c>
      <c r="B762" s="108">
        <v>1</v>
      </c>
      <c r="C762" s="109"/>
      <c r="D762" s="73">
        <v>1</v>
      </c>
    </row>
    <row r="763" spans="1:4">
      <c r="A763" s="103" t="s">
        <v>79</v>
      </c>
      <c r="B763" s="108">
        <v>4</v>
      </c>
      <c r="C763" s="109">
        <v>1</v>
      </c>
      <c r="D763" s="73">
        <v>5</v>
      </c>
    </row>
    <row r="764" spans="1:4">
      <c r="A764" s="104">
        <v>0</v>
      </c>
      <c r="B764" s="108"/>
      <c r="C764" s="109">
        <v>1</v>
      </c>
      <c r="D764" s="73">
        <v>1</v>
      </c>
    </row>
    <row r="765" spans="1:4">
      <c r="A765" s="104">
        <v>1</v>
      </c>
      <c r="B765" s="108">
        <v>1</v>
      </c>
      <c r="C765" s="109"/>
      <c r="D765" s="73">
        <v>1</v>
      </c>
    </row>
    <row r="766" spans="1:4">
      <c r="A766" s="104">
        <v>2</v>
      </c>
      <c r="B766" s="108">
        <v>1</v>
      </c>
      <c r="C766" s="109"/>
      <c r="D766" s="73">
        <v>1</v>
      </c>
    </row>
    <row r="767" spans="1:4">
      <c r="A767" s="104">
        <v>3</v>
      </c>
      <c r="B767" s="108">
        <v>1</v>
      </c>
      <c r="C767" s="109"/>
      <c r="D767" s="73">
        <v>1</v>
      </c>
    </row>
    <row r="768" spans="1:4">
      <c r="A768" s="104">
        <v>4</v>
      </c>
      <c r="B768" s="108">
        <v>1</v>
      </c>
      <c r="C768" s="109"/>
      <c r="D768" s="73">
        <v>1</v>
      </c>
    </row>
    <row r="769" spans="1:4">
      <c r="A769" s="103" t="s">
        <v>530</v>
      </c>
      <c r="B769" s="108">
        <v>4</v>
      </c>
      <c r="C769" s="109">
        <v>1</v>
      </c>
      <c r="D769" s="73">
        <v>5</v>
      </c>
    </row>
    <row r="770" spans="1:4">
      <c r="A770" s="104">
        <v>0</v>
      </c>
      <c r="B770" s="108"/>
      <c r="C770" s="109">
        <v>1</v>
      </c>
      <c r="D770" s="73">
        <v>1</v>
      </c>
    </row>
    <row r="771" spans="1:4">
      <c r="A771" s="104">
        <v>1</v>
      </c>
      <c r="B771" s="108">
        <v>1</v>
      </c>
      <c r="C771" s="109"/>
      <c r="D771" s="73">
        <v>1</v>
      </c>
    </row>
    <row r="772" spans="1:4">
      <c r="A772" s="104">
        <v>2</v>
      </c>
      <c r="B772" s="108">
        <v>1</v>
      </c>
      <c r="C772" s="109"/>
      <c r="D772" s="73">
        <v>1</v>
      </c>
    </row>
    <row r="773" spans="1:4">
      <c r="A773" s="104">
        <v>3</v>
      </c>
      <c r="B773" s="108">
        <v>1</v>
      </c>
      <c r="C773" s="109"/>
      <c r="D773" s="73">
        <v>1</v>
      </c>
    </row>
    <row r="774" spans="1:4">
      <c r="A774" s="104">
        <v>4</v>
      </c>
      <c r="B774" s="108">
        <v>1</v>
      </c>
      <c r="C774" s="109"/>
      <c r="D774" s="73">
        <v>1</v>
      </c>
    </row>
    <row r="775" spans="1:4">
      <c r="A775" s="103" t="s">
        <v>532</v>
      </c>
      <c r="B775" s="108"/>
      <c r="C775" s="109">
        <v>1</v>
      </c>
      <c r="D775" s="73">
        <v>1</v>
      </c>
    </row>
    <row r="776" spans="1:4">
      <c r="A776" s="104">
        <v>0</v>
      </c>
      <c r="B776" s="108"/>
      <c r="C776" s="109">
        <v>1</v>
      </c>
      <c r="D776" s="73">
        <v>1</v>
      </c>
    </row>
    <row r="777" spans="1:4">
      <c r="A777" s="103" t="s">
        <v>534</v>
      </c>
      <c r="B777" s="108">
        <v>5</v>
      </c>
      <c r="C777" s="109">
        <v>1</v>
      </c>
      <c r="D777" s="73">
        <v>6</v>
      </c>
    </row>
    <row r="778" spans="1:4">
      <c r="A778" s="104">
        <v>0</v>
      </c>
      <c r="B778" s="108"/>
      <c r="C778" s="109">
        <v>1</v>
      </c>
      <c r="D778" s="73">
        <v>1</v>
      </c>
    </row>
    <row r="779" spans="1:4">
      <c r="A779" s="104">
        <v>1</v>
      </c>
      <c r="B779" s="108">
        <v>1</v>
      </c>
      <c r="C779" s="109"/>
      <c r="D779" s="73">
        <v>1</v>
      </c>
    </row>
    <row r="780" spans="1:4">
      <c r="A780" s="104">
        <v>2</v>
      </c>
      <c r="B780" s="108">
        <v>1</v>
      </c>
      <c r="C780" s="109"/>
      <c r="D780" s="73">
        <v>1</v>
      </c>
    </row>
    <row r="781" spans="1:4">
      <c r="A781" s="104">
        <v>3</v>
      </c>
      <c r="B781" s="108">
        <v>1</v>
      </c>
      <c r="C781" s="109"/>
      <c r="D781" s="73">
        <v>1</v>
      </c>
    </row>
    <row r="782" spans="1:4">
      <c r="A782" s="104">
        <v>4</v>
      </c>
      <c r="B782" s="108">
        <v>1</v>
      </c>
      <c r="C782" s="109"/>
      <c r="D782" s="73">
        <v>1</v>
      </c>
    </row>
    <row r="783" spans="1:4">
      <c r="A783" s="104">
        <v>5</v>
      </c>
      <c r="B783" s="108">
        <v>1</v>
      </c>
      <c r="C783" s="109"/>
      <c r="D783" s="73">
        <v>1</v>
      </c>
    </row>
    <row r="784" spans="1:4">
      <c r="A784" s="103" t="s">
        <v>536</v>
      </c>
      <c r="B784" s="108"/>
      <c r="C784" s="109">
        <v>1</v>
      </c>
      <c r="D784" s="73">
        <v>1</v>
      </c>
    </row>
    <row r="785" spans="1:4">
      <c r="A785" s="104">
        <v>0</v>
      </c>
      <c r="B785" s="108"/>
      <c r="C785" s="109">
        <v>1</v>
      </c>
      <c r="D785" s="73">
        <v>1</v>
      </c>
    </row>
    <row r="786" spans="1:4">
      <c r="A786" s="103" t="s">
        <v>189</v>
      </c>
      <c r="B786" s="108">
        <v>1</v>
      </c>
      <c r="C786" s="109">
        <v>1</v>
      </c>
      <c r="D786" s="73">
        <v>2</v>
      </c>
    </row>
    <row r="787" spans="1:4">
      <c r="A787" s="104">
        <v>0</v>
      </c>
      <c r="B787" s="108"/>
      <c r="C787" s="109">
        <v>1</v>
      </c>
      <c r="D787" s="73">
        <v>1</v>
      </c>
    </row>
    <row r="788" spans="1:4">
      <c r="A788" s="104">
        <v>1</v>
      </c>
      <c r="B788" s="108">
        <v>1</v>
      </c>
      <c r="C788" s="109"/>
      <c r="D788" s="73">
        <v>1</v>
      </c>
    </row>
    <row r="789" spans="1:4">
      <c r="A789" s="103" t="s">
        <v>538</v>
      </c>
      <c r="B789" s="108">
        <v>2</v>
      </c>
      <c r="C789" s="109">
        <v>1</v>
      </c>
      <c r="D789" s="73">
        <v>3</v>
      </c>
    </row>
    <row r="790" spans="1:4">
      <c r="A790" s="104">
        <v>0</v>
      </c>
      <c r="B790" s="108"/>
      <c r="C790" s="109">
        <v>1</v>
      </c>
      <c r="D790" s="73">
        <v>1</v>
      </c>
    </row>
    <row r="791" spans="1:4">
      <c r="A791" s="104">
        <v>1</v>
      </c>
      <c r="B791" s="108">
        <v>1</v>
      </c>
      <c r="C791" s="109"/>
      <c r="D791" s="73">
        <v>1</v>
      </c>
    </row>
    <row r="792" spans="1:4">
      <c r="A792" s="104">
        <v>2</v>
      </c>
      <c r="B792" s="108">
        <v>1</v>
      </c>
      <c r="C792" s="109"/>
      <c r="D792" s="73">
        <v>1</v>
      </c>
    </row>
    <row r="793" spans="1:4">
      <c r="A793" s="103" t="s">
        <v>540</v>
      </c>
      <c r="B793" s="108">
        <v>1</v>
      </c>
      <c r="C793" s="109">
        <v>1</v>
      </c>
      <c r="D793" s="73">
        <v>2</v>
      </c>
    </row>
    <row r="794" spans="1:4">
      <c r="A794" s="104">
        <v>0</v>
      </c>
      <c r="B794" s="108"/>
      <c r="C794" s="109">
        <v>1</v>
      </c>
      <c r="D794" s="73">
        <v>1</v>
      </c>
    </row>
    <row r="795" spans="1:4">
      <c r="A795" s="104">
        <v>1</v>
      </c>
      <c r="B795" s="108">
        <v>1</v>
      </c>
      <c r="C795" s="109"/>
      <c r="D795" s="73">
        <v>1</v>
      </c>
    </row>
    <row r="796" spans="1:4">
      <c r="A796" s="103" t="s">
        <v>542</v>
      </c>
      <c r="B796" s="108"/>
      <c r="C796" s="109">
        <v>1</v>
      </c>
      <c r="D796" s="73">
        <v>1</v>
      </c>
    </row>
    <row r="797" spans="1:4">
      <c r="A797" s="104">
        <v>0</v>
      </c>
      <c r="B797" s="108"/>
      <c r="C797" s="109">
        <v>1</v>
      </c>
      <c r="D797" s="73">
        <v>1</v>
      </c>
    </row>
    <row r="798" spans="1:4">
      <c r="A798" s="103" t="s">
        <v>5</v>
      </c>
      <c r="B798" s="108">
        <v>4</v>
      </c>
      <c r="C798" s="109">
        <v>2</v>
      </c>
      <c r="D798" s="73">
        <v>6</v>
      </c>
    </row>
    <row r="799" spans="1:4">
      <c r="A799" s="104">
        <v>0</v>
      </c>
      <c r="B799" s="108"/>
      <c r="C799" s="109">
        <v>1</v>
      </c>
      <c r="D799" s="73">
        <v>1</v>
      </c>
    </row>
    <row r="800" spans="1:4">
      <c r="A800" s="104">
        <v>1</v>
      </c>
      <c r="B800" s="108"/>
      <c r="C800" s="109">
        <v>1</v>
      </c>
      <c r="D800" s="73">
        <v>1</v>
      </c>
    </row>
    <row r="801" spans="1:4">
      <c r="A801" s="104">
        <v>2</v>
      </c>
      <c r="B801" s="108">
        <v>1</v>
      </c>
      <c r="C801" s="109"/>
      <c r="D801" s="73">
        <v>1</v>
      </c>
    </row>
    <row r="802" spans="1:4">
      <c r="A802" s="104">
        <v>3</v>
      </c>
      <c r="B802" s="108">
        <v>1</v>
      </c>
      <c r="C802" s="109"/>
      <c r="D802" s="73">
        <v>1</v>
      </c>
    </row>
    <row r="803" spans="1:4">
      <c r="A803" s="104">
        <v>4</v>
      </c>
      <c r="B803" s="108">
        <v>1</v>
      </c>
      <c r="C803" s="109"/>
      <c r="D803" s="73">
        <v>1</v>
      </c>
    </row>
    <row r="804" spans="1:4">
      <c r="A804" s="104">
        <v>5</v>
      </c>
      <c r="B804" s="108">
        <v>1</v>
      </c>
      <c r="C804" s="109"/>
      <c r="D804" s="73">
        <v>1</v>
      </c>
    </row>
    <row r="805" spans="1:4">
      <c r="A805" s="103" t="s">
        <v>545</v>
      </c>
      <c r="B805" s="108"/>
      <c r="C805" s="109">
        <v>1</v>
      </c>
      <c r="D805" s="73">
        <v>1</v>
      </c>
    </row>
    <row r="806" spans="1:4">
      <c r="A806" s="104">
        <v>0</v>
      </c>
      <c r="B806" s="108"/>
      <c r="C806" s="109">
        <v>1</v>
      </c>
      <c r="D806" s="73">
        <v>1</v>
      </c>
    </row>
    <row r="807" spans="1:4">
      <c r="A807" s="103" t="s">
        <v>200</v>
      </c>
      <c r="B807" s="108">
        <v>1</v>
      </c>
      <c r="C807" s="109">
        <v>2</v>
      </c>
      <c r="D807" s="73">
        <v>3</v>
      </c>
    </row>
    <row r="808" spans="1:4">
      <c r="A808" s="104">
        <v>0</v>
      </c>
      <c r="B808" s="108"/>
      <c r="C808" s="109">
        <v>1</v>
      </c>
      <c r="D808" s="73">
        <v>1</v>
      </c>
    </row>
    <row r="809" spans="1:4">
      <c r="A809" s="104">
        <v>1</v>
      </c>
      <c r="B809" s="108"/>
      <c r="C809" s="109">
        <v>1</v>
      </c>
      <c r="D809" s="73">
        <v>1</v>
      </c>
    </row>
    <row r="810" spans="1:4">
      <c r="A810" s="104">
        <v>2</v>
      </c>
      <c r="B810" s="108">
        <v>1</v>
      </c>
      <c r="C810" s="109"/>
      <c r="D810" s="73">
        <v>1</v>
      </c>
    </row>
    <row r="811" spans="1:4">
      <c r="A811" s="103" t="s">
        <v>187</v>
      </c>
      <c r="B811" s="108">
        <v>5</v>
      </c>
      <c r="C811" s="109">
        <v>1</v>
      </c>
      <c r="D811" s="73">
        <v>6</v>
      </c>
    </row>
    <row r="812" spans="1:4">
      <c r="A812" s="104">
        <v>0</v>
      </c>
      <c r="B812" s="108"/>
      <c r="C812" s="109">
        <v>1</v>
      </c>
      <c r="D812" s="73">
        <v>1</v>
      </c>
    </row>
    <row r="813" spans="1:4">
      <c r="A813" s="104">
        <v>1</v>
      </c>
      <c r="B813" s="108">
        <v>1</v>
      </c>
      <c r="C813" s="109"/>
      <c r="D813" s="73">
        <v>1</v>
      </c>
    </row>
    <row r="814" spans="1:4">
      <c r="A814" s="104">
        <v>2</v>
      </c>
      <c r="B814" s="108">
        <v>1</v>
      </c>
      <c r="C814" s="109"/>
      <c r="D814" s="73">
        <v>1</v>
      </c>
    </row>
    <row r="815" spans="1:4">
      <c r="A815" s="104">
        <v>3</v>
      </c>
      <c r="B815" s="108">
        <v>1</v>
      </c>
      <c r="C815" s="109"/>
      <c r="D815" s="73">
        <v>1</v>
      </c>
    </row>
    <row r="816" spans="1:4">
      <c r="A816" s="104">
        <v>4</v>
      </c>
      <c r="B816" s="108">
        <v>1</v>
      </c>
      <c r="C816" s="109"/>
      <c r="D816" s="73">
        <v>1</v>
      </c>
    </row>
    <row r="817" spans="1:4">
      <c r="A817" s="104">
        <v>5</v>
      </c>
      <c r="B817" s="108">
        <v>1</v>
      </c>
      <c r="C817" s="109"/>
      <c r="D817" s="73">
        <v>1</v>
      </c>
    </row>
    <row r="818" spans="1:4">
      <c r="A818" s="103" t="s">
        <v>548</v>
      </c>
      <c r="B818" s="108">
        <v>2</v>
      </c>
      <c r="C818" s="109">
        <v>1</v>
      </c>
      <c r="D818" s="73">
        <v>3</v>
      </c>
    </row>
    <row r="819" spans="1:4">
      <c r="A819" s="104">
        <v>0</v>
      </c>
      <c r="B819" s="108"/>
      <c r="C819" s="109">
        <v>1</v>
      </c>
      <c r="D819" s="73">
        <v>1</v>
      </c>
    </row>
    <row r="820" spans="1:4">
      <c r="A820" s="104">
        <v>1</v>
      </c>
      <c r="B820" s="108">
        <v>1</v>
      </c>
      <c r="C820" s="109"/>
      <c r="D820" s="73">
        <v>1</v>
      </c>
    </row>
    <row r="821" spans="1:4">
      <c r="A821" s="104">
        <v>2</v>
      </c>
      <c r="B821" s="108">
        <v>1</v>
      </c>
      <c r="C821" s="109"/>
      <c r="D821" s="73">
        <v>1</v>
      </c>
    </row>
    <row r="822" spans="1:4">
      <c r="A822" s="103" t="s">
        <v>197</v>
      </c>
      <c r="B822" s="108">
        <v>2</v>
      </c>
      <c r="C822" s="109">
        <v>1</v>
      </c>
      <c r="D822" s="73">
        <v>3</v>
      </c>
    </row>
    <row r="823" spans="1:4">
      <c r="A823" s="104">
        <v>0</v>
      </c>
      <c r="B823" s="108"/>
      <c r="C823" s="109">
        <v>1</v>
      </c>
      <c r="D823" s="73">
        <v>1</v>
      </c>
    </row>
    <row r="824" spans="1:4">
      <c r="A824" s="104">
        <v>1</v>
      </c>
      <c r="B824" s="108">
        <v>1</v>
      </c>
      <c r="C824" s="109"/>
      <c r="D824" s="73">
        <v>1</v>
      </c>
    </row>
    <row r="825" spans="1:4">
      <c r="A825" s="104">
        <v>2</v>
      </c>
      <c r="B825" s="108">
        <v>1</v>
      </c>
      <c r="C825" s="109"/>
      <c r="D825" s="73">
        <v>1</v>
      </c>
    </row>
    <row r="826" spans="1:4">
      <c r="A826" s="103" t="s">
        <v>190</v>
      </c>
      <c r="B826" s="108">
        <v>3</v>
      </c>
      <c r="C826" s="109">
        <v>1</v>
      </c>
      <c r="D826" s="73">
        <v>4</v>
      </c>
    </row>
    <row r="827" spans="1:4">
      <c r="A827" s="104">
        <v>0</v>
      </c>
      <c r="B827" s="108"/>
      <c r="C827" s="109">
        <v>1</v>
      </c>
      <c r="D827" s="73">
        <v>1</v>
      </c>
    </row>
    <row r="828" spans="1:4">
      <c r="A828" s="104">
        <v>1</v>
      </c>
      <c r="B828" s="108">
        <v>1</v>
      </c>
      <c r="C828" s="109"/>
      <c r="D828" s="73">
        <v>1</v>
      </c>
    </row>
    <row r="829" spans="1:4">
      <c r="A829" s="104">
        <v>2</v>
      </c>
      <c r="B829" s="108">
        <v>1</v>
      </c>
      <c r="C829" s="109"/>
      <c r="D829" s="73">
        <v>1</v>
      </c>
    </row>
    <row r="830" spans="1:4">
      <c r="A830" s="104">
        <v>3</v>
      </c>
      <c r="B830" s="108">
        <v>1</v>
      </c>
      <c r="C830" s="109"/>
      <c r="D830" s="73">
        <v>1</v>
      </c>
    </row>
    <row r="831" spans="1:4">
      <c r="A831" s="103" t="s">
        <v>32</v>
      </c>
      <c r="B831" s="108">
        <v>12</v>
      </c>
      <c r="C831" s="109">
        <v>12</v>
      </c>
      <c r="D831" s="73">
        <v>24</v>
      </c>
    </row>
    <row r="832" spans="1:4">
      <c r="A832" s="104">
        <v>0</v>
      </c>
      <c r="B832" s="108"/>
      <c r="C832" s="109">
        <v>1</v>
      </c>
      <c r="D832" s="73">
        <v>1</v>
      </c>
    </row>
    <row r="833" spans="1:4">
      <c r="A833" s="104">
        <v>1</v>
      </c>
      <c r="B833" s="108">
        <v>1</v>
      </c>
      <c r="C833" s="109"/>
      <c r="D833" s="73">
        <v>1</v>
      </c>
    </row>
    <row r="834" spans="1:4">
      <c r="A834" s="104">
        <v>2</v>
      </c>
      <c r="B834" s="108">
        <v>1</v>
      </c>
      <c r="C834" s="109"/>
      <c r="D834" s="73">
        <v>1</v>
      </c>
    </row>
    <row r="835" spans="1:4">
      <c r="A835" s="104">
        <v>3</v>
      </c>
      <c r="B835" s="108"/>
      <c r="C835" s="109">
        <v>1</v>
      </c>
      <c r="D835" s="73">
        <v>1</v>
      </c>
    </row>
    <row r="836" spans="1:4">
      <c r="A836" s="104">
        <v>4</v>
      </c>
      <c r="B836" s="108"/>
      <c r="C836" s="109">
        <v>1</v>
      </c>
      <c r="D836" s="73">
        <v>1</v>
      </c>
    </row>
    <row r="837" spans="1:4">
      <c r="A837" s="104">
        <v>5</v>
      </c>
      <c r="B837" s="108"/>
      <c r="C837" s="109">
        <v>1</v>
      </c>
      <c r="D837" s="73">
        <v>1</v>
      </c>
    </row>
    <row r="838" spans="1:4">
      <c r="A838" s="104">
        <v>6</v>
      </c>
      <c r="B838" s="108">
        <v>1</v>
      </c>
      <c r="C838" s="109"/>
      <c r="D838" s="73">
        <v>1</v>
      </c>
    </row>
    <row r="839" spans="1:4">
      <c r="A839" s="104">
        <v>7</v>
      </c>
      <c r="B839" s="108"/>
      <c r="C839" s="109">
        <v>1</v>
      </c>
      <c r="D839" s="73">
        <v>1</v>
      </c>
    </row>
    <row r="840" spans="1:4">
      <c r="A840" s="104">
        <v>8</v>
      </c>
      <c r="B840" s="108"/>
      <c r="C840" s="109">
        <v>1</v>
      </c>
      <c r="D840" s="73">
        <v>1</v>
      </c>
    </row>
    <row r="841" spans="1:4">
      <c r="A841" s="104">
        <v>9</v>
      </c>
      <c r="B841" s="108">
        <v>1</v>
      </c>
      <c r="C841" s="109"/>
      <c r="D841" s="73">
        <v>1</v>
      </c>
    </row>
    <row r="842" spans="1:4">
      <c r="A842" s="104">
        <v>10</v>
      </c>
      <c r="B842" s="108"/>
      <c r="C842" s="109">
        <v>1</v>
      </c>
      <c r="D842" s="73">
        <v>1</v>
      </c>
    </row>
    <row r="843" spans="1:4">
      <c r="A843" s="104">
        <v>11</v>
      </c>
      <c r="B843" s="108">
        <v>1</v>
      </c>
      <c r="C843" s="109"/>
      <c r="D843" s="73">
        <v>1</v>
      </c>
    </row>
    <row r="844" spans="1:4">
      <c r="A844" s="104">
        <v>12</v>
      </c>
      <c r="B844" s="108"/>
      <c r="C844" s="109">
        <v>1</v>
      </c>
      <c r="D844" s="73">
        <v>1</v>
      </c>
    </row>
    <row r="845" spans="1:4">
      <c r="A845" s="104">
        <v>13</v>
      </c>
      <c r="B845" s="108"/>
      <c r="C845" s="109">
        <v>1</v>
      </c>
      <c r="D845" s="73">
        <v>1</v>
      </c>
    </row>
    <row r="846" spans="1:4">
      <c r="A846" s="104">
        <v>14</v>
      </c>
      <c r="B846" s="108">
        <v>1</v>
      </c>
      <c r="C846" s="109"/>
      <c r="D846" s="73">
        <v>1</v>
      </c>
    </row>
    <row r="847" spans="1:4">
      <c r="A847" s="104">
        <v>15</v>
      </c>
      <c r="B847" s="108">
        <v>1</v>
      </c>
      <c r="C847" s="109"/>
      <c r="D847" s="73">
        <v>1</v>
      </c>
    </row>
    <row r="848" spans="1:4">
      <c r="A848" s="104">
        <v>16</v>
      </c>
      <c r="B848" s="108">
        <v>1</v>
      </c>
      <c r="C848" s="109"/>
      <c r="D848" s="73">
        <v>1</v>
      </c>
    </row>
    <row r="849" spans="1:4">
      <c r="A849" s="104">
        <v>17</v>
      </c>
      <c r="B849" s="108">
        <v>1</v>
      </c>
      <c r="C849" s="109"/>
      <c r="D849" s="73">
        <v>1</v>
      </c>
    </row>
    <row r="850" spans="1:4">
      <c r="A850" s="104">
        <v>18</v>
      </c>
      <c r="B850" s="108"/>
      <c r="C850" s="109">
        <v>1</v>
      </c>
      <c r="D850" s="73">
        <v>1</v>
      </c>
    </row>
    <row r="851" spans="1:4">
      <c r="A851" s="104">
        <v>19</v>
      </c>
      <c r="B851" s="108">
        <v>1</v>
      </c>
      <c r="C851" s="109"/>
      <c r="D851" s="73">
        <v>1</v>
      </c>
    </row>
    <row r="852" spans="1:4">
      <c r="A852" s="104">
        <v>20</v>
      </c>
      <c r="B852" s="108"/>
      <c r="C852" s="109">
        <v>1</v>
      </c>
      <c r="D852" s="73">
        <v>1</v>
      </c>
    </row>
    <row r="853" spans="1:4">
      <c r="A853" s="104">
        <v>21</v>
      </c>
      <c r="B853" s="108"/>
      <c r="C853" s="109">
        <v>1</v>
      </c>
      <c r="D853" s="73">
        <v>1</v>
      </c>
    </row>
    <row r="854" spans="1:4">
      <c r="A854" s="104">
        <v>22</v>
      </c>
      <c r="B854" s="108">
        <v>1</v>
      </c>
      <c r="C854" s="109"/>
      <c r="D854" s="73">
        <v>1</v>
      </c>
    </row>
    <row r="855" spans="1:4">
      <c r="A855" s="104">
        <v>23</v>
      </c>
      <c r="B855" s="108">
        <v>1</v>
      </c>
      <c r="C855" s="109"/>
      <c r="D855" s="73">
        <v>1</v>
      </c>
    </row>
    <row r="856" spans="1:4">
      <c r="A856" s="103" t="s">
        <v>191</v>
      </c>
      <c r="B856" s="108">
        <v>3</v>
      </c>
      <c r="C856" s="109">
        <v>2</v>
      </c>
      <c r="D856" s="73">
        <v>5</v>
      </c>
    </row>
    <row r="857" spans="1:4">
      <c r="A857" s="104">
        <v>0</v>
      </c>
      <c r="B857" s="108"/>
      <c r="C857" s="109">
        <v>1</v>
      </c>
      <c r="D857" s="73">
        <v>1</v>
      </c>
    </row>
    <row r="858" spans="1:4">
      <c r="A858" s="104">
        <v>1</v>
      </c>
      <c r="B858" s="108"/>
      <c r="C858" s="109">
        <v>1</v>
      </c>
      <c r="D858" s="73">
        <v>1</v>
      </c>
    </row>
    <row r="859" spans="1:4">
      <c r="A859" s="104">
        <v>2</v>
      </c>
      <c r="B859" s="108">
        <v>1</v>
      </c>
      <c r="C859" s="109"/>
      <c r="D859" s="73">
        <v>1</v>
      </c>
    </row>
    <row r="860" spans="1:4">
      <c r="A860" s="104">
        <v>3</v>
      </c>
      <c r="B860" s="108">
        <v>1</v>
      </c>
      <c r="C860" s="109"/>
      <c r="D860" s="73">
        <v>1</v>
      </c>
    </row>
    <row r="861" spans="1:4">
      <c r="A861" s="104">
        <v>4</v>
      </c>
      <c r="B861" s="108">
        <v>1</v>
      </c>
      <c r="C861" s="109"/>
      <c r="D861" s="73">
        <v>1</v>
      </c>
    </row>
    <row r="862" spans="1:4">
      <c r="A862" s="72" t="s">
        <v>760</v>
      </c>
      <c r="B862" s="108">
        <v>41</v>
      </c>
      <c r="C862" s="109">
        <v>39</v>
      </c>
      <c r="D862" s="73">
        <v>80</v>
      </c>
    </row>
    <row r="863" spans="1:4">
      <c r="A863" s="103" t="s">
        <v>550</v>
      </c>
      <c r="B863" s="108"/>
      <c r="C863" s="109">
        <v>1</v>
      </c>
      <c r="D863" s="73">
        <v>1</v>
      </c>
    </row>
    <row r="864" spans="1:4">
      <c r="A864" s="104">
        <v>0</v>
      </c>
      <c r="B864" s="108"/>
      <c r="C864" s="109">
        <v>1</v>
      </c>
      <c r="D864" s="73">
        <v>1</v>
      </c>
    </row>
    <row r="865" spans="1:4">
      <c r="A865" s="103" t="s">
        <v>215</v>
      </c>
      <c r="B865" s="108">
        <v>5</v>
      </c>
      <c r="C865" s="109">
        <v>1</v>
      </c>
      <c r="D865" s="73">
        <v>6</v>
      </c>
    </row>
    <row r="866" spans="1:4">
      <c r="A866" s="104">
        <v>0</v>
      </c>
      <c r="B866" s="108"/>
      <c r="C866" s="109">
        <v>1</v>
      </c>
      <c r="D866" s="73">
        <v>1</v>
      </c>
    </row>
    <row r="867" spans="1:4">
      <c r="A867" s="104">
        <v>1</v>
      </c>
      <c r="B867" s="108">
        <v>1</v>
      </c>
      <c r="C867" s="109"/>
      <c r="D867" s="73">
        <v>1</v>
      </c>
    </row>
    <row r="868" spans="1:4">
      <c r="A868" s="104">
        <v>2</v>
      </c>
      <c r="B868" s="108">
        <v>1</v>
      </c>
      <c r="C868" s="109"/>
      <c r="D868" s="73">
        <v>1</v>
      </c>
    </row>
    <row r="869" spans="1:4">
      <c r="A869" s="104">
        <v>3</v>
      </c>
      <c r="B869" s="108">
        <v>1</v>
      </c>
      <c r="C869" s="109"/>
      <c r="D869" s="73">
        <v>1</v>
      </c>
    </row>
    <row r="870" spans="1:4">
      <c r="A870" s="104">
        <v>4</v>
      </c>
      <c r="B870" s="108">
        <v>1</v>
      </c>
      <c r="C870" s="109"/>
      <c r="D870" s="73">
        <v>1</v>
      </c>
    </row>
    <row r="871" spans="1:4">
      <c r="A871" s="104">
        <v>5</v>
      </c>
      <c r="B871" s="108">
        <v>1</v>
      </c>
      <c r="C871" s="109"/>
      <c r="D871" s="73">
        <v>1</v>
      </c>
    </row>
    <row r="872" spans="1:4">
      <c r="A872" s="103" t="s">
        <v>569</v>
      </c>
      <c r="B872" s="108"/>
      <c r="C872" s="109">
        <v>1</v>
      </c>
      <c r="D872" s="73">
        <v>1</v>
      </c>
    </row>
    <row r="873" spans="1:4">
      <c r="A873" s="104">
        <v>0</v>
      </c>
      <c r="B873" s="108"/>
      <c r="C873" s="109">
        <v>1</v>
      </c>
      <c r="D873" s="73">
        <v>1</v>
      </c>
    </row>
    <row r="874" spans="1:4">
      <c r="A874" s="103" t="s">
        <v>147</v>
      </c>
      <c r="B874" s="108"/>
      <c r="C874" s="109">
        <v>1</v>
      </c>
      <c r="D874" s="73">
        <v>1</v>
      </c>
    </row>
    <row r="875" spans="1:4">
      <c r="A875" s="104">
        <v>0</v>
      </c>
      <c r="B875" s="108"/>
      <c r="C875" s="109">
        <v>1</v>
      </c>
      <c r="D875" s="73">
        <v>1</v>
      </c>
    </row>
    <row r="876" spans="1:4">
      <c r="A876" s="103" t="s">
        <v>572</v>
      </c>
      <c r="B876" s="108"/>
      <c r="C876" s="109">
        <v>1</v>
      </c>
      <c r="D876" s="73">
        <v>1</v>
      </c>
    </row>
    <row r="877" spans="1:4">
      <c r="A877" s="104">
        <v>0</v>
      </c>
      <c r="B877" s="108"/>
      <c r="C877" s="109">
        <v>1</v>
      </c>
      <c r="D877" s="73">
        <v>1</v>
      </c>
    </row>
    <row r="878" spans="1:4">
      <c r="A878" s="103" t="s">
        <v>202</v>
      </c>
      <c r="B878" s="108">
        <v>3</v>
      </c>
      <c r="C878" s="109">
        <v>4</v>
      </c>
      <c r="D878" s="73">
        <v>7</v>
      </c>
    </row>
    <row r="879" spans="1:4">
      <c r="A879" s="104">
        <v>0</v>
      </c>
      <c r="B879" s="108"/>
      <c r="C879" s="109">
        <v>1</v>
      </c>
      <c r="D879" s="73">
        <v>1</v>
      </c>
    </row>
    <row r="880" spans="1:4">
      <c r="A880" s="104">
        <v>1</v>
      </c>
      <c r="B880" s="108"/>
      <c r="C880" s="109">
        <v>1</v>
      </c>
      <c r="D880" s="73">
        <v>1</v>
      </c>
    </row>
    <row r="881" spans="1:4">
      <c r="A881" s="104">
        <v>2</v>
      </c>
      <c r="B881" s="108"/>
      <c r="C881" s="109">
        <v>1</v>
      </c>
      <c r="D881" s="73">
        <v>1</v>
      </c>
    </row>
    <row r="882" spans="1:4">
      <c r="A882" s="104">
        <v>3</v>
      </c>
      <c r="B882" s="108"/>
      <c r="C882" s="109">
        <v>1</v>
      </c>
      <c r="D882" s="73">
        <v>1</v>
      </c>
    </row>
    <row r="883" spans="1:4">
      <c r="A883" s="104">
        <v>4</v>
      </c>
      <c r="B883" s="108">
        <v>1</v>
      </c>
      <c r="C883" s="109"/>
      <c r="D883" s="73">
        <v>1</v>
      </c>
    </row>
    <row r="884" spans="1:4">
      <c r="A884" s="104">
        <v>5</v>
      </c>
      <c r="B884" s="108">
        <v>1</v>
      </c>
      <c r="C884" s="109"/>
      <c r="D884" s="73">
        <v>1</v>
      </c>
    </row>
    <row r="885" spans="1:4">
      <c r="A885" s="104">
        <v>6</v>
      </c>
      <c r="B885" s="108">
        <v>1</v>
      </c>
      <c r="C885" s="109"/>
      <c r="D885" s="73">
        <v>1</v>
      </c>
    </row>
    <row r="886" spans="1:4">
      <c r="A886" s="103" t="s">
        <v>17</v>
      </c>
      <c r="B886" s="108">
        <v>7</v>
      </c>
      <c r="C886" s="109">
        <v>4</v>
      </c>
      <c r="D886" s="73">
        <v>11</v>
      </c>
    </row>
    <row r="887" spans="1:4">
      <c r="A887" s="104">
        <v>0</v>
      </c>
      <c r="B887" s="108"/>
      <c r="C887" s="109">
        <v>1</v>
      </c>
      <c r="D887" s="73">
        <v>1</v>
      </c>
    </row>
    <row r="888" spans="1:4">
      <c r="A888" s="104">
        <v>1</v>
      </c>
      <c r="B888" s="108"/>
      <c r="C888" s="109">
        <v>1</v>
      </c>
      <c r="D888" s="73">
        <v>1</v>
      </c>
    </row>
    <row r="889" spans="1:4">
      <c r="A889" s="104">
        <v>2</v>
      </c>
      <c r="B889" s="108"/>
      <c r="C889" s="109">
        <v>1</v>
      </c>
      <c r="D889" s="73">
        <v>1</v>
      </c>
    </row>
    <row r="890" spans="1:4">
      <c r="A890" s="104">
        <v>3</v>
      </c>
      <c r="B890" s="108">
        <v>1</v>
      </c>
      <c r="C890" s="109"/>
      <c r="D890" s="73">
        <v>1</v>
      </c>
    </row>
    <row r="891" spans="1:4">
      <c r="A891" s="104">
        <v>4</v>
      </c>
      <c r="B891" s="108">
        <v>1</v>
      </c>
      <c r="C891" s="109"/>
      <c r="D891" s="73">
        <v>1</v>
      </c>
    </row>
    <row r="892" spans="1:4">
      <c r="A892" s="104">
        <v>5</v>
      </c>
      <c r="B892" s="108">
        <v>1</v>
      </c>
      <c r="C892" s="109"/>
      <c r="D892" s="73">
        <v>1</v>
      </c>
    </row>
    <row r="893" spans="1:4">
      <c r="A893" s="104">
        <v>6</v>
      </c>
      <c r="B893" s="108">
        <v>1</v>
      </c>
      <c r="C893" s="109"/>
      <c r="D893" s="73">
        <v>1</v>
      </c>
    </row>
    <row r="894" spans="1:4">
      <c r="A894" s="104">
        <v>7</v>
      </c>
      <c r="B894" s="108"/>
      <c r="C894" s="109">
        <v>1</v>
      </c>
      <c r="D894" s="73">
        <v>1</v>
      </c>
    </row>
    <row r="895" spans="1:4">
      <c r="A895" s="104">
        <v>8</v>
      </c>
      <c r="B895" s="108">
        <v>1</v>
      </c>
      <c r="C895" s="109"/>
      <c r="D895" s="73">
        <v>1</v>
      </c>
    </row>
    <row r="896" spans="1:4">
      <c r="A896" s="104">
        <v>9</v>
      </c>
      <c r="B896" s="108">
        <v>1</v>
      </c>
      <c r="C896" s="109"/>
      <c r="D896" s="73">
        <v>1</v>
      </c>
    </row>
    <row r="897" spans="1:4">
      <c r="A897" s="104">
        <v>10</v>
      </c>
      <c r="B897" s="108">
        <v>1</v>
      </c>
      <c r="C897" s="109"/>
      <c r="D897" s="73">
        <v>1</v>
      </c>
    </row>
    <row r="898" spans="1:4">
      <c r="A898" s="103" t="s">
        <v>15</v>
      </c>
      <c r="B898" s="108">
        <v>11</v>
      </c>
      <c r="C898" s="109">
        <v>14</v>
      </c>
      <c r="D898" s="73">
        <v>25</v>
      </c>
    </row>
    <row r="899" spans="1:4">
      <c r="A899" s="104">
        <v>0</v>
      </c>
      <c r="B899" s="108"/>
      <c r="C899" s="109">
        <v>1</v>
      </c>
      <c r="D899" s="73">
        <v>1</v>
      </c>
    </row>
    <row r="900" spans="1:4">
      <c r="A900" s="104">
        <v>1</v>
      </c>
      <c r="B900" s="108"/>
      <c r="C900" s="109">
        <v>1</v>
      </c>
      <c r="D900" s="73">
        <v>1</v>
      </c>
    </row>
    <row r="901" spans="1:4">
      <c r="A901" s="104">
        <v>2</v>
      </c>
      <c r="B901" s="108"/>
      <c r="C901" s="109">
        <v>1</v>
      </c>
      <c r="D901" s="73">
        <v>1</v>
      </c>
    </row>
    <row r="902" spans="1:4">
      <c r="A902" s="104">
        <v>3</v>
      </c>
      <c r="B902" s="108">
        <v>1</v>
      </c>
      <c r="C902" s="109"/>
      <c r="D902" s="73">
        <v>1</v>
      </c>
    </row>
    <row r="903" spans="1:4">
      <c r="A903" s="104">
        <v>4</v>
      </c>
      <c r="B903" s="108"/>
      <c r="C903" s="109">
        <v>1</v>
      </c>
      <c r="D903" s="73">
        <v>1</v>
      </c>
    </row>
    <row r="904" spans="1:4">
      <c r="A904" s="104">
        <v>5</v>
      </c>
      <c r="B904" s="108"/>
      <c r="C904" s="109">
        <v>1</v>
      </c>
      <c r="D904" s="73">
        <v>1</v>
      </c>
    </row>
    <row r="905" spans="1:4">
      <c r="A905" s="104">
        <v>6</v>
      </c>
      <c r="B905" s="108">
        <v>1</v>
      </c>
      <c r="C905" s="109"/>
      <c r="D905" s="73">
        <v>1</v>
      </c>
    </row>
    <row r="906" spans="1:4">
      <c r="A906" s="104">
        <v>7</v>
      </c>
      <c r="B906" s="108">
        <v>1</v>
      </c>
      <c r="C906" s="109"/>
      <c r="D906" s="73">
        <v>1</v>
      </c>
    </row>
    <row r="907" spans="1:4">
      <c r="A907" s="104">
        <v>8</v>
      </c>
      <c r="B907" s="108">
        <v>1</v>
      </c>
      <c r="C907" s="109"/>
      <c r="D907" s="73">
        <v>1</v>
      </c>
    </row>
    <row r="908" spans="1:4">
      <c r="A908" s="104">
        <v>9</v>
      </c>
      <c r="B908" s="108">
        <v>1</v>
      </c>
      <c r="C908" s="109"/>
      <c r="D908" s="73">
        <v>1</v>
      </c>
    </row>
    <row r="909" spans="1:4">
      <c r="A909" s="104">
        <v>10</v>
      </c>
      <c r="B909" s="108">
        <v>1</v>
      </c>
      <c r="C909" s="109"/>
      <c r="D909" s="73">
        <v>1</v>
      </c>
    </row>
    <row r="910" spans="1:4">
      <c r="A910" s="104">
        <v>11</v>
      </c>
      <c r="B910" s="108"/>
      <c r="C910" s="109">
        <v>1</v>
      </c>
      <c r="D910" s="73">
        <v>1</v>
      </c>
    </row>
    <row r="911" spans="1:4">
      <c r="A911" s="104">
        <v>12</v>
      </c>
      <c r="B911" s="108">
        <v>1</v>
      </c>
      <c r="C911" s="109"/>
      <c r="D911" s="73">
        <v>1</v>
      </c>
    </row>
    <row r="912" spans="1:4">
      <c r="A912" s="104">
        <v>13</v>
      </c>
      <c r="B912" s="108">
        <v>1</v>
      </c>
      <c r="C912" s="109"/>
      <c r="D912" s="73">
        <v>1</v>
      </c>
    </row>
    <row r="913" spans="1:4">
      <c r="A913" s="104">
        <v>14</v>
      </c>
      <c r="B913" s="108"/>
      <c r="C913" s="109">
        <v>1</v>
      </c>
      <c r="D913" s="73">
        <v>1</v>
      </c>
    </row>
    <row r="914" spans="1:4">
      <c r="A914" s="104">
        <v>15</v>
      </c>
      <c r="B914" s="108">
        <v>1</v>
      </c>
      <c r="C914" s="109"/>
      <c r="D914" s="73">
        <v>1</v>
      </c>
    </row>
    <row r="915" spans="1:4">
      <c r="A915" s="104">
        <v>16</v>
      </c>
      <c r="B915" s="108"/>
      <c r="C915" s="109">
        <v>1</v>
      </c>
      <c r="D915" s="73">
        <v>1</v>
      </c>
    </row>
    <row r="916" spans="1:4">
      <c r="A916" s="104">
        <v>17</v>
      </c>
      <c r="B916" s="108">
        <v>1</v>
      </c>
      <c r="C916" s="109"/>
      <c r="D916" s="73">
        <v>1</v>
      </c>
    </row>
    <row r="917" spans="1:4">
      <c r="A917" s="104">
        <v>18</v>
      </c>
      <c r="B917" s="108"/>
      <c r="C917" s="109">
        <v>1</v>
      </c>
      <c r="D917" s="73">
        <v>1</v>
      </c>
    </row>
    <row r="918" spans="1:4">
      <c r="A918" s="104">
        <v>19</v>
      </c>
      <c r="B918" s="108"/>
      <c r="C918" s="109">
        <v>1</v>
      </c>
      <c r="D918" s="73">
        <v>1</v>
      </c>
    </row>
    <row r="919" spans="1:4">
      <c r="A919" s="104">
        <v>20</v>
      </c>
      <c r="B919" s="108"/>
      <c r="C919" s="109">
        <v>1</v>
      </c>
      <c r="D919" s="73">
        <v>1</v>
      </c>
    </row>
    <row r="920" spans="1:4">
      <c r="A920" s="104">
        <v>21</v>
      </c>
      <c r="B920" s="108">
        <v>1</v>
      </c>
      <c r="C920" s="109"/>
      <c r="D920" s="73">
        <v>1</v>
      </c>
    </row>
    <row r="921" spans="1:4">
      <c r="A921" s="104">
        <v>22</v>
      </c>
      <c r="B921" s="108"/>
      <c r="C921" s="109">
        <v>1</v>
      </c>
      <c r="D921" s="73">
        <v>1</v>
      </c>
    </row>
    <row r="922" spans="1:4">
      <c r="A922" s="104">
        <v>23</v>
      </c>
      <c r="B922" s="108"/>
      <c r="C922" s="109">
        <v>1</v>
      </c>
      <c r="D922" s="73">
        <v>1</v>
      </c>
    </row>
    <row r="923" spans="1:4">
      <c r="A923" s="104">
        <v>24</v>
      </c>
      <c r="B923" s="108"/>
      <c r="C923" s="109">
        <v>1</v>
      </c>
      <c r="D923" s="73">
        <v>1</v>
      </c>
    </row>
    <row r="924" spans="1:4">
      <c r="A924" s="103" t="s">
        <v>559</v>
      </c>
      <c r="B924" s="108"/>
      <c r="C924" s="109">
        <v>2</v>
      </c>
      <c r="D924" s="73">
        <v>2</v>
      </c>
    </row>
    <row r="925" spans="1:4">
      <c r="A925" s="104">
        <v>0</v>
      </c>
      <c r="B925" s="108"/>
      <c r="C925" s="109">
        <v>1</v>
      </c>
      <c r="D925" s="73">
        <v>1</v>
      </c>
    </row>
    <row r="926" spans="1:4">
      <c r="A926" s="104">
        <v>1</v>
      </c>
      <c r="B926" s="108"/>
      <c r="C926" s="109">
        <v>1</v>
      </c>
      <c r="D926" s="73">
        <v>1</v>
      </c>
    </row>
    <row r="927" spans="1:4">
      <c r="A927" s="103" t="s">
        <v>211</v>
      </c>
      <c r="B927" s="108">
        <v>3</v>
      </c>
      <c r="C927" s="109">
        <v>1</v>
      </c>
      <c r="D927" s="73">
        <v>4</v>
      </c>
    </row>
    <row r="928" spans="1:4">
      <c r="A928" s="104">
        <v>0</v>
      </c>
      <c r="B928" s="108"/>
      <c r="C928" s="109">
        <v>1</v>
      </c>
      <c r="D928" s="73">
        <v>1</v>
      </c>
    </row>
    <row r="929" spans="1:4">
      <c r="A929" s="104">
        <v>1</v>
      </c>
      <c r="B929" s="108">
        <v>1</v>
      </c>
      <c r="C929" s="109"/>
      <c r="D929" s="73">
        <v>1</v>
      </c>
    </row>
    <row r="930" spans="1:4">
      <c r="A930" s="104">
        <v>2</v>
      </c>
      <c r="B930" s="108">
        <v>1</v>
      </c>
      <c r="C930" s="109"/>
      <c r="D930" s="73">
        <v>1</v>
      </c>
    </row>
    <row r="931" spans="1:4">
      <c r="A931" s="104">
        <v>3</v>
      </c>
      <c r="B931" s="108">
        <v>1</v>
      </c>
      <c r="C931" s="109"/>
      <c r="D931" s="73">
        <v>1</v>
      </c>
    </row>
    <row r="932" spans="1:4">
      <c r="A932" s="103" t="s">
        <v>94</v>
      </c>
      <c r="B932" s="108">
        <v>11</v>
      </c>
      <c r="C932" s="109">
        <v>6</v>
      </c>
      <c r="D932" s="73">
        <v>17</v>
      </c>
    </row>
    <row r="933" spans="1:4">
      <c r="A933" s="104">
        <v>0</v>
      </c>
      <c r="B933" s="108"/>
      <c r="C933" s="109">
        <v>1</v>
      </c>
      <c r="D933" s="73">
        <v>1</v>
      </c>
    </row>
    <row r="934" spans="1:4">
      <c r="A934" s="104">
        <v>1</v>
      </c>
      <c r="B934" s="108"/>
      <c r="C934" s="109">
        <v>1</v>
      </c>
      <c r="D934" s="73">
        <v>1</v>
      </c>
    </row>
    <row r="935" spans="1:4">
      <c r="A935" s="104">
        <v>2</v>
      </c>
      <c r="B935" s="108"/>
      <c r="C935" s="109">
        <v>1</v>
      </c>
      <c r="D935" s="73">
        <v>1</v>
      </c>
    </row>
    <row r="936" spans="1:4">
      <c r="A936" s="104">
        <v>3</v>
      </c>
      <c r="B936" s="108">
        <v>1</v>
      </c>
      <c r="C936" s="109"/>
      <c r="D936" s="73">
        <v>1</v>
      </c>
    </row>
    <row r="937" spans="1:4">
      <c r="A937" s="104">
        <v>4</v>
      </c>
      <c r="B937" s="108">
        <v>1</v>
      </c>
      <c r="C937" s="109"/>
      <c r="D937" s="73">
        <v>1</v>
      </c>
    </row>
    <row r="938" spans="1:4">
      <c r="A938" s="104">
        <v>5</v>
      </c>
      <c r="B938" s="108"/>
      <c r="C938" s="109">
        <v>1</v>
      </c>
      <c r="D938" s="73">
        <v>1</v>
      </c>
    </row>
    <row r="939" spans="1:4">
      <c r="A939" s="104">
        <v>6</v>
      </c>
      <c r="B939" s="108">
        <v>1</v>
      </c>
      <c r="C939" s="109"/>
      <c r="D939" s="73">
        <v>1</v>
      </c>
    </row>
    <row r="940" spans="1:4">
      <c r="A940" s="104">
        <v>7</v>
      </c>
      <c r="B940" s="108"/>
      <c r="C940" s="109">
        <v>1</v>
      </c>
      <c r="D940" s="73">
        <v>1</v>
      </c>
    </row>
    <row r="941" spans="1:4">
      <c r="A941" s="104">
        <v>8</v>
      </c>
      <c r="B941" s="108">
        <v>1</v>
      </c>
      <c r="C941" s="109"/>
      <c r="D941" s="73">
        <v>1</v>
      </c>
    </row>
    <row r="942" spans="1:4">
      <c r="A942" s="104">
        <v>9</v>
      </c>
      <c r="B942" s="108">
        <v>1</v>
      </c>
      <c r="C942" s="109"/>
      <c r="D942" s="73">
        <v>1</v>
      </c>
    </row>
    <row r="943" spans="1:4">
      <c r="A943" s="104">
        <v>10</v>
      </c>
      <c r="B943" s="108">
        <v>1</v>
      </c>
      <c r="C943" s="109"/>
      <c r="D943" s="73">
        <v>1</v>
      </c>
    </row>
    <row r="944" spans="1:4">
      <c r="A944" s="104">
        <v>11</v>
      </c>
      <c r="B944" s="108">
        <v>1</v>
      </c>
      <c r="C944" s="109"/>
      <c r="D944" s="73">
        <v>1</v>
      </c>
    </row>
    <row r="945" spans="1:4">
      <c r="A945" s="104">
        <v>12</v>
      </c>
      <c r="B945" s="108">
        <v>1</v>
      </c>
      <c r="C945" s="109"/>
      <c r="D945" s="73">
        <v>1</v>
      </c>
    </row>
    <row r="946" spans="1:4">
      <c r="A946" s="104">
        <v>13</v>
      </c>
      <c r="B946" s="108">
        <v>1</v>
      </c>
      <c r="C946" s="109"/>
      <c r="D946" s="73">
        <v>1</v>
      </c>
    </row>
    <row r="947" spans="1:4">
      <c r="A947" s="104">
        <v>14</v>
      </c>
      <c r="B947" s="108"/>
      <c r="C947" s="109">
        <v>1</v>
      </c>
      <c r="D947" s="73">
        <v>1</v>
      </c>
    </row>
    <row r="948" spans="1:4">
      <c r="A948" s="104">
        <v>15</v>
      </c>
      <c r="B948" s="108">
        <v>1</v>
      </c>
      <c r="C948" s="109"/>
      <c r="D948" s="73">
        <v>1</v>
      </c>
    </row>
    <row r="949" spans="1:4">
      <c r="A949" s="104">
        <v>16</v>
      </c>
      <c r="B949" s="108">
        <v>1</v>
      </c>
      <c r="C949" s="109"/>
      <c r="D949" s="73">
        <v>1</v>
      </c>
    </row>
    <row r="950" spans="1:4">
      <c r="A950" s="103" t="s">
        <v>205</v>
      </c>
      <c r="B950" s="108">
        <v>1</v>
      </c>
      <c r="C950" s="109">
        <v>3</v>
      </c>
      <c r="D950" s="73">
        <v>4</v>
      </c>
    </row>
    <row r="951" spans="1:4">
      <c r="A951" s="104">
        <v>0</v>
      </c>
      <c r="B951" s="108"/>
      <c r="C951" s="109">
        <v>1</v>
      </c>
      <c r="D951" s="73">
        <v>1</v>
      </c>
    </row>
    <row r="952" spans="1:4">
      <c r="A952" s="104">
        <v>1</v>
      </c>
      <c r="B952" s="108"/>
      <c r="C952" s="109">
        <v>1</v>
      </c>
      <c r="D952" s="73">
        <v>1</v>
      </c>
    </row>
    <row r="953" spans="1:4">
      <c r="A953" s="104">
        <v>2</v>
      </c>
      <c r="B953" s="108"/>
      <c r="C953" s="109">
        <v>1</v>
      </c>
      <c r="D953" s="73">
        <v>1</v>
      </c>
    </row>
    <row r="954" spans="1:4">
      <c r="A954" s="104">
        <v>3</v>
      </c>
      <c r="B954" s="108">
        <v>1</v>
      </c>
      <c r="C954" s="109"/>
      <c r="D954" s="73">
        <v>1</v>
      </c>
    </row>
    <row r="955" spans="1:4">
      <c r="A955" s="74" t="s">
        <v>3066</v>
      </c>
      <c r="B955" s="110">
        <v>348</v>
      </c>
      <c r="C955" s="111">
        <v>415</v>
      </c>
      <c r="D955" s="75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270A-F313-F945-8503-D783ADB1C571}">
  <dimension ref="B2:E20"/>
  <sheetViews>
    <sheetView topLeftCell="F2" workbookViewId="0">
      <selection activeCell="W39" sqref="W39"/>
    </sheetView>
  </sheetViews>
  <sheetFormatPr baseColWidth="10" defaultRowHeight="15"/>
  <sheetData>
    <row r="2" spans="2:5">
      <c r="B2" s="76" t="s">
        <v>220</v>
      </c>
      <c r="C2" s="76" t="s">
        <v>227</v>
      </c>
      <c r="D2" s="76" t="s">
        <v>226</v>
      </c>
      <c r="E2" s="76" t="s">
        <v>225</v>
      </c>
    </row>
    <row r="3" spans="2:5">
      <c r="B3" s="77" t="s">
        <v>744</v>
      </c>
      <c r="C3" s="78">
        <v>11</v>
      </c>
      <c r="D3" s="78">
        <v>43</v>
      </c>
      <c r="E3" s="78">
        <v>54</v>
      </c>
    </row>
    <row r="4" spans="2:5">
      <c r="B4" s="77" t="s">
        <v>745</v>
      </c>
      <c r="C4" s="78">
        <v>4</v>
      </c>
      <c r="D4" s="78">
        <v>5</v>
      </c>
      <c r="E4" s="78">
        <v>7</v>
      </c>
    </row>
    <row r="5" spans="2:5">
      <c r="B5" s="77" t="s">
        <v>746</v>
      </c>
      <c r="C5" s="78">
        <v>10</v>
      </c>
      <c r="D5" s="78">
        <v>19</v>
      </c>
      <c r="E5" s="78">
        <v>31</v>
      </c>
    </row>
    <row r="6" spans="2:5">
      <c r="B6" s="77" t="s">
        <v>747</v>
      </c>
      <c r="C6" s="78">
        <v>7</v>
      </c>
      <c r="D6" s="78">
        <v>15</v>
      </c>
      <c r="E6" s="78">
        <v>16</v>
      </c>
    </row>
    <row r="7" spans="2:5">
      <c r="B7" s="77" t="s">
        <v>748</v>
      </c>
      <c r="C7" s="78">
        <v>8</v>
      </c>
      <c r="D7" s="78">
        <v>26</v>
      </c>
      <c r="E7" s="78">
        <v>36</v>
      </c>
    </row>
    <row r="8" spans="2:5">
      <c r="B8" s="77" t="s">
        <v>749</v>
      </c>
      <c r="C8" s="78">
        <v>6</v>
      </c>
      <c r="D8" s="78">
        <v>24</v>
      </c>
      <c r="E8" s="78">
        <v>35</v>
      </c>
    </row>
    <row r="9" spans="2:5">
      <c r="B9" s="77" t="s">
        <v>750</v>
      </c>
      <c r="C9" s="78">
        <v>15</v>
      </c>
      <c r="D9" s="78">
        <v>27</v>
      </c>
      <c r="E9" s="78">
        <v>31</v>
      </c>
    </row>
    <row r="10" spans="2:5">
      <c r="B10" s="77" t="s">
        <v>751</v>
      </c>
      <c r="C10" s="78">
        <v>7</v>
      </c>
      <c r="D10" s="78">
        <v>13</v>
      </c>
      <c r="E10" s="78">
        <v>21</v>
      </c>
    </row>
    <row r="11" spans="2:5">
      <c r="B11" s="77" t="s">
        <v>752</v>
      </c>
      <c r="C11" s="78">
        <v>4</v>
      </c>
      <c r="D11" s="78">
        <v>11</v>
      </c>
      <c r="E11" s="78">
        <v>14</v>
      </c>
    </row>
    <row r="12" spans="2:5">
      <c r="B12" s="77" t="s">
        <v>753</v>
      </c>
      <c r="C12" s="78">
        <v>4</v>
      </c>
      <c r="D12" s="78">
        <v>10</v>
      </c>
      <c r="E12" s="78">
        <v>12</v>
      </c>
    </row>
    <row r="13" spans="2:5">
      <c r="B13" s="77" t="s">
        <v>754</v>
      </c>
      <c r="C13" s="78">
        <v>10</v>
      </c>
      <c r="D13" s="78">
        <v>20</v>
      </c>
      <c r="E13" s="78">
        <v>27</v>
      </c>
    </row>
    <row r="14" spans="2:5">
      <c r="B14" s="77" t="s">
        <v>755</v>
      </c>
      <c r="C14" s="78">
        <v>3</v>
      </c>
      <c r="D14" s="78">
        <v>6</v>
      </c>
      <c r="E14" s="78">
        <v>6</v>
      </c>
    </row>
    <row r="15" spans="2:5">
      <c r="B15" s="77" t="s">
        <v>756</v>
      </c>
      <c r="C15" s="78">
        <v>8</v>
      </c>
      <c r="D15" s="78">
        <v>9</v>
      </c>
      <c r="E15" s="78">
        <v>10</v>
      </c>
    </row>
    <row r="16" spans="2:5">
      <c r="B16" s="77" t="s">
        <v>757</v>
      </c>
      <c r="C16" s="78">
        <v>4</v>
      </c>
      <c r="D16" s="78">
        <v>10</v>
      </c>
      <c r="E16" s="78">
        <v>12</v>
      </c>
    </row>
    <row r="17" spans="2:5">
      <c r="B17" s="77" t="s">
        <v>758</v>
      </c>
      <c r="C17" s="78">
        <v>7</v>
      </c>
      <c r="D17" s="78">
        <v>22</v>
      </c>
      <c r="E17" s="78">
        <v>26</v>
      </c>
    </row>
    <row r="18" spans="2:5">
      <c r="B18" s="77" t="s">
        <v>759</v>
      </c>
      <c r="C18" s="78">
        <v>10</v>
      </c>
      <c r="D18" s="78">
        <v>31</v>
      </c>
      <c r="E18" s="78">
        <v>38</v>
      </c>
    </row>
    <row r="19" spans="2:5">
      <c r="B19" s="77" t="s">
        <v>760</v>
      </c>
      <c r="C19" s="78">
        <v>7</v>
      </c>
      <c r="D19" s="78">
        <v>28</v>
      </c>
      <c r="E19" s="78">
        <v>39</v>
      </c>
    </row>
    <row r="20" spans="2:5">
      <c r="B20" s="79" t="s">
        <v>3067</v>
      </c>
      <c r="C20" s="80">
        <f>SUM(C3:C19)</f>
        <v>125</v>
      </c>
      <c r="D20" s="80">
        <f t="shared" ref="D20:E20" si="0">SUM(D3:D19)</f>
        <v>319</v>
      </c>
      <c r="E20" s="80">
        <f t="shared" si="0"/>
        <v>415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FE7B-CF5A-A249-954F-BD16338622D3}">
  <dimension ref="A1:U907"/>
  <sheetViews>
    <sheetView workbookViewId="0">
      <selection activeCell="P4" sqref="P4"/>
    </sheetView>
  </sheetViews>
  <sheetFormatPr baseColWidth="10" defaultRowHeight="15"/>
  <cols>
    <col min="1" max="1" width="17.33203125" bestFit="1" customWidth="1"/>
    <col min="2" max="2" width="22" bestFit="1" customWidth="1"/>
    <col min="3" max="3" width="4.1640625" bestFit="1" customWidth="1"/>
    <col min="4" max="4" width="22.33203125" bestFit="1" customWidth="1"/>
    <col min="5" max="5" width="22" bestFit="1" customWidth="1"/>
    <col min="6" max="6" width="4.1640625" bestFit="1" customWidth="1"/>
    <col min="7" max="7" width="3.1640625" style="65" customWidth="1"/>
    <col min="9" max="9" width="20.5" bestFit="1" customWidth="1"/>
    <col min="10" max="10" width="22" bestFit="1" customWidth="1"/>
    <col min="11" max="11" width="4.1640625" bestFit="1" customWidth="1"/>
    <col min="12" max="12" width="25.5" bestFit="1" customWidth="1"/>
    <col min="13" max="13" width="22" bestFit="1" customWidth="1"/>
    <col min="14" max="14" width="4.1640625" bestFit="1" customWidth="1"/>
    <col min="15" max="15" width="3.1640625" style="65" customWidth="1"/>
    <col min="17" max="17" width="12.83203125" bestFit="1" customWidth="1"/>
    <col min="18" max="18" width="8" bestFit="1" customWidth="1"/>
    <col min="20" max="20" width="17.83203125" bestFit="1" customWidth="1"/>
  </cols>
  <sheetData>
    <row r="1" spans="1:21">
      <c r="A1" s="6" t="s">
        <v>2567</v>
      </c>
      <c r="B1" s="6" t="s">
        <v>2565</v>
      </c>
      <c r="C1" s="66">
        <f>COUNTA(A2:A1000)</f>
        <v>343</v>
      </c>
      <c r="D1" s="6" t="s">
        <v>2568</v>
      </c>
      <c r="E1" s="6" t="s">
        <v>2566</v>
      </c>
      <c r="F1" s="66">
        <f>COUNTA(D2:D1000)</f>
        <v>415</v>
      </c>
      <c r="I1" s="6" t="s">
        <v>2569</v>
      </c>
      <c r="J1" s="6" t="s">
        <v>2565</v>
      </c>
      <c r="K1" s="66">
        <f>COUNTA(I2:I1000)</f>
        <v>261</v>
      </c>
      <c r="L1" s="6" t="s">
        <v>2570</v>
      </c>
      <c r="M1" s="6" t="s">
        <v>2566</v>
      </c>
      <c r="N1" s="67">
        <f>COUNTA(L2:L1000)</f>
        <v>319</v>
      </c>
      <c r="Q1" s="14" t="s">
        <v>3061</v>
      </c>
      <c r="R1" s="14" t="s">
        <v>3063</v>
      </c>
      <c r="T1" s="14" t="s">
        <v>3062</v>
      </c>
      <c r="U1" s="14" t="s">
        <v>3063</v>
      </c>
    </row>
    <row r="2" spans="1:21">
      <c r="A2" t="s">
        <v>2149</v>
      </c>
      <c r="B2" t="str">
        <f>VLOOKUP(A2,D:D,1,FALSE)</f>
        <v>AC-1-0</v>
      </c>
      <c r="D2" t="s">
        <v>2149</v>
      </c>
      <c r="E2" t="str">
        <f>VLOOKUP(D2,A:A,1,FALSE)</f>
        <v>AC-1-0</v>
      </c>
      <c r="I2" t="s">
        <v>2149</v>
      </c>
      <c r="J2" t="str">
        <f>VLOOKUP(I2,L:L,1,FALSE)</f>
        <v>AC-1-0</v>
      </c>
      <c r="L2" t="s">
        <v>2149</v>
      </c>
      <c r="M2" t="str">
        <f>VLOOKUP(L2,I:I,1,FALSE)</f>
        <v>AC-1-0</v>
      </c>
      <c r="Q2" s="64" t="s">
        <v>2606</v>
      </c>
      <c r="R2" t="e">
        <f t="shared" ref="R2:R65" si="0">VLOOKUP(Q2,T:T,1,FALSE)</f>
        <v>#N/A</v>
      </c>
      <c r="T2" t="s">
        <v>2149</v>
      </c>
      <c r="U2" t="str">
        <f>VLOOKUP(T2,Q:Q,1,FALSE)</f>
        <v>AC-1-0</v>
      </c>
    </row>
    <row r="3" spans="1:21">
      <c r="A3" t="s">
        <v>2150</v>
      </c>
      <c r="B3" t="str">
        <f t="shared" ref="B3:B66" si="1">VLOOKUP(A3,D:D,1,FALSE)</f>
        <v>AC-2-0</v>
      </c>
      <c r="D3" t="s">
        <v>2150</v>
      </c>
      <c r="E3" t="str">
        <f t="shared" ref="E3:E66" si="2">VLOOKUP(D3,A:A,1,FALSE)</f>
        <v>AC-2-0</v>
      </c>
      <c r="I3" t="s">
        <v>2150</v>
      </c>
      <c r="J3" t="str">
        <f t="shared" ref="J3:J66" si="3">VLOOKUP(I3,L:L,1,FALSE)</f>
        <v>AC-2-0</v>
      </c>
      <c r="L3" t="s">
        <v>2150</v>
      </c>
      <c r="M3" t="str">
        <f t="shared" ref="M3:M66" si="4">VLOOKUP(L3,I:I,1,FALSE)</f>
        <v>AC-2-0</v>
      </c>
      <c r="Q3" s="64" t="s">
        <v>2607</v>
      </c>
      <c r="R3" t="e">
        <f t="shared" si="0"/>
        <v>#N/A</v>
      </c>
      <c r="T3" t="s">
        <v>2150</v>
      </c>
      <c r="U3" t="str">
        <f t="shared" ref="U3:U66" si="5">VLOOKUP(T3,Q:Q,1,FALSE)</f>
        <v>AC-2-0</v>
      </c>
    </row>
    <row r="4" spans="1:21">
      <c r="A4" t="s">
        <v>2151</v>
      </c>
      <c r="B4" t="str">
        <f t="shared" si="1"/>
        <v>AC-2-1</v>
      </c>
      <c r="D4" t="s">
        <v>2151</v>
      </c>
      <c r="E4" t="str">
        <f t="shared" si="2"/>
        <v>AC-2-1</v>
      </c>
      <c r="I4" t="s">
        <v>2151</v>
      </c>
      <c r="J4" t="str">
        <f t="shared" si="3"/>
        <v>AC-2-1</v>
      </c>
      <c r="L4" t="s">
        <v>2151</v>
      </c>
      <c r="M4" t="str">
        <f t="shared" si="4"/>
        <v>AC-2-1</v>
      </c>
      <c r="Q4" s="64" t="s">
        <v>2608</v>
      </c>
      <c r="R4" t="e">
        <f t="shared" si="0"/>
        <v>#N/A</v>
      </c>
      <c r="T4" t="s">
        <v>2151</v>
      </c>
      <c r="U4" t="str">
        <f t="shared" si="5"/>
        <v>AC-2-1</v>
      </c>
    </row>
    <row r="5" spans="1:21">
      <c r="A5" t="s">
        <v>2152</v>
      </c>
      <c r="B5" t="str">
        <f t="shared" si="1"/>
        <v>AC-2-2</v>
      </c>
      <c r="D5" t="s">
        <v>2152</v>
      </c>
      <c r="E5" t="str">
        <f t="shared" si="2"/>
        <v>AC-2-2</v>
      </c>
      <c r="I5" t="s">
        <v>2152</v>
      </c>
      <c r="J5" t="str">
        <f t="shared" si="3"/>
        <v>AC-2-2</v>
      </c>
      <c r="L5" t="s">
        <v>2152</v>
      </c>
      <c r="M5" t="str">
        <f t="shared" si="4"/>
        <v>AC-2-2</v>
      </c>
      <c r="Q5" s="64" t="s">
        <v>2609</v>
      </c>
      <c r="R5" t="e">
        <f t="shared" si="0"/>
        <v>#N/A</v>
      </c>
      <c r="T5" t="s">
        <v>2152</v>
      </c>
      <c r="U5" t="str">
        <f t="shared" si="5"/>
        <v>AC-2-2</v>
      </c>
    </row>
    <row r="6" spans="1:21">
      <c r="A6" t="s">
        <v>2153</v>
      </c>
      <c r="B6" t="str">
        <f t="shared" si="1"/>
        <v>AC-2-3</v>
      </c>
      <c r="D6" t="s">
        <v>2153</v>
      </c>
      <c r="E6" t="str">
        <f t="shared" si="2"/>
        <v>AC-2-3</v>
      </c>
      <c r="I6" t="s">
        <v>2153</v>
      </c>
      <c r="J6" t="str">
        <f t="shared" si="3"/>
        <v>AC-2-3</v>
      </c>
      <c r="L6" t="s">
        <v>2153</v>
      </c>
      <c r="M6" t="str">
        <f t="shared" si="4"/>
        <v>AC-2-3</v>
      </c>
      <c r="Q6" s="64" t="s">
        <v>2610</v>
      </c>
      <c r="R6" t="e">
        <f t="shared" si="0"/>
        <v>#N/A</v>
      </c>
      <c r="T6" t="s">
        <v>2153</v>
      </c>
      <c r="U6" t="str">
        <f t="shared" si="5"/>
        <v>AC-2-3</v>
      </c>
    </row>
    <row r="7" spans="1:21">
      <c r="A7" t="s">
        <v>2154</v>
      </c>
      <c r="B7" t="str">
        <f t="shared" si="1"/>
        <v>AC-2-4</v>
      </c>
      <c r="D7" t="s">
        <v>2154</v>
      </c>
      <c r="E7" t="str">
        <f t="shared" si="2"/>
        <v>AC-2-4</v>
      </c>
      <c r="I7" t="s">
        <v>2154</v>
      </c>
      <c r="J7" t="str">
        <f t="shared" si="3"/>
        <v>AC-2-4</v>
      </c>
      <c r="L7" t="s">
        <v>2154</v>
      </c>
      <c r="M7" t="str">
        <f t="shared" si="4"/>
        <v>AC-2-4</v>
      </c>
      <c r="Q7" s="64" t="s">
        <v>2611</v>
      </c>
      <c r="R7" t="e">
        <f t="shared" si="0"/>
        <v>#N/A</v>
      </c>
      <c r="T7" t="s">
        <v>2154</v>
      </c>
      <c r="U7" t="str">
        <f t="shared" si="5"/>
        <v>AC-2-4</v>
      </c>
    </row>
    <row r="8" spans="1:21">
      <c r="A8" t="s">
        <v>2155</v>
      </c>
      <c r="B8" t="str">
        <f t="shared" si="1"/>
        <v>AC-2-5</v>
      </c>
      <c r="D8" t="s">
        <v>2155</v>
      </c>
      <c r="E8" t="str">
        <f t="shared" si="2"/>
        <v>AC-2-5</v>
      </c>
      <c r="I8" t="s">
        <v>2162</v>
      </c>
      <c r="J8" t="str">
        <f t="shared" si="3"/>
        <v>AC-3-0</v>
      </c>
      <c r="L8" t="s">
        <v>2155</v>
      </c>
      <c r="M8" t="e">
        <f t="shared" si="4"/>
        <v>#N/A</v>
      </c>
      <c r="Q8" s="64" t="s">
        <v>2613</v>
      </c>
      <c r="R8" t="e">
        <f t="shared" si="0"/>
        <v>#N/A</v>
      </c>
      <c r="T8" t="s">
        <v>2155</v>
      </c>
      <c r="U8" t="str">
        <f t="shared" si="5"/>
        <v>AC-2-5</v>
      </c>
    </row>
    <row r="9" spans="1:21">
      <c r="A9" t="s">
        <v>2159</v>
      </c>
      <c r="B9" t="str">
        <f t="shared" si="1"/>
        <v>AC-2-11</v>
      </c>
      <c r="D9" t="s">
        <v>2156</v>
      </c>
      <c r="E9" t="e">
        <f t="shared" si="2"/>
        <v>#N/A</v>
      </c>
      <c r="I9" t="s">
        <v>2163</v>
      </c>
      <c r="J9" t="str">
        <f t="shared" si="3"/>
        <v>AC-4-0</v>
      </c>
      <c r="L9" t="s">
        <v>2156</v>
      </c>
      <c r="M9" t="e">
        <f t="shared" si="4"/>
        <v>#N/A</v>
      </c>
      <c r="Q9" s="64" t="s">
        <v>2614</v>
      </c>
      <c r="R9" t="e">
        <f t="shared" si="0"/>
        <v>#N/A</v>
      </c>
      <c r="T9" t="s">
        <v>2571</v>
      </c>
      <c r="U9" t="str">
        <f t="shared" si="5"/>
        <v>AC-2-6</v>
      </c>
    </row>
    <row r="10" spans="1:21">
      <c r="A10" t="s">
        <v>2160</v>
      </c>
      <c r="B10" t="str">
        <f t="shared" si="1"/>
        <v>AC-2-12</v>
      </c>
      <c r="D10" t="s">
        <v>2157</v>
      </c>
      <c r="E10" t="e">
        <f t="shared" si="2"/>
        <v>#N/A</v>
      </c>
      <c r="I10" t="s">
        <v>2166</v>
      </c>
      <c r="J10" t="str">
        <f t="shared" si="3"/>
        <v>AC-5-0</v>
      </c>
      <c r="L10" t="s">
        <v>2157</v>
      </c>
      <c r="M10" t="e">
        <f t="shared" si="4"/>
        <v>#N/A</v>
      </c>
      <c r="Q10" s="64" t="s">
        <v>2615</v>
      </c>
      <c r="R10" t="e">
        <f t="shared" si="0"/>
        <v>#N/A</v>
      </c>
      <c r="T10" t="s">
        <v>2156</v>
      </c>
      <c r="U10" t="str">
        <f t="shared" si="5"/>
        <v>AC-2-7</v>
      </c>
    </row>
    <row r="11" spans="1:21">
      <c r="A11" t="s">
        <v>2161</v>
      </c>
      <c r="B11" t="str">
        <f t="shared" si="1"/>
        <v>AC-2-13</v>
      </c>
      <c r="D11" t="s">
        <v>2158</v>
      </c>
      <c r="E11" t="e">
        <f t="shared" si="2"/>
        <v>#N/A</v>
      </c>
      <c r="I11" t="s">
        <v>2167</v>
      </c>
      <c r="J11" t="str">
        <f t="shared" si="3"/>
        <v>AC-6-0</v>
      </c>
      <c r="L11" t="s">
        <v>2158</v>
      </c>
      <c r="M11" t="e">
        <f t="shared" si="4"/>
        <v>#N/A</v>
      </c>
      <c r="Q11" s="64" t="s">
        <v>2616</v>
      </c>
      <c r="R11" t="e">
        <f t="shared" si="0"/>
        <v>#N/A</v>
      </c>
      <c r="T11" t="s">
        <v>2572</v>
      </c>
      <c r="U11" t="str">
        <f t="shared" si="5"/>
        <v>AC-2-8</v>
      </c>
    </row>
    <row r="12" spans="1:21">
      <c r="A12" t="s">
        <v>2162</v>
      </c>
      <c r="B12" t="str">
        <f t="shared" si="1"/>
        <v>AC-3-0</v>
      </c>
      <c r="D12" t="s">
        <v>2159</v>
      </c>
      <c r="E12" t="str">
        <f t="shared" si="2"/>
        <v>AC-2-11</v>
      </c>
      <c r="I12" t="s">
        <v>2168</v>
      </c>
      <c r="J12" t="str">
        <f t="shared" si="3"/>
        <v>AC-6-1</v>
      </c>
      <c r="L12" t="s">
        <v>2160</v>
      </c>
      <c r="M12" t="e">
        <f t="shared" si="4"/>
        <v>#N/A</v>
      </c>
      <c r="Q12" s="64" t="s">
        <v>2617</v>
      </c>
      <c r="R12" t="e">
        <f t="shared" si="0"/>
        <v>#N/A</v>
      </c>
      <c r="T12" t="s">
        <v>2157</v>
      </c>
      <c r="U12" t="str">
        <f t="shared" si="5"/>
        <v>AC-2-9</v>
      </c>
    </row>
    <row r="13" spans="1:21">
      <c r="A13" t="s">
        <v>2163</v>
      </c>
      <c r="B13" t="str">
        <f t="shared" si="1"/>
        <v>AC-4-0</v>
      </c>
      <c r="D13" t="s">
        <v>2160</v>
      </c>
      <c r="E13" t="str">
        <f t="shared" si="2"/>
        <v>AC-2-12</v>
      </c>
      <c r="I13" t="s">
        <v>2169</v>
      </c>
      <c r="J13" t="str">
        <f t="shared" si="3"/>
        <v>AC-6-2</v>
      </c>
      <c r="L13" t="s">
        <v>2162</v>
      </c>
      <c r="M13" t="str">
        <f t="shared" si="4"/>
        <v>AC-3-0</v>
      </c>
      <c r="Q13" s="64" t="s">
        <v>2618</v>
      </c>
      <c r="R13" t="e">
        <f t="shared" si="0"/>
        <v>#N/A</v>
      </c>
      <c r="T13" t="s">
        <v>2158</v>
      </c>
      <c r="U13" t="str">
        <f t="shared" si="5"/>
        <v>AC-2-10</v>
      </c>
    </row>
    <row r="14" spans="1:21">
      <c r="A14" t="s">
        <v>2166</v>
      </c>
      <c r="B14" t="str">
        <f t="shared" si="1"/>
        <v>AC-5-0</v>
      </c>
      <c r="D14" t="s">
        <v>2161</v>
      </c>
      <c r="E14" t="str">
        <f t="shared" si="2"/>
        <v>AC-2-13</v>
      </c>
      <c r="I14" t="s">
        <v>2171</v>
      </c>
      <c r="J14" t="str">
        <f t="shared" si="3"/>
        <v>AC-6-5</v>
      </c>
      <c r="L14" t="s">
        <v>2163</v>
      </c>
      <c r="M14" t="str">
        <f t="shared" si="4"/>
        <v>AC-4-0</v>
      </c>
      <c r="Q14" s="64" t="s">
        <v>2619</v>
      </c>
      <c r="R14" t="e">
        <f t="shared" si="0"/>
        <v>#N/A</v>
      </c>
      <c r="T14" t="s">
        <v>2159</v>
      </c>
      <c r="U14" t="str">
        <f t="shared" si="5"/>
        <v>AC-2-11</v>
      </c>
    </row>
    <row r="15" spans="1:21">
      <c r="A15" t="s">
        <v>2167</v>
      </c>
      <c r="B15" t="str">
        <f t="shared" si="1"/>
        <v>AC-6-0</v>
      </c>
      <c r="D15" t="s">
        <v>2162</v>
      </c>
      <c r="E15" t="str">
        <f t="shared" si="2"/>
        <v>AC-3-0</v>
      </c>
      <c r="I15" t="s">
        <v>2174</v>
      </c>
      <c r="J15" t="str">
        <f t="shared" si="3"/>
        <v>AC-6-9</v>
      </c>
      <c r="L15" t="s">
        <v>2165</v>
      </c>
      <c r="M15" t="e">
        <f t="shared" si="4"/>
        <v>#N/A</v>
      </c>
      <c r="Q15" s="64" t="s">
        <v>2620</v>
      </c>
      <c r="R15" t="e">
        <f t="shared" si="0"/>
        <v>#N/A</v>
      </c>
      <c r="T15" t="s">
        <v>2160</v>
      </c>
      <c r="U15" t="str">
        <f t="shared" si="5"/>
        <v>AC-2-12</v>
      </c>
    </row>
    <row r="16" spans="1:21">
      <c r="A16" t="s">
        <v>2168</v>
      </c>
      <c r="B16" t="str">
        <f t="shared" si="1"/>
        <v>AC-6-1</v>
      </c>
      <c r="D16" t="s">
        <v>2163</v>
      </c>
      <c r="E16" t="str">
        <f t="shared" si="2"/>
        <v>AC-4-0</v>
      </c>
      <c r="I16" t="s">
        <v>2175</v>
      </c>
      <c r="J16" t="str">
        <f t="shared" si="3"/>
        <v>AC-6-10</v>
      </c>
      <c r="L16" t="s">
        <v>2166</v>
      </c>
      <c r="M16" t="str">
        <f t="shared" si="4"/>
        <v>AC-5-0</v>
      </c>
      <c r="Q16" s="64" t="s">
        <v>2621</v>
      </c>
      <c r="R16" t="e">
        <f t="shared" si="0"/>
        <v>#N/A</v>
      </c>
      <c r="T16" t="s">
        <v>2161</v>
      </c>
      <c r="U16" t="str">
        <f t="shared" si="5"/>
        <v>AC-2-13</v>
      </c>
    </row>
    <row r="17" spans="1:21">
      <c r="A17" t="s">
        <v>2169</v>
      </c>
      <c r="B17" t="str">
        <f t="shared" si="1"/>
        <v>AC-6-2</v>
      </c>
      <c r="D17" t="s">
        <v>2164</v>
      </c>
      <c r="E17" t="e">
        <f t="shared" si="2"/>
        <v>#N/A</v>
      </c>
      <c r="I17" t="s">
        <v>2176</v>
      </c>
      <c r="J17" t="str">
        <f t="shared" si="3"/>
        <v>AC-7-0</v>
      </c>
      <c r="L17" t="s">
        <v>2167</v>
      </c>
      <c r="M17" t="str">
        <f t="shared" si="4"/>
        <v>AC-6-0</v>
      </c>
      <c r="Q17" s="64" t="s">
        <v>2622</v>
      </c>
      <c r="R17" t="e">
        <f t="shared" si="0"/>
        <v>#N/A</v>
      </c>
      <c r="T17" t="s">
        <v>2162</v>
      </c>
      <c r="U17" t="str">
        <f t="shared" si="5"/>
        <v>AC-3-0</v>
      </c>
    </row>
    <row r="18" spans="1:21">
      <c r="A18" t="s">
        <v>2170</v>
      </c>
      <c r="B18" t="str">
        <f t="shared" si="1"/>
        <v>AC-6-3</v>
      </c>
      <c r="D18" t="s">
        <v>2165</v>
      </c>
      <c r="E18" t="e">
        <f t="shared" si="2"/>
        <v>#N/A</v>
      </c>
      <c r="I18" t="s">
        <v>2178</v>
      </c>
      <c r="J18" t="str">
        <f t="shared" si="3"/>
        <v>AC-8-0</v>
      </c>
      <c r="L18" t="s">
        <v>2168</v>
      </c>
      <c r="M18" t="str">
        <f t="shared" si="4"/>
        <v>AC-6-1</v>
      </c>
      <c r="Q18" s="64" t="s">
        <v>2623</v>
      </c>
      <c r="R18" t="e">
        <f t="shared" si="0"/>
        <v>#N/A</v>
      </c>
      <c r="T18" t="s">
        <v>2573</v>
      </c>
      <c r="U18" t="str">
        <f t="shared" si="5"/>
        <v>AC-3-1</v>
      </c>
    </row>
    <row r="19" spans="1:21">
      <c r="A19" t="s">
        <v>2171</v>
      </c>
      <c r="B19" t="str">
        <f t="shared" si="1"/>
        <v>AC-6-5</v>
      </c>
      <c r="D19" t="s">
        <v>2166</v>
      </c>
      <c r="E19" t="str">
        <f t="shared" si="2"/>
        <v>AC-5-0</v>
      </c>
      <c r="I19" t="s">
        <v>2180</v>
      </c>
      <c r="J19" t="str">
        <f t="shared" si="3"/>
        <v>AC-11-0</v>
      </c>
      <c r="L19" t="s">
        <v>2169</v>
      </c>
      <c r="M19" t="str">
        <f t="shared" si="4"/>
        <v>AC-6-2</v>
      </c>
      <c r="Q19" s="64" t="s">
        <v>2624</v>
      </c>
      <c r="R19" t="e">
        <f t="shared" si="0"/>
        <v>#N/A</v>
      </c>
      <c r="T19" t="s">
        <v>2574</v>
      </c>
      <c r="U19" t="str">
        <f t="shared" si="5"/>
        <v>AC-3-2</v>
      </c>
    </row>
    <row r="20" spans="1:21">
      <c r="A20" t="s">
        <v>2174</v>
      </c>
      <c r="B20" t="str">
        <f t="shared" si="1"/>
        <v>AC-6-9</v>
      </c>
      <c r="D20" t="s">
        <v>2167</v>
      </c>
      <c r="E20" t="str">
        <f t="shared" si="2"/>
        <v>AC-6-0</v>
      </c>
      <c r="I20" t="s">
        <v>2181</v>
      </c>
      <c r="J20" t="str">
        <f t="shared" si="3"/>
        <v>AC-11-1</v>
      </c>
      <c r="L20" t="s">
        <v>2171</v>
      </c>
      <c r="M20" t="str">
        <f t="shared" si="4"/>
        <v>AC-6-5</v>
      </c>
      <c r="Q20" s="64" t="s">
        <v>2638</v>
      </c>
      <c r="R20" t="e">
        <f t="shared" si="0"/>
        <v>#N/A</v>
      </c>
      <c r="T20" t="s">
        <v>2575</v>
      </c>
      <c r="U20" t="str">
        <f t="shared" si="5"/>
        <v>AC-3-3</v>
      </c>
    </row>
    <row r="21" spans="1:21">
      <c r="A21" t="s">
        <v>2175</v>
      </c>
      <c r="B21" t="str">
        <f t="shared" si="1"/>
        <v>AC-6-10</v>
      </c>
      <c r="D21" t="s">
        <v>2168</v>
      </c>
      <c r="E21" t="str">
        <f t="shared" si="2"/>
        <v>AC-6-1</v>
      </c>
      <c r="I21" t="s">
        <v>2182</v>
      </c>
      <c r="J21" t="str">
        <f t="shared" si="3"/>
        <v>AC-12-0</v>
      </c>
      <c r="L21" t="s">
        <v>2174</v>
      </c>
      <c r="M21" t="str">
        <f t="shared" si="4"/>
        <v>AC-6-9</v>
      </c>
      <c r="Q21" s="64" t="s">
        <v>2639</v>
      </c>
      <c r="R21" t="e">
        <f t="shared" si="0"/>
        <v>#N/A</v>
      </c>
      <c r="T21" t="s">
        <v>2576</v>
      </c>
      <c r="U21" t="str">
        <f t="shared" si="5"/>
        <v>AC-3-4</v>
      </c>
    </row>
    <row r="22" spans="1:21">
      <c r="A22" t="s">
        <v>2176</v>
      </c>
      <c r="B22" t="str">
        <f t="shared" si="1"/>
        <v>AC-7-0</v>
      </c>
      <c r="D22" t="s">
        <v>2169</v>
      </c>
      <c r="E22" t="str">
        <f t="shared" si="2"/>
        <v>AC-6-2</v>
      </c>
      <c r="I22" t="s">
        <v>2184</v>
      </c>
      <c r="J22" t="str">
        <f t="shared" si="3"/>
        <v>AC-14-0</v>
      </c>
      <c r="L22" t="s">
        <v>2175</v>
      </c>
      <c r="M22" t="str">
        <f t="shared" si="4"/>
        <v>AC-6-10</v>
      </c>
      <c r="Q22" s="64" t="s">
        <v>2640</v>
      </c>
      <c r="R22" t="e">
        <f t="shared" si="0"/>
        <v>#N/A</v>
      </c>
      <c r="T22" t="s">
        <v>2577</v>
      </c>
      <c r="U22" t="str">
        <f t="shared" si="5"/>
        <v>AC-3-5</v>
      </c>
    </row>
    <row r="23" spans="1:21">
      <c r="A23" t="s">
        <v>2178</v>
      </c>
      <c r="B23" t="str">
        <f t="shared" si="1"/>
        <v>AC-8-0</v>
      </c>
      <c r="D23" t="s">
        <v>2170</v>
      </c>
      <c r="E23" t="str">
        <f t="shared" si="2"/>
        <v>AC-6-3</v>
      </c>
      <c r="I23" t="s">
        <v>2185</v>
      </c>
      <c r="J23" t="str">
        <f t="shared" si="3"/>
        <v>AC-17-0</v>
      </c>
      <c r="L23" t="s">
        <v>2176</v>
      </c>
      <c r="M23" t="str">
        <f t="shared" si="4"/>
        <v>AC-7-0</v>
      </c>
      <c r="Q23" s="64" t="s">
        <v>2641</v>
      </c>
      <c r="R23" t="e">
        <f t="shared" si="0"/>
        <v>#N/A</v>
      </c>
      <c r="T23" t="s">
        <v>2578</v>
      </c>
      <c r="U23" t="str">
        <f t="shared" si="5"/>
        <v>AC-3-6</v>
      </c>
    </row>
    <row r="24" spans="1:21">
      <c r="A24" t="s">
        <v>2179</v>
      </c>
      <c r="B24" t="str">
        <f t="shared" si="1"/>
        <v>AC-10-0</v>
      </c>
      <c r="D24" t="s">
        <v>2171</v>
      </c>
      <c r="E24" t="str">
        <f t="shared" si="2"/>
        <v>AC-6-5</v>
      </c>
      <c r="I24" t="s">
        <v>2186</v>
      </c>
      <c r="J24" t="str">
        <f t="shared" si="3"/>
        <v>AC-17-1</v>
      </c>
      <c r="L24" t="s">
        <v>2178</v>
      </c>
      <c r="M24" t="str">
        <f t="shared" si="4"/>
        <v>AC-8-0</v>
      </c>
      <c r="Q24" s="64" t="s">
        <v>2642</v>
      </c>
      <c r="R24" t="e">
        <f t="shared" si="0"/>
        <v>#N/A</v>
      </c>
      <c r="T24" t="s">
        <v>2579</v>
      </c>
      <c r="U24" t="str">
        <f t="shared" si="5"/>
        <v>AC-3-7</v>
      </c>
    </row>
    <row r="25" spans="1:21">
      <c r="A25" t="s">
        <v>2180</v>
      </c>
      <c r="B25" t="str">
        <f t="shared" si="1"/>
        <v>AC-11-0</v>
      </c>
      <c r="D25" t="s">
        <v>2172</v>
      </c>
      <c r="E25" t="e">
        <f t="shared" si="2"/>
        <v>#N/A</v>
      </c>
      <c r="I25" t="s">
        <v>2187</v>
      </c>
      <c r="J25" t="str">
        <f t="shared" si="3"/>
        <v>AC-17-2</v>
      </c>
      <c r="L25" t="s">
        <v>2179</v>
      </c>
      <c r="M25" t="e">
        <f t="shared" si="4"/>
        <v>#N/A</v>
      </c>
      <c r="Q25" s="64" t="s">
        <v>2646</v>
      </c>
      <c r="R25" t="e">
        <f t="shared" si="0"/>
        <v>#N/A</v>
      </c>
      <c r="T25" t="s">
        <v>2580</v>
      </c>
      <c r="U25" t="str">
        <f t="shared" si="5"/>
        <v>AC-3-8</v>
      </c>
    </row>
    <row r="26" spans="1:21">
      <c r="A26" t="s">
        <v>2181</v>
      </c>
      <c r="B26" t="str">
        <f t="shared" si="1"/>
        <v>AC-11-1</v>
      </c>
      <c r="D26" t="s">
        <v>2173</v>
      </c>
      <c r="E26" t="e">
        <f t="shared" si="2"/>
        <v>#N/A</v>
      </c>
      <c r="I26" t="s">
        <v>2188</v>
      </c>
      <c r="J26" t="str">
        <f t="shared" si="3"/>
        <v>AC-17-3</v>
      </c>
      <c r="L26" t="s">
        <v>2180</v>
      </c>
      <c r="M26" t="str">
        <f t="shared" si="4"/>
        <v>AC-11-0</v>
      </c>
      <c r="Q26" s="64" t="s">
        <v>2668</v>
      </c>
      <c r="R26" t="e">
        <f t="shared" si="0"/>
        <v>#N/A</v>
      </c>
      <c r="T26" t="s">
        <v>2581</v>
      </c>
      <c r="U26" t="str">
        <f t="shared" si="5"/>
        <v>AC-3-9</v>
      </c>
    </row>
    <row r="27" spans="1:21">
      <c r="A27" t="s">
        <v>2182</v>
      </c>
      <c r="B27" t="str">
        <f t="shared" si="1"/>
        <v>AC-12-0</v>
      </c>
      <c r="D27" t="s">
        <v>2174</v>
      </c>
      <c r="E27" t="str">
        <f t="shared" si="2"/>
        <v>AC-6-9</v>
      </c>
      <c r="I27" t="s">
        <v>2189</v>
      </c>
      <c r="J27" t="str">
        <f t="shared" si="3"/>
        <v>AC-17-4</v>
      </c>
      <c r="L27" t="s">
        <v>2181</v>
      </c>
      <c r="M27" t="str">
        <f t="shared" si="4"/>
        <v>AC-11-1</v>
      </c>
      <c r="Q27" s="64" t="s">
        <v>2669</v>
      </c>
      <c r="R27" t="e">
        <f t="shared" si="0"/>
        <v>#N/A</v>
      </c>
      <c r="T27" t="s">
        <v>2582</v>
      </c>
      <c r="U27" t="str">
        <f t="shared" si="5"/>
        <v>AC-3-10</v>
      </c>
    </row>
    <row r="28" spans="1:21">
      <c r="A28" t="s">
        <v>2184</v>
      </c>
      <c r="B28" t="str">
        <f t="shared" si="1"/>
        <v>AC-14-0</v>
      </c>
      <c r="D28" t="s">
        <v>2175</v>
      </c>
      <c r="E28" t="str">
        <f t="shared" si="2"/>
        <v>AC-6-10</v>
      </c>
      <c r="I28" t="s">
        <v>2191</v>
      </c>
      <c r="J28" t="str">
        <f t="shared" si="3"/>
        <v>AC-18-0</v>
      </c>
      <c r="L28" t="s">
        <v>2182</v>
      </c>
      <c r="M28" t="str">
        <f t="shared" si="4"/>
        <v>AC-12-0</v>
      </c>
      <c r="Q28" s="64" t="s">
        <v>2670</v>
      </c>
      <c r="R28" t="e">
        <f t="shared" si="0"/>
        <v>#N/A</v>
      </c>
      <c r="T28" t="s">
        <v>2163</v>
      </c>
      <c r="U28" t="str">
        <f t="shared" si="5"/>
        <v>AC-4-0</v>
      </c>
    </row>
    <row r="29" spans="1:21">
      <c r="A29" t="s">
        <v>2185</v>
      </c>
      <c r="B29" t="str">
        <f t="shared" si="1"/>
        <v>AC-17-0</v>
      </c>
      <c r="D29" t="s">
        <v>2176</v>
      </c>
      <c r="E29" t="str">
        <f t="shared" si="2"/>
        <v>AC-7-0</v>
      </c>
      <c r="I29" t="s">
        <v>2192</v>
      </c>
      <c r="J29" t="str">
        <f t="shared" si="3"/>
        <v>AC-18-1</v>
      </c>
      <c r="L29" t="s">
        <v>2184</v>
      </c>
      <c r="M29" t="str">
        <f t="shared" si="4"/>
        <v>AC-14-0</v>
      </c>
      <c r="Q29" s="64" t="s">
        <v>2671</v>
      </c>
      <c r="R29" t="e">
        <f t="shared" si="0"/>
        <v>#N/A</v>
      </c>
      <c r="T29" t="s">
        <v>2583</v>
      </c>
      <c r="U29" t="str">
        <f t="shared" si="5"/>
        <v>AC-4-1</v>
      </c>
    </row>
    <row r="30" spans="1:21">
      <c r="A30" t="s">
        <v>2186</v>
      </c>
      <c r="B30" t="str">
        <f t="shared" si="1"/>
        <v>AC-17-1</v>
      </c>
      <c r="D30" t="s">
        <v>2177</v>
      </c>
      <c r="E30" t="e">
        <f t="shared" si="2"/>
        <v>#N/A</v>
      </c>
      <c r="I30" t="s">
        <v>2196</v>
      </c>
      <c r="J30" t="str">
        <f t="shared" si="3"/>
        <v>AC-19-0</v>
      </c>
      <c r="L30" t="s">
        <v>2185</v>
      </c>
      <c r="M30" t="str">
        <f t="shared" si="4"/>
        <v>AC-17-0</v>
      </c>
      <c r="Q30" s="64" t="s">
        <v>2672</v>
      </c>
      <c r="R30" t="e">
        <f t="shared" si="0"/>
        <v>#N/A</v>
      </c>
      <c r="T30" t="s">
        <v>2584</v>
      </c>
      <c r="U30" t="str">
        <f t="shared" si="5"/>
        <v>AC-4-2</v>
      </c>
    </row>
    <row r="31" spans="1:21">
      <c r="A31" t="s">
        <v>2187</v>
      </c>
      <c r="B31" t="str">
        <f t="shared" si="1"/>
        <v>AC-17-2</v>
      </c>
      <c r="D31" t="s">
        <v>2178</v>
      </c>
      <c r="E31" t="str">
        <f t="shared" si="2"/>
        <v>AC-8-0</v>
      </c>
      <c r="I31" t="s">
        <v>2197</v>
      </c>
      <c r="J31" t="str">
        <f t="shared" si="3"/>
        <v>AC-19-5</v>
      </c>
      <c r="L31" t="s">
        <v>2186</v>
      </c>
      <c r="M31" t="str">
        <f t="shared" si="4"/>
        <v>AC-17-1</v>
      </c>
      <c r="Q31" s="64" t="s">
        <v>2673</v>
      </c>
      <c r="R31" t="e">
        <f t="shared" si="0"/>
        <v>#N/A</v>
      </c>
      <c r="T31" t="s">
        <v>2585</v>
      </c>
      <c r="U31" t="str">
        <f t="shared" si="5"/>
        <v>AC-4-3</v>
      </c>
    </row>
    <row r="32" spans="1:21">
      <c r="A32" t="s">
        <v>2188</v>
      </c>
      <c r="B32" t="str">
        <f t="shared" si="1"/>
        <v>AC-17-3</v>
      </c>
      <c r="D32" t="s">
        <v>2179</v>
      </c>
      <c r="E32" t="str">
        <f t="shared" si="2"/>
        <v>AC-10-0</v>
      </c>
      <c r="I32" t="s">
        <v>2198</v>
      </c>
      <c r="J32" t="str">
        <f t="shared" si="3"/>
        <v>AC-20-0</v>
      </c>
      <c r="L32" t="s">
        <v>2187</v>
      </c>
      <c r="M32" t="str">
        <f t="shared" si="4"/>
        <v>AC-17-2</v>
      </c>
      <c r="Q32" s="64" t="s">
        <v>2674</v>
      </c>
      <c r="R32" t="e">
        <f t="shared" si="0"/>
        <v>#N/A</v>
      </c>
      <c r="T32" t="s">
        <v>2586</v>
      </c>
      <c r="U32" t="str">
        <f t="shared" si="5"/>
        <v>AC-4-4</v>
      </c>
    </row>
    <row r="33" spans="1:21">
      <c r="A33" t="s">
        <v>2189</v>
      </c>
      <c r="B33" t="str">
        <f t="shared" si="1"/>
        <v>AC-17-4</v>
      </c>
      <c r="D33" t="s">
        <v>2180</v>
      </c>
      <c r="E33" t="str">
        <f t="shared" si="2"/>
        <v>AC-11-0</v>
      </c>
      <c r="I33" t="s">
        <v>2199</v>
      </c>
      <c r="J33" t="str">
        <f t="shared" si="3"/>
        <v>AC-20-1</v>
      </c>
      <c r="L33" t="s">
        <v>2188</v>
      </c>
      <c r="M33" t="str">
        <f t="shared" si="4"/>
        <v>AC-17-3</v>
      </c>
      <c r="Q33" s="64" t="s">
        <v>2675</v>
      </c>
      <c r="R33" t="e">
        <f t="shared" si="0"/>
        <v>#N/A</v>
      </c>
      <c r="T33" t="s">
        <v>2587</v>
      </c>
      <c r="U33" t="str">
        <f t="shared" si="5"/>
        <v>AC-4-5</v>
      </c>
    </row>
    <row r="34" spans="1:21">
      <c r="A34" t="s">
        <v>2191</v>
      </c>
      <c r="B34" t="str">
        <f t="shared" si="1"/>
        <v>AC-18-0</v>
      </c>
      <c r="D34" t="s">
        <v>2181</v>
      </c>
      <c r="E34" t="str">
        <f t="shared" si="2"/>
        <v>AC-11-1</v>
      </c>
      <c r="I34" t="s">
        <v>2200</v>
      </c>
      <c r="J34" t="str">
        <f t="shared" si="3"/>
        <v>AC-20-2</v>
      </c>
      <c r="L34" t="s">
        <v>2189</v>
      </c>
      <c r="M34" t="str">
        <f t="shared" si="4"/>
        <v>AC-17-4</v>
      </c>
      <c r="Q34" s="64" t="s">
        <v>2676</v>
      </c>
      <c r="R34" t="e">
        <f t="shared" si="0"/>
        <v>#N/A</v>
      </c>
      <c r="T34" t="s">
        <v>2588</v>
      </c>
      <c r="U34" t="str">
        <f t="shared" si="5"/>
        <v>AC-4-6</v>
      </c>
    </row>
    <row r="35" spans="1:21">
      <c r="A35" t="s">
        <v>2192</v>
      </c>
      <c r="B35" t="str">
        <f t="shared" si="1"/>
        <v>AC-18-1</v>
      </c>
      <c r="D35" t="s">
        <v>2182</v>
      </c>
      <c r="E35" t="str">
        <f t="shared" si="2"/>
        <v>AC-12-0</v>
      </c>
      <c r="I35" t="s">
        <v>2201</v>
      </c>
      <c r="J35" t="str">
        <f t="shared" si="3"/>
        <v>AC-21-0</v>
      </c>
      <c r="L35" t="s">
        <v>2190</v>
      </c>
      <c r="M35" t="e">
        <f t="shared" si="4"/>
        <v>#N/A</v>
      </c>
      <c r="Q35" s="64" t="s">
        <v>2677</v>
      </c>
      <c r="R35" t="e">
        <f t="shared" si="0"/>
        <v>#N/A</v>
      </c>
      <c r="T35" t="s">
        <v>2589</v>
      </c>
      <c r="U35" t="str">
        <f t="shared" si="5"/>
        <v>AC-4-7</v>
      </c>
    </row>
    <row r="36" spans="1:21">
      <c r="A36" t="s">
        <v>2194</v>
      </c>
      <c r="B36" t="str">
        <f t="shared" si="1"/>
        <v>AC-18-4</v>
      </c>
      <c r="D36" t="s">
        <v>2183</v>
      </c>
      <c r="E36" t="e">
        <f t="shared" si="2"/>
        <v>#N/A</v>
      </c>
      <c r="I36" t="s">
        <v>2202</v>
      </c>
      <c r="J36" t="str">
        <f t="shared" si="3"/>
        <v>AC-22-0</v>
      </c>
      <c r="L36" t="s">
        <v>2191</v>
      </c>
      <c r="M36" t="str">
        <f t="shared" si="4"/>
        <v>AC-18-0</v>
      </c>
      <c r="Q36" s="64" t="s">
        <v>2678</v>
      </c>
      <c r="R36" t="e">
        <f t="shared" si="0"/>
        <v>#N/A</v>
      </c>
      <c r="T36" t="s">
        <v>2164</v>
      </c>
      <c r="U36" t="str">
        <f t="shared" si="5"/>
        <v>AC-4-8</v>
      </c>
    </row>
    <row r="37" spans="1:21">
      <c r="A37" t="s">
        <v>2195</v>
      </c>
      <c r="B37" t="str">
        <f t="shared" si="1"/>
        <v>AC-18-5</v>
      </c>
      <c r="D37" t="s">
        <v>2184</v>
      </c>
      <c r="E37" t="str">
        <f t="shared" si="2"/>
        <v>AC-14-0</v>
      </c>
      <c r="I37" t="s">
        <v>2203</v>
      </c>
      <c r="J37" t="str">
        <f t="shared" si="3"/>
        <v>AT-1-0</v>
      </c>
      <c r="L37" t="s">
        <v>2192</v>
      </c>
      <c r="M37" t="str">
        <f t="shared" si="4"/>
        <v>AC-18-1</v>
      </c>
      <c r="Q37" s="64" t="s">
        <v>2682</v>
      </c>
      <c r="R37" t="e">
        <f t="shared" si="0"/>
        <v>#N/A</v>
      </c>
      <c r="T37" t="s">
        <v>2590</v>
      </c>
      <c r="U37" t="str">
        <f t="shared" si="5"/>
        <v>AC-4-9</v>
      </c>
    </row>
    <row r="38" spans="1:21">
      <c r="A38" t="s">
        <v>2196</v>
      </c>
      <c r="B38" t="str">
        <f t="shared" si="1"/>
        <v>AC-19-0</v>
      </c>
      <c r="D38" t="s">
        <v>2185</v>
      </c>
      <c r="E38" t="str">
        <f t="shared" si="2"/>
        <v>AC-17-0</v>
      </c>
      <c r="I38" t="s">
        <v>2204</v>
      </c>
      <c r="J38" t="str">
        <f t="shared" si="3"/>
        <v>AT-2-0</v>
      </c>
      <c r="L38" t="s">
        <v>2196</v>
      </c>
      <c r="M38" t="str">
        <f t="shared" si="4"/>
        <v>AC-19-0</v>
      </c>
      <c r="Q38" s="64" t="s">
        <v>2710</v>
      </c>
      <c r="R38" t="e">
        <f t="shared" si="0"/>
        <v>#N/A</v>
      </c>
      <c r="T38" t="s">
        <v>2591</v>
      </c>
      <c r="U38" t="str">
        <f t="shared" si="5"/>
        <v>AC-4-10</v>
      </c>
    </row>
    <row r="39" spans="1:21">
      <c r="A39" t="s">
        <v>2197</v>
      </c>
      <c r="B39" t="str">
        <f t="shared" si="1"/>
        <v>AC-19-5</v>
      </c>
      <c r="D39" t="s">
        <v>2186</v>
      </c>
      <c r="E39" t="str">
        <f t="shared" si="2"/>
        <v>AC-17-1</v>
      </c>
      <c r="I39" t="s">
        <v>2205</v>
      </c>
      <c r="J39" t="str">
        <f t="shared" si="3"/>
        <v>AT-2-2</v>
      </c>
      <c r="L39" t="s">
        <v>2197</v>
      </c>
      <c r="M39" t="str">
        <f t="shared" si="4"/>
        <v>AC-19-5</v>
      </c>
      <c r="Q39" s="64" t="s">
        <v>2721</v>
      </c>
      <c r="R39" t="e">
        <f t="shared" si="0"/>
        <v>#N/A</v>
      </c>
      <c r="T39" t="s">
        <v>2592</v>
      </c>
      <c r="U39" t="str">
        <f t="shared" si="5"/>
        <v>AC-4-11</v>
      </c>
    </row>
    <row r="40" spans="1:21">
      <c r="A40" t="s">
        <v>2198</v>
      </c>
      <c r="B40" t="str">
        <f t="shared" si="1"/>
        <v>AC-20-0</v>
      </c>
      <c r="D40" t="s">
        <v>2187</v>
      </c>
      <c r="E40" t="str">
        <f t="shared" si="2"/>
        <v>AC-17-2</v>
      </c>
      <c r="I40" t="s">
        <v>2206</v>
      </c>
      <c r="J40" t="str">
        <f t="shared" si="3"/>
        <v>AT-3-0</v>
      </c>
      <c r="L40" t="s">
        <v>2198</v>
      </c>
      <c r="M40" t="str">
        <f t="shared" si="4"/>
        <v>AC-20-0</v>
      </c>
      <c r="Q40" s="64" t="s">
        <v>2722</v>
      </c>
      <c r="R40" t="e">
        <f t="shared" si="0"/>
        <v>#N/A</v>
      </c>
      <c r="T40" t="s">
        <v>2593</v>
      </c>
      <c r="U40" t="str">
        <f t="shared" si="5"/>
        <v>AC-4-12</v>
      </c>
    </row>
    <row r="41" spans="1:21">
      <c r="A41" t="s">
        <v>2199</v>
      </c>
      <c r="B41" t="str">
        <f t="shared" si="1"/>
        <v>AC-20-1</v>
      </c>
      <c r="D41" t="s">
        <v>2188</v>
      </c>
      <c r="E41" t="str">
        <f t="shared" si="2"/>
        <v>AC-17-3</v>
      </c>
      <c r="I41" t="s">
        <v>2209</v>
      </c>
      <c r="J41" t="str">
        <f t="shared" si="3"/>
        <v>AT-4-0</v>
      </c>
      <c r="L41" t="s">
        <v>2199</v>
      </c>
      <c r="M41" t="str">
        <f t="shared" si="4"/>
        <v>AC-20-1</v>
      </c>
      <c r="Q41" s="64" t="s">
        <v>2723</v>
      </c>
      <c r="R41" t="e">
        <f t="shared" si="0"/>
        <v>#N/A</v>
      </c>
      <c r="T41" t="s">
        <v>2594</v>
      </c>
      <c r="U41" t="str">
        <f t="shared" si="5"/>
        <v>AC-4-13</v>
      </c>
    </row>
    <row r="42" spans="1:21">
      <c r="A42" t="s">
        <v>2200</v>
      </c>
      <c r="B42" t="str">
        <f t="shared" si="1"/>
        <v>AC-20-2</v>
      </c>
      <c r="D42" t="s">
        <v>2189</v>
      </c>
      <c r="E42" t="str">
        <f t="shared" si="2"/>
        <v>AC-17-4</v>
      </c>
      <c r="I42" t="s">
        <v>2210</v>
      </c>
      <c r="J42" t="str">
        <f t="shared" si="3"/>
        <v>AU-1-0</v>
      </c>
      <c r="L42" t="s">
        <v>2200</v>
      </c>
      <c r="M42" t="str">
        <f t="shared" si="4"/>
        <v>AC-20-2</v>
      </c>
      <c r="Q42" s="64" t="s">
        <v>2745</v>
      </c>
      <c r="R42" t="e">
        <f t="shared" si="0"/>
        <v>#N/A</v>
      </c>
      <c r="T42" t="s">
        <v>2595</v>
      </c>
      <c r="U42" t="str">
        <f t="shared" si="5"/>
        <v>AC-4-14</v>
      </c>
    </row>
    <row r="43" spans="1:21">
      <c r="A43" t="s">
        <v>2201</v>
      </c>
      <c r="B43" t="str">
        <f t="shared" si="1"/>
        <v>AC-21-0</v>
      </c>
      <c r="D43" t="s">
        <v>2190</v>
      </c>
      <c r="E43" t="e">
        <f t="shared" si="2"/>
        <v>#N/A</v>
      </c>
      <c r="I43" t="s">
        <v>2211</v>
      </c>
      <c r="J43" t="str">
        <f t="shared" si="3"/>
        <v>AU-2-0</v>
      </c>
      <c r="L43" t="s">
        <v>2201</v>
      </c>
      <c r="M43" t="str">
        <f t="shared" si="4"/>
        <v>AC-21-0</v>
      </c>
      <c r="Q43" s="64" t="s">
        <v>2746</v>
      </c>
      <c r="R43" t="e">
        <f t="shared" si="0"/>
        <v>#N/A</v>
      </c>
      <c r="T43" t="s">
        <v>2596</v>
      </c>
      <c r="U43" t="str">
        <f t="shared" si="5"/>
        <v>AC-4-15</v>
      </c>
    </row>
    <row r="44" spans="1:21">
      <c r="A44" t="s">
        <v>2202</v>
      </c>
      <c r="B44" t="str">
        <f t="shared" si="1"/>
        <v>AC-22-0</v>
      </c>
      <c r="D44" t="s">
        <v>2191</v>
      </c>
      <c r="E44" t="str">
        <f t="shared" si="2"/>
        <v>AC-18-0</v>
      </c>
      <c r="I44" t="s">
        <v>2212</v>
      </c>
      <c r="J44" t="str">
        <f t="shared" si="3"/>
        <v>AU-2-3</v>
      </c>
      <c r="L44" t="s">
        <v>2202</v>
      </c>
      <c r="M44" t="str">
        <f t="shared" si="4"/>
        <v>AC-22-0</v>
      </c>
      <c r="Q44" s="64" t="s">
        <v>2747</v>
      </c>
      <c r="R44" t="e">
        <f t="shared" si="0"/>
        <v>#N/A</v>
      </c>
      <c r="T44" t="s">
        <v>2597</v>
      </c>
      <c r="U44" t="str">
        <f t="shared" si="5"/>
        <v>AC-4-16</v>
      </c>
    </row>
    <row r="45" spans="1:21">
      <c r="A45" t="s">
        <v>2203</v>
      </c>
      <c r="B45" t="str">
        <f t="shared" si="1"/>
        <v>AT-1-0</v>
      </c>
      <c r="D45" t="s">
        <v>2192</v>
      </c>
      <c r="E45" t="str">
        <f t="shared" si="2"/>
        <v>AC-18-1</v>
      </c>
      <c r="I45" t="s">
        <v>2213</v>
      </c>
      <c r="J45" t="str">
        <f t="shared" si="3"/>
        <v>AU-3-0</v>
      </c>
      <c r="L45" t="s">
        <v>2203</v>
      </c>
      <c r="M45" t="str">
        <f t="shared" si="4"/>
        <v>AT-1-0</v>
      </c>
      <c r="Q45" s="64" t="s">
        <v>2748</v>
      </c>
      <c r="R45" t="e">
        <f t="shared" si="0"/>
        <v>#N/A</v>
      </c>
      <c r="T45" t="s">
        <v>2598</v>
      </c>
      <c r="U45" t="str">
        <f t="shared" si="5"/>
        <v>AC-4-17</v>
      </c>
    </row>
    <row r="46" spans="1:21">
      <c r="A46" t="s">
        <v>2204</v>
      </c>
      <c r="B46" t="str">
        <f t="shared" si="1"/>
        <v>AT-2-0</v>
      </c>
      <c r="D46" t="s">
        <v>2193</v>
      </c>
      <c r="E46" t="e">
        <f t="shared" si="2"/>
        <v>#N/A</v>
      </c>
      <c r="I46" t="s">
        <v>2214</v>
      </c>
      <c r="J46" t="str">
        <f t="shared" si="3"/>
        <v>AU-3-1</v>
      </c>
      <c r="L46" t="s">
        <v>2204</v>
      </c>
      <c r="M46" t="str">
        <f t="shared" si="4"/>
        <v>AT-2-0</v>
      </c>
      <c r="Q46" s="64" t="s">
        <v>2749</v>
      </c>
      <c r="R46" t="e">
        <f t="shared" si="0"/>
        <v>#N/A</v>
      </c>
      <c r="T46" t="s">
        <v>2599</v>
      </c>
      <c r="U46" t="str">
        <f t="shared" si="5"/>
        <v>AC-4-18</v>
      </c>
    </row>
    <row r="47" spans="1:21">
      <c r="A47" t="s">
        <v>2205</v>
      </c>
      <c r="B47" t="str">
        <f t="shared" si="1"/>
        <v>AT-2-2</v>
      </c>
      <c r="D47" t="s">
        <v>2194</v>
      </c>
      <c r="E47" t="str">
        <f t="shared" si="2"/>
        <v>AC-18-4</v>
      </c>
      <c r="I47" t="s">
        <v>2216</v>
      </c>
      <c r="J47" t="str">
        <f t="shared" si="3"/>
        <v>AU-4-0</v>
      </c>
      <c r="L47" t="s">
        <v>2205</v>
      </c>
      <c r="M47" t="str">
        <f t="shared" si="4"/>
        <v>AT-2-2</v>
      </c>
      <c r="Q47" s="64" t="s">
        <v>2757</v>
      </c>
      <c r="R47" t="e">
        <f t="shared" si="0"/>
        <v>#N/A</v>
      </c>
      <c r="T47" t="s">
        <v>2600</v>
      </c>
      <c r="U47" t="str">
        <f t="shared" si="5"/>
        <v>AC-4-19</v>
      </c>
    </row>
    <row r="48" spans="1:21">
      <c r="A48" t="s">
        <v>2206</v>
      </c>
      <c r="B48" t="str">
        <f t="shared" si="1"/>
        <v>AT-3-0</v>
      </c>
      <c r="D48" t="s">
        <v>2195</v>
      </c>
      <c r="E48" t="str">
        <f t="shared" si="2"/>
        <v>AC-18-5</v>
      </c>
      <c r="I48" t="s">
        <v>2217</v>
      </c>
      <c r="J48" t="str">
        <f t="shared" si="3"/>
        <v>AU-5-0</v>
      </c>
      <c r="L48" t="s">
        <v>2206</v>
      </c>
      <c r="M48" t="str">
        <f t="shared" si="4"/>
        <v>AT-3-0</v>
      </c>
      <c r="Q48" s="64" t="s">
        <v>2758</v>
      </c>
      <c r="R48" t="e">
        <f t="shared" si="0"/>
        <v>#N/A</v>
      </c>
      <c r="T48" t="s">
        <v>2601</v>
      </c>
      <c r="U48" t="str">
        <f t="shared" si="5"/>
        <v>AC-4-20</v>
      </c>
    </row>
    <row r="49" spans="1:21">
      <c r="A49" t="s">
        <v>2209</v>
      </c>
      <c r="B49" t="str">
        <f t="shared" si="1"/>
        <v>AT-4-0</v>
      </c>
      <c r="D49" t="s">
        <v>2196</v>
      </c>
      <c r="E49" t="str">
        <f t="shared" si="2"/>
        <v>AC-19-0</v>
      </c>
      <c r="I49" t="s">
        <v>2220</v>
      </c>
      <c r="J49" t="str">
        <f t="shared" si="3"/>
        <v>AU-6-0</v>
      </c>
      <c r="L49" t="s">
        <v>2209</v>
      </c>
      <c r="M49" t="str">
        <f t="shared" si="4"/>
        <v>AT-4-0</v>
      </c>
      <c r="Q49" s="64" t="s">
        <v>2759</v>
      </c>
      <c r="R49" t="e">
        <f t="shared" si="0"/>
        <v>#N/A</v>
      </c>
      <c r="T49" t="s">
        <v>2165</v>
      </c>
      <c r="U49" t="str">
        <f t="shared" si="5"/>
        <v>AC-4-21</v>
      </c>
    </row>
    <row r="50" spans="1:21">
      <c r="A50" t="s">
        <v>2210</v>
      </c>
      <c r="B50" t="str">
        <f t="shared" si="1"/>
        <v>AU-1-0</v>
      </c>
      <c r="D50" t="s">
        <v>2197</v>
      </c>
      <c r="E50" t="str">
        <f t="shared" si="2"/>
        <v>AC-19-5</v>
      </c>
      <c r="I50" t="s">
        <v>2221</v>
      </c>
      <c r="J50" t="str">
        <f t="shared" si="3"/>
        <v>AU-6-1</v>
      </c>
      <c r="L50" t="s">
        <v>2210</v>
      </c>
      <c r="M50" t="str">
        <f t="shared" si="4"/>
        <v>AU-1-0</v>
      </c>
      <c r="Q50" s="64" t="s">
        <v>2760</v>
      </c>
      <c r="R50" t="e">
        <f t="shared" si="0"/>
        <v>#N/A</v>
      </c>
      <c r="T50" t="s">
        <v>2602</v>
      </c>
      <c r="U50" t="str">
        <f t="shared" si="5"/>
        <v>AC-4-22</v>
      </c>
    </row>
    <row r="51" spans="1:21">
      <c r="A51" t="s">
        <v>2211</v>
      </c>
      <c r="B51" t="str">
        <f t="shared" si="1"/>
        <v>AU-2-0</v>
      </c>
      <c r="D51" t="s">
        <v>2198</v>
      </c>
      <c r="E51" t="str">
        <f t="shared" si="2"/>
        <v>AC-20-0</v>
      </c>
      <c r="I51" t="s">
        <v>2222</v>
      </c>
      <c r="J51" t="str">
        <f t="shared" si="3"/>
        <v>AU-6-3</v>
      </c>
      <c r="L51" t="s">
        <v>2211</v>
      </c>
      <c r="M51" t="str">
        <f t="shared" si="4"/>
        <v>AU-2-0</v>
      </c>
      <c r="Q51" s="64" t="s">
        <v>2761</v>
      </c>
      <c r="R51" t="e">
        <f t="shared" si="0"/>
        <v>#N/A</v>
      </c>
      <c r="T51" t="s">
        <v>2166</v>
      </c>
      <c r="U51" t="str">
        <f t="shared" si="5"/>
        <v>AC-5-0</v>
      </c>
    </row>
    <row r="52" spans="1:21">
      <c r="A52" t="s">
        <v>2212</v>
      </c>
      <c r="B52" t="str">
        <f t="shared" si="1"/>
        <v>AU-2-3</v>
      </c>
      <c r="D52" t="s">
        <v>2199</v>
      </c>
      <c r="E52" t="str">
        <f t="shared" si="2"/>
        <v>AC-20-1</v>
      </c>
      <c r="I52" t="s">
        <v>2228</v>
      </c>
      <c r="J52" t="str">
        <f t="shared" si="3"/>
        <v>AU-7-0</v>
      </c>
      <c r="L52" t="s">
        <v>2212</v>
      </c>
      <c r="M52" t="str">
        <f t="shared" si="4"/>
        <v>AU-2-3</v>
      </c>
      <c r="Q52" s="64" t="s">
        <v>2762</v>
      </c>
      <c r="R52" t="e">
        <f t="shared" si="0"/>
        <v>#N/A</v>
      </c>
      <c r="T52" t="s">
        <v>2167</v>
      </c>
      <c r="U52" t="str">
        <f t="shared" si="5"/>
        <v>AC-6-0</v>
      </c>
    </row>
    <row r="53" spans="1:21">
      <c r="A53" t="s">
        <v>2213</v>
      </c>
      <c r="B53" t="str">
        <f t="shared" si="1"/>
        <v>AU-3-0</v>
      </c>
      <c r="D53" t="s">
        <v>2200</v>
      </c>
      <c r="E53" t="str">
        <f t="shared" si="2"/>
        <v>AC-20-2</v>
      </c>
      <c r="I53" t="s">
        <v>2229</v>
      </c>
      <c r="J53" t="str">
        <f t="shared" si="3"/>
        <v>AU-7-1</v>
      </c>
      <c r="L53" t="s">
        <v>2213</v>
      </c>
      <c r="M53" t="str">
        <f t="shared" si="4"/>
        <v>AU-3-0</v>
      </c>
      <c r="Q53" s="64" t="s">
        <v>2789</v>
      </c>
      <c r="R53" t="e">
        <f t="shared" si="0"/>
        <v>#N/A</v>
      </c>
      <c r="T53" t="s">
        <v>2168</v>
      </c>
      <c r="U53" t="str">
        <f t="shared" si="5"/>
        <v>AC-6-1</v>
      </c>
    </row>
    <row r="54" spans="1:21">
      <c r="A54" t="s">
        <v>2214</v>
      </c>
      <c r="B54" t="str">
        <f t="shared" si="1"/>
        <v>AU-3-1</v>
      </c>
      <c r="D54" t="s">
        <v>2201</v>
      </c>
      <c r="E54" t="str">
        <f t="shared" si="2"/>
        <v>AC-21-0</v>
      </c>
      <c r="I54" t="s">
        <v>2230</v>
      </c>
      <c r="J54" t="str">
        <f t="shared" si="3"/>
        <v>AU-8-0</v>
      </c>
      <c r="L54" t="s">
        <v>2214</v>
      </c>
      <c r="M54" t="str">
        <f t="shared" si="4"/>
        <v>AU-3-1</v>
      </c>
      <c r="Q54" s="64" t="s">
        <v>2790</v>
      </c>
      <c r="R54" t="e">
        <f t="shared" si="0"/>
        <v>#N/A</v>
      </c>
      <c r="T54" t="s">
        <v>2169</v>
      </c>
      <c r="U54" t="str">
        <f t="shared" si="5"/>
        <v>AC-6-2</v>
      </c>
    </row>
    <row r="55" spans="1:21">
      <c r="A55" t="s">
        <v>2215</v>
      </c>
      <c r="B55" t="str">
        <f t="shared" si="1"/>
        <v>AU-3-2</v>
      </c>
      <c r="D55" t="s">
        <v>2202</v>
      </c>
      <c r="E55" t="str">
        <f t="shared" si="2"/>
        <v>AC-22-0</v>
      </c>
      <c r="I55" t="s">
        <v>2231</v>
      </c>
      <c r="J55" t="str">
        <f t="shared" si="3"/>
        <v>AU-8-1</v>
      </c>
      <c r="L55" t="s">
        <v>2216</v>
      </c>
      <c r="M55" t="str">
        <f t="shared" si="4"/>
        <v>AU-4-0</v>
      </c>
      <c r="Q55" s="64" t="s">
        <v>2791</v>
      </c>
      <c r="R55" t="e">
        <f t="shared" si="0"/>
        <v>#N/A</v>
      </c>
      <c r="T55" t="s">
        <v>2170</v>
      </c>
      <c r="U55" t="str">
        <f t="shared" si="5"/>
        <v>AC-6-3</v>
      </c>
    </row>
    <row r="56" spans="1:21">
      <c r="A56" t="s">
        <v>2216</v>
      </c>
      <c r="B56" t="str">
        <f t="shared" si="1"/>
        <v>AU-4-0</v>
      </c>
      <c r="D56" t="s">
        <v>2203</v>
      </c>
      <c r="E56" t="str">
        <f t="shared" si="2"/>
        <v>AT-1-0</v>
      </c>
      <c r="I56" t="s">
        <v>2232</v>
      </c>
      <c r="J56" t="str">
        <f t="shared" si="3"/>
        <v>AU-9-0</v>
      </c>
      <c r="L56" t="s">
        <v>2217</v>
      </c>
      <c r="M56" t="str">
        <f t="shared" si="4"/>
        <v>AU-5-0</v>
      </c>
      <c r="Q56" s="64" t="s">
        <v>2792</v>
      </c>
      <c r="R56" t="e">
        <f t="shared" si="0"/>
        <v>#N/A</v>
      </c>
      <c r="T56" t="s">
        <v>2603</v>
      </c>
      <c r="U56" t="str">
        <f t="shared" si="5"/>
        <v>AC-6-4</v>
      </c>
    </row>
    <row r="57" spans="1:21">
      <c r="A57" t="s">
        <v>2217</v>
      </c>
      <c r="B57" t="str">
        <f t="shared" si="1"/>
        <v>AU-5-0</v>
      </c>
      <c r="D57" t="s">
        <v>2204</v>
      </c>
      <c r="E57" t="str">
        <f t="shared" si="2"/>
        <v>AT-2-0</v>
      </c>
      <c r="I57" t="s">
        <v>2235</v>
      </c>
      <c r="J57" t="str">
        <f t="shared" si="3"/>
        <v>AU-9-4</v>
      </c>
      <c r="L57" t="s">
        <v>2220</v>
      </c>
      <c r="M57" t="str">
        <f t="shared" si="4"/>
        <v>AU-6-0</v>
      </c>
      <c r="Q57" s="64" t="s">
        <v>2793</v>
      </c>
      <c r="R57" t="e">
        <f t="shared" si="0"/>
        <v>#N/A</v>
      </c>
      <c r="T57" t="s">
        <v>2171</v>
      </c>
      <c r="U57" t="str">
        <f t="shared" si="5"/>
        <v>AC-6-5</v>
      </c>
    </row>
    <row r="58" spans="1:21">
      <c r="A58" t="s">
        <v>2218</v>
      </c>
      <c r="B58" t="str">
        <f t="shared" si="1"/>
        <v>AU-5-1</v>
      </c>
      <c r="D58" t="s">
        <v>2205</v>
      </c>
      <c r="E58" t="str">
        <f t="shared" si="2"/>
        <v>AT-2-2</v>
      </c>
      <c r="I58" t="s">
        <v>2237</v>
      </c>
      <c r="J58" t="str">
        <f t="shared" si="3"/>
        <v>AU-11-0</v>
      </c>
      <c r="L58" t="s">
        <v>2221</v>
      </c>
      <c r="M58" t="str">
        <f t="shared" si="4"/>
        <v>AU-6-1</v>
      </c>
      <c r="Q58" s="64" t="s">
        <v>2807</v>
      </c>
      <c r="R58" t="e">
        <f t="shared" si="0"/>
        <v>#N/A</v>
      </c>
      <c r="T58" t="s">
        <v>2604</v>
      </c>
      <c r="U58" t="str">
        <f t="shared" si="5"/>
        <v>AC-6-6</v>
      </c>
    </row>
    <row r="59" spans="1:21">
      <c r="A59" t="s">
        <v>2219</v>
      </c>
      <c r="B59" t="str">
        <f t="shared" si="1"/>
        <v>AU-5-2</v>
      </c>
      <c r="D59" t="s">
        <v>2206</v>
      </c>
      <c r="E59" t="str">
        <f t="shared" si="2"/>
        <v>AT-3-0</v>
      </c>
      <c r="I59" t="s">
        <v>2238</v>
      </c>
      <c r="J59" t="str">
        <f t="shared" si="3"/>
        <v>AU-12-0</v>
      </c>
      <c r="L59" t="s">
        <v>2222</v>
      </c>
      <c r="M59" t="str">
        <f t="shared" si="4"/>
        <v>AU-6-3</v>
      </c>
      <c r="Q59" s="64" t="s">
        <v>2817</v>
      </c>
      <c r="R59" t="e">
        <f t="shared" si="0"/>
        <v>#N/A</v>
      </c>
      <c r="T59" t="s">
        <v>2172</v>
      </c>
      <c r="U59" t="str">
        <f t="shared" si="5"/>
        <v>AC-6-7</v>
      </c>
    </row>
    <row r="60" spans="1:21">
      <c r="A60" t="s">
        <v>2220</v>
      </c>
      <c r="B60" t="str">
        <f t="shared" si="1"/>
        <v>AU-6-0</v>
      </c>
      <c r="D60" t="s">
        <v>2207</v>
      </c>
      <c r="E60" t="e">
        <f t="shared" si="2"/>
        <v>#N/A</v>
      </c>
      <c r="I60" t="s">
        <v>2241</v>
      </c>
      <c r="J60" t="str">
        <f t="shared" si="3"/>
        <v>CA-1-0</v>
      </c>
      <c r="L60" t="s">
        <v>2228</v>
      </c>
      <c r="M60" t="str">
        <f t="shared" si="4"/>
        <v>AU-7-0</v>
      </c>
      <c r="Q60" s="64" t="s">
        <v>2818</v>
      </c>
      <c r="R60" t="e">
        <f t="shared" si="0"/>
        <v>#N/A</v>
      </c>
      <c r="T60" t="s">
        <v>2173</v>
      </c>
      <c r="U60" t="str">
        <f t="shared" si="5"/>
        <v>AC-6-8</v>
      </c>
    </row>
    <row r="61" spans="1:21">
      <c r="A61" t="s">
        <v>2221</v>
      </c>
      <c r="B61" t="str">
        <f t="shared" si="1"/>
        <v>AU-6-1</v>
      </c>
      <c r="D61" t="s">
        <v>2208</v>
      </c>
      <c r="E61" t="e">
        <f t="shared" si="2"/>
        <v>#N/A</v>
      </c>
      <c r="I61" t="s">
        <v>2242</v>
      </c>
      <c r="J61" t="str">
        <f t="shared" si="3"/>
        <v>CA-2-0</v>
      </c>
      <c r="L61" t="s">
        <v>2229</v>
      </c>
      <c r="M61" t="str">
        <f t="shared" si="4"/>
        <v>AU-7-1</v>
      </c>
      <c r="Q61" s="64" t="s">
        <v>2819</v>
      </c>
      <c r="R61" t="e">
        <f t="shared" si="0"/>
        <v>#N/A</v>
      </c>
      <c r="T61" t="s">
        <v>2174</v>
      </c>
      <c r="U61" t="str">
        <f t="shared" si="5"/>
        <v>AC-6-9</v>
      </c>
    </row>
    <row r="62" spans="1:21">
      <c r="A62" t="s">
        <v>2222</v>
      </c>
      <c r="B62" t="str">
        <f t="shared" si="1"/>
        <v>AU-6-3</v>
      </c>
      <c r="D62" t="s">
        <v>2209</v>
      </c>
      <c r="E62" t="str">
        <f t="shared" si="2"/>
        <v>AT-4-0</v>
      </c>
      <c r="I62" t="s">
        <v>2243</v>
      </c>
      <c r="J62" t="str">
        <f t="shared" si="3"/>
        <v>CA-2-1</v>
      </c>
      <c r="L62" t="s">
        <v>2230</v>
      </c>
      <c r="M62" t="str">
        <f t="shared" si="4"/>
        <v>AU-8-0</v>
      </c>
      <c r="Q62" s="64" t="s">
        <v>2822</v>
      </c>
      <c r="R62" t="e">
        <f t="shared" si="0"/>
        <v>#N/A</v>
      </c>
      <c r="T62" t="s">
        <v>2175</v>
      </c>
      <c r="U62" t="str">
        <f t="shared" si="5"/>
        <v>AC-6-10</v>
      </c>
    </row>
    <row r="63" spans="1:21">
      <c r="A63" t="s">
        <v>2224</v>
      </c>
      <c r="B63" t="str">
        <f t="shared" si="1"/>
        <v>AU-6-5</v>
      </c>
      <c r="D63" t="s">
        <v>2210</v>
      </c>
      <c r="E63" t="str">
        <f t="shared" si="2"/>
        <v>AU-1-0</v>
      </c>
      <c r="I63" t="s">
        <v>2246</v>
      </c>
      <c r="J63" t="str">
        <f t="shared" si="3"/>
        <v>CA-3-0</v>
      </c>
      <c r="L63" t="s">
        <v>2231</v>
      </c>
      <c r="M63" t="str">
        <f t="shared" si="4"/>
        <v>AU-8-1</v>
      </c>
      <c r="Q63" s="64" t="s">
        <v>2823</v>
      </c>
      <c r="R63" t="e">
        <f t="shared" si="0"/>
        <v>#N/A</v>
      </c>
      <c r="T63" t="s">
        <v>2176</v>
      </c>
      <c r="U63" t="str">
        <f t="shared" si="5"/>
        <v>AC-7-0</v>
      </c>
    </row>
    <row r="64" spans="1:21">
      <c r="A64" t="s">
        <v>2225</v>
      </c>
      <c r="B64" t="str">
        <f t="shared" si="1"/>
        <v>AU-6-6</v>
      </c>
      <c r="D64" t="s">
        <v>2211</v>
      </c>
      <c r="E64" t="str">
        <f t="shared" si="2"/>
        <v>AU-2-0</v>
      </c>
      <c r="I64" t="s">
        <v>2248</v>
      </c>
      <c r="J64" t="str">
        <f t="shared" si="3"/>
        <v>CA-3-5</v>
      </c>
      <c r="L64" t="s">
        <v>2232</v>
      </c>
      <c r="M64" t="str">
        <f t="shared" si="4"/>
        <v>AU-9-0</v>
      </c>
      <c r="Q64" s="64" t="s">
        <v>2824</v>
      </c>
      <c r="R64" t="e">
        <f t="shared" si="0"/>
        <v>#N/A</v>
      </c>
      <c r="T64" t="s">
        <v>2605</v>
      </c>
      <c r="U64" t="str">
        <f t="shared" si="5"/>
        <v>AC-7-1</v>
      </c>
    </row>
    <row r="65" spans="1:21">
      <c r="A65" t="s">
        <v>2228</v>
      </c>
      <c r="B65" t="str">
        <f t="shared" si="1"/>
        <v>AU-7-0</v>
      </c>
      <c r="D65" t="s">
        <v>2212</v>
      </c>
      <c r="E65" t="str">
        <f t="shared" si="2"/>
        <v>AU-2-3</v>
      </c>
      <c r="I65" t="s">
        <v>2249</v>
      </c>
      <c r="J65" t="str">
        <f t="shared" si="3"/>
        <v>CA-5-0</v>
      </c>
      <c r="L65" t="s">
        <v>2233</v>
      </c>
      <c r="M65" t="e">
        <f t="shared" si="4"/>
        <v>#N/A</v>
      </c>
      <c r="Q65" s="64" t="s">
        <v>2825</v>
      </c>
      <c r="R65" t="e">
        <f t="shared" si="0"/>
        <v>#N/A</v>
      </c>
      <c r="T65" t="s">
        <v>2177</v>
      </c>
      <c r="U65" t="str">
        <f t="shared" si="5"/>
        <v>AC-7-2</v>
      </c>
    </row>
    <row r="66" spans="1:21">
      <c r="A66" t="s">
        <v>2229</v>
      </c>
      <c r="B66" t="str">
        <f t="shared" si="1"/>
        <v>AU-7-1</v>
      </c>
      <c r="D66" t="s">
        <v>2213</v>
      </c>
      <c r="E66" t="str">
        <f t="shared" si="2"/>
        <v>AU-3-0</v>
      </c>
      <c r="I66" t="s">
        <v>2250</v>
      </c>
      <c r="J66" t="str">
        <f t="shared" si="3"/>
        <v>CA-6-0</v>
      </c>
      <c r="L66" t="s">
        <v>2235</v>
      </c>
      <c r="M66" t="str">
        <f t="shared" si="4"/>
        <v>AU-9-4</v>
      </c>
      <c r="Q66" s="64" t="s">
        <v>2828</v>
      </c>
      <c r="R66" t="e">
        <f t="shared" ref="R66:R129" si="6">VLOOKUP(Q66,T:T,1,FALSE)</f>
        <v>#N/A</v>
      </c>
      <c r="T66" t="s">
        <v>2178</v>
      </c>
      <c r="U66" t="str">
        <f t="shared" si="5"/>
        <v>AC-8-0</v>
      </c>
    </row>
    <row r="67" spans="1:21">
      <c r="A67" t="s">
        <v>2230</v>
      </c>
      <c r="B67" t="str">
        <f t="shared" ref="B67:B130" si="7">VLOOKUP(A67,D:D,1,FALSE)</f>
        <v>AU-8-0</v>
      </c>
      <c r="D67" t="s">
        <v>2214</v>
      </c>
      <c r="E67" t="str">
        <f t="shared" ref="E67:E130" si="8">VLOOKUP(D67,A:A,1,FALSE)</f>
        <v>AU-3-1</v>
      </c>
      <c r="I67" t="s">
        <v>2251</v>
      </c>
      <c r="J67" t="str">
        <f t="shared" ref="J67:J130" si="9">VLOOKUP(I67,L:L,1,FALSE)</f>
        <v>CA-7-0</v>
      </c>
      <c r="L67" t="s">
        <v>2237</v>
      </c>
      <c r="M67" t="str">
        <f t="shared" ref="M67:M130" si="10">VLOOKUP(L67,I:I,1,FALSE)</f>
        <v>AU-11-0</v>
      </c>
      <c r="Q67" s="64" t="s">
        <v>2835</v>
      </c>
      <c r="R67" t="e">
        <f t="shared" si="6"/>
        <v>#N/A</v>
      </c>
      <c r="T67" t="s">
        <v>2179</v>
      </c>
      <c r="U67" t="str">
        <f t="shared" ref="U67:U130" si="11">VLOOKUP(T67,Q:Q,1,FALSE)</f>
        <v>AC-10-0</v>
      </c>
    </row>
    <row r="68" spans="1:21">
      <c r="A68" t="s">
        <v>2231</v>
      </c>
      <c r="B68" t="str">
        <f t="shared" si="7"/>
        <v>AU-8-1</v>
      </c>
      <c r="D68" t="s">
        <v>2215</v>
      </c>
      <c r="E68" t="str">
        <f t="shared" si="8"/>
        <v>AU-3-2</v>
      </c>
      <c r="I68" t="s">
        <v>2252</v>
      </c>
      <c r="J68" t="str">
        <f t="shared" si="9"/>
        <v>CA-7-1</v>
      </c>
      <c r="L68" t="s">
        <v>2238</v>
      </c>
      <c r="M68" t="str">
        <f t="shared" si="10"/>
        <v>AU-12-0</v>
      </c>
      <c r="Q68" s="64" t="s">
        <v>2838</v>
      </c>
      <c r="R68" t="e">
        <f t="shared" si="6"/>
        <v>#N/A</v>
      </c>
      <c r="T68" t="s">
        <v>2180</v>
      </c>
      <c r="U68" t="str">
        <f t="shared" si="11"/>
        <v>AC-11-0</v>
      </c>
    </row>
    <row r="69" spans="1:21">
      <c r="A69" t="s">
        <v>2232</v>
      </c>
      <c r="B69" t="str">
        <f t="shared" si="7"/>
        <v>AU-9-0</v>
      </c>
      <c r="D69" t="s">
        <v>2216</v>
      </c>
      <c r="E69" t="str">
        <f t="shared" si="8"/>
        <v>AU-4-0</v>
      </c>
      <c r="I69" t="s">
        <v>2256</v>
      </c>
      <c r="J69" t="str">
        <f t="shared" si="9"/>
        <v>CA-9-0</v>
      </c>
      <c r="L69" t="s">
        <v>2241</v>
      </c>
      <c r="M69" t="str">
        <f t="shared" si="10"/>
        <v>CA-1-0</v>
      </c>
      <c r="Q69" s="64" t="s">
        <v>2849</v>
      </c>
      <c r="R69" t="e">
        <f t="shared" si="6"/>
        <v>#N/A</v>
      </c>
      <c r="T69" t="s">
        <v>2181</v>
      </c>
      <c r="U69" t="str">
        <f t="shared" si="11"/>
        <v>AC-11-1</v>
      </c>
    </row>
    <row r="70" spans="1:21">
      <c r="A70" t="s">
        <v>2233</v>
      </c>
      <c r="B70" t="str">
        <f t="shared" si="7"/>
        <v>AU-9-2</v>
      </c>
      <c r="D70" t="s">
        <v>2217</v>
      </c>
      <c r="E70" t="str">
        <f t="shared" si="8"/>
        <v>AU-5-0</v>
      </c>
      <c r="I70" t="s">
        <v>2257</v>
      </c>
      <c r="J70" t="str">
        <f t="shared" si="9"/>
        <v>CM-1-0</v>
      </c>
      <c r="L70" t="s">
        <v>2242</v>
      </c>
      <c r="M70" t="str">
        <f t="shared" si="10"/>
        <v>CA-2-0</v>
      </c>
      <c r="Q70" s="64" t="s">
        <v>2850</v>
      </c>
      <c r="R70" t="e">
        <f t="shared" si="6"/>
        <v>#N/A</v>
      </c>
      <c r="T70" t="s">
        <v>2182</v>
      </c>
      <c r="U70" t="str">
        <f t="shared" si="11"/>
        <v>AC-12-0</v>
      </c>
    </row>
    <row r="71" spans="1:21">
      <c r="A71" t="s">
        <v>2234</v>
      </c>
      <c r="B71" t="str">
        <f t="shared" si="7"/>
        <v>AU-9-3</v>
      </c>
      <c r="D71" t="s">
        <v>2218</v>
      </c>
      <c r="E71" t="str">
        <f t="shared" si="8"/>
        <v>AU-5-1</v>
      </c>
      <c r="I71" t="s">
        <v>2258</v>
      </c>
      <c r="J71" t="str">
        <f t="shared" si="9"/>
        <v>CM-2-0</v>
      </c>
      <c r="L71" t="s">
        <v>2243</v>
      </c>
      <c r="M71" t="str">
        <f t="shared" si="10"/>
        <v>CA-2-1</v>
      </c>
      <c r="Q71" s="64" t="s">
        <v>2877</v>
      </c>
      <c r="R71" t="e">
        <f t="shared" si="6"/>
        <v>#N/A</v>
      </c>
      <c r="T71" t="s">
        <v>2183</v>
      </c>
      <c r="U71" t="str">
        <f t="shared" si="11"/>
        <v>AC-12-1</v>
      </c>
    </row>
    <row r="72" spans="1:21">
      <c r="A72" t="s">
        <v>2235</v>
      </c>
      <c r="B72" t="str">
        <f t="shared" si="7"/>
        <v>AU-9-4</v>
      </c>
      <c r="D72" t="s">
        <v>2219</v>
      </c>
      <c r="E72" t="str">
        <f t="shared" si="8"/>
        <v>AU-5-2</v>
      </c>
      <c r="I72" t="s">
        <v>2259</v>
      </c>
      <c r="J72" t="str">
        <f t="shared" si="9"/>
        <v>CM-2-1</v>
      </c>
      <c r="L72" t="s">
        <v>2244</v>
      </c>
      <c r="M72" t="e">
        <f t="shared" si="10"/>
        <v>#N/A</v>
      </c>
      <c r="Q72" s="64" t="s">
        <v>2878</v>
      </c>
      <c r="R72" t="e">
        <f t="shared" si="6"/>
        <v>#N/A</v>
      </c>
      <c r="T72" t="s">
        <v>2184</v>
      </c>
      <c r="U72" t="str">
        <f t="shared" si="11"/>
        <v>AC-14-0</v>
      </c>
    </row>
    <row r="73" spans="1:21">
      <c r="A73" t="s">
        <v>2236</v>
      </c>
      <c r="B73" t="str">
        <f t="shared" si="7"/>
        <v>AU-10-0</v>
      </c>
      <c r="D73" t="s">
        <v>2220</v>
      </c>
      <c r="E73" t="str">
        <f t="shared" si="8"/>
        <v>AU-6-0</v>
      </c>
      <c r="I73" t="s">
        <v>2261</v>
      </c>
      <c r="J73" t="str">
        <f t="shared" si="9"/>
        <v>CM-2-3</v>
      </c>
      <c r="L73" t="s">
        <v>2245</v>
      </c>
      <c r="M73" t="e">
        <f t="shared" si="10"/>
        <v>#N/A</v>
      </c>
      <c r="Q73" s="64" t="s">
        <v>2879</v>
      </c>
      <c r="R73" t="e">
        <f t="shared" si="6"/>
        <v>#N/A</v>
      </c>
      <c r="T73" t="s">
        <v>2612</v>
      </c>
      <c r="U73" t="str">
        <f t="shared" si="11"/>
        <v>AC-14-1</v>
      </c>
    </row>
    <row r="74" spans="1:21">
      <c r="A74" t="s">
        <v>2237</v>
      </c>
      <c r="B74" t="str">
        <f t="shared" si="7"/>
        <v>AU-11-0</v>
      </c>
      <c r="D74" t="s">
        <v>2221</v>
      </c>
      <c r="E74" t="str">
        <f t="shared" si="8"/>
        <v>AU-6-1</v>
      </c>
      <c r="I74" t="s">
        <v>2262</v>
      </c>
      <c r="J74" t="str">
        <f t="shared" si="9"/>
        <v>CM-2-7</v>
      </c>
      <c r="L74" t="s">
        <v>2246</v>
      </c>
      <c r="M74" t="str">
        <f t="shared" si="10"/>
        <v>CA-3-0</v>
      </c>
      <c r="Q74" s="64" t="s">
        <v>2898</v>
      </c>
      <c r="R74" t="e">
        <f t="shared" si="6"/>
        <v>#N/A</v>
      </c>
      <c r="T74" t="s">
        <v>2185</v>
      </c>
      <c r="U74" t="str">
        <f t="shared" si="11"/>
        <v>AC-17-0</v>
      </c>
    </row>
    <row r="75" spans="1:21">
      <c r="A75" t="s">
        <v>2238</v>
      </c>
      <c r="B75" t="str">
        <f t="shared" si="7"/>
        <v>AU-12-0</v>
      </c>
      <c r="D75" t="s">
        <v>2222</v>
      </c>
      <c r="E75" t="str">
        <f t="shared" si="8"/>
        <v>AU-6-3</v>
      </c>
      <c r="I75" t="s">
        <v>2263</v>
      </c>
      <c r="J75" t="str">
        <f t="shared" si="9"/>
        <v>CM-3-0</v>
      </c>
      <c r="L75" t="s">
        <v>2247</v>
      </c>
      <c r="M75" t="e">
        <f t="shared" si="10"/>
        <v>#N/A</v>
      </c>
      <c r="Q75" s="64" t="s">
        <v>2899</v>
      </c>
      <c r="R75" t="e">
        <f t="shared" si="6"/>
        <v>#N/A</v>
      </c>
      <c r="T75" t="s">
        <v>2186</v>
      </c>
      <c r="U75" t="str">
        <f t="shared" si="11"/>
        <v>AC-17-1</v>
      </c>
    </row>
    <row r="76" spans="1:21">
      <c r="A76" t="s">
        <v>2239</v>
      </c>
      <c r="B76" t="str">
        <f t="shared" si="7"/>
        <v>AU-12-1</v>
      </c>
      <c r="D76" t="s">
        <v>2223</v>
      </c>
      <c r="E76" t="e">
        <f t="shared" si="8"/>
        <v>#N/A</v>
      </c>
      <c r="I76" s="64" t="s">
        <v>2265</v>
      </c>
      <c r="J76" s="64" t="e">
        <f t="shared" si="9"/>
        <v>#N/A</v>
      </c>
      <c r="L76" t="s">
        <v>2248</v>
      </c>
      <c r="M76" t="str">
        <f t="shared" si="10"/>
        <v>CA-3-5</v>
      </c>
      <c r="Q76" s="64" t="s">
        <v>2900</v>
      </c>
      <c r="R76" t="e">
        <f t="shared" si="6"/>
        <v>#N/A</v>
      </c>
      <c r="T76" t="s">
        <v>2187</v>
      </c>
      <c r="U76" t="str">
        <f t="shared" si="11"/>
        <v>AC-17-2</v>
      </c>
    </row>
    <row r="77" spans="1:21">
      <c r="A77" t="s">
        <v>2240</v>
      </c>
      <c r="B77" t="str">
        <f t="shared" si="7"/>
        <v>AU-12-3</v>
      </c>
      <c r="D77" t="s">
        <v>2224</v>
      </c>
      <c r="E77" t="str">
        <f t="shared" si="8"/>
        <v>AU-6-5</v>
      </c>
      <c r="I77" t="s">
        <v>2268</v>
      </c>
      <c r="J77" t="str">
        <f t="shared" si="9"/>
        <v>CM-4-0</v>
      </c>
      <c r="L77" t="s">
        <v>2249</v>
      </c>
      <c r="M77" t="str">
        <f t="shared" si="10"/>
        <v>CA-5-0</v>
      </c>
      <c r="Q77" s="64" t="s">
        <v>2901</v>
      </c>
      <c r="R77" t="e">
        <f t="shared" si="6"/>
        <v>#N/A</v>
      </c>
      <c r="T77" t="s">
        <v>2188</v>
      </c>
      <c r="U77" t="str">
        <f t="shared" si="11"/>
        <v>AC-17-3</v>
      </c>
    </row>
    <row r="78" spans="1:21">
      <c r="A78" t="s">
        <v>2241</v>
      </c>
      <c r="B78" t="str">
        <f t="shared" si="7"/>
        <v>CA-1-0</v>
      </c>
      <c r="D78" t="s">
        <v>2225</v>
      </c>
      <c r="E78" t="str">
        <f t="shared" si="8"/>
        <v>AU-6-6</v>
      </c>
      <c r="I78" t="s">
        <v>2270</v>
      </c>
      <c r="J78" t="str">
        <f t="shared" si="9"/>
        <v>CM-5-0</v>
      </c>
      <c r="L78" t="s">
        <v>2250</v>
      </c>
      <c r="M78" t="str">
        <f t="shared" si="10"/>
        <v>CA-6-0</v>
      </c>
      <c r="Q78" s="64" t="s">
        <v>2902</v>
      </c>
      <c r="R78" t="e">
        <f t="shared" si="6"/>
        <v>#N/A</v>
      </c>
      <c r="T78" t="s">
        <v>2189</v>
      </c>
      <c r="U78" t="str">
        <f t="shared" si="11"/>
        <v>AC-17-4</v>
      </c>
    </row>
    <row r="79" spans="1:21">
      <c r="A79" t="s">
        <v>2242</v>
      </c>
      <c r="B79" t="str">
        <f t="shared" si="7"/>
        <v>CA-2-0</v>
      </c>
      <c r="D79" t="s">
        <v>2226</v>
      </c>
      <c r="E79" t="e">
        <f t="shared" si="8"/>
        <v>#N/A</v>
      </c>
      <c r="I79" t="s">
        <v>2275</v>
      </c>
      <c r="J79" t="str">
        <f t="shared" si="9"/>
        <v>CM-6-0</v>
      </c>
      <c r="L79" t="s">
        <v>2251</v>
      </c>
      <c r="M79" t="str">
        <f t="shared" si="10"/>
        <v>CA-7-0</v>
      </c>
      <c r="Q79" s="64" t="s">
        <v>2903</v>
      </c>
      <c r="R79" t="e">
        <f t="shared" si="6"/>
        <v>#N/A</v>
      </c>
      <c r="T79" t="s">
        <v>2625</v>
      </c>
      <c r="U79" t="str">
        <f t="shared" si="11"/>
        <v>AC-17-5</v>
      </c>
    </row>
    <row r="80" spans="1:21">
      <c r="A80" t="s">
        <v>2243</v>
      </c>
      <c r="B80" t="str">
        <f t="shared" si="7"/>
        <v>CA-2-1</v>
      </c>
      <c r="D80" t="s">
        <v>2227</v>
      </c>
      <c r="E80" t="e">
        <f t="shared" si="8"/>
        <v>#N/A</v>
      </c>
      <c r="I80" t="s">
        <v>2278</v>
      </c>
      <c r="J80" t="str">
        <f t="shared" si="9"/>
        <v>CM-7-0</v>
      </c>
      <c r="L80" t="s">
        <v>2252</v>
      </c>
      <c r="M80" t="str">
        <f t="shared" si="10"/>
        <v>CA-7-1</v>
      </c>
      <c r="Q80" s="64" t="s">
        <v>2904</v>
      </c>
      <c r="R80" t="e">
        <f t="shared" si="6"/>
        <v>#N/A</v>
      </c>
      <c r="T80" t="s">
        <v>2626</v>
      </c>
      <c r="U80" t="str">
        <f t="shared" si="11"/>
        <v>AC-17-6</v>
      </c>
    </row>
    <row r="81" spans="1:21">
      <c r="A81" t="s">
        <v>2244</v>
      </c>
      <c r="B81" t="str">
        <f t="shared" si="7"/>
        <v>CA-2-2</v>
      </c>
      <c r="D81" t="s">
        <v>2228</v>
      </c>
      <c r="E81" t="str">
        <f t="shared" si="8"/>
        <v>AU-7-0</v>
      </c>
      <c r="I81" t="s">
        <v>2279</v>
      </c>
      <c r="J81" t="str">
        <f t="shared" si="9"/>
        <v>CM-7-1</v>
      </c>
      <c r="L81" t="s">
        <v>2254</v>
      </c>
      <c r="M81" t="e">
        <f t="shared" si="10"/>
        <v>#N/A</v>
      </c>
      <c r="Q81" s="64" t="s">
        <v>2905</v>
      </c>
      <c r="R81" t="e">
        <f t="shared" si="6"/>
        <v>#N/A</v>
      </c>
      <c r="T81" t="s">
        <v>2627</v>
      </c>
      <c r="U81" t="str">
        <f t="shared" si="11"/>
        <v>AC-17-7</v>
      </c>
    </row>
    <row r="82" spans="1:21">
      <c r="A82" t="s">
        <v>2246</v>
      </c>
      <c r="B82" t="str">
        <f t="shared" si="7"/>
        <v>CA-3-0</v>
      </c>
      <c r="D82" t="s">
        <v>2229</v>
      </c>
      <c r="E82" t="str">
        <f t="shared" si="8"/>
        <v>AU-7-1</v>
      </c>
      <c r="I82" t="s">
        <v>2280</v>
      </c>
      <c r="J82" t="str">
        <f t="shared" si="9"/>
        <v>CM-7-2</v>
      </c>
      <c r="L82" t="s">
        <v>2255</v>
      </c>
      <c r="M82" t="e">
        <f t="shared" si="10"/>
        <v>#N/A</v>
      </c>
      <c r="Q82" s="64" t="s">
        <v>2906</v>
      </c>
      <c r="R82" t="e">
        <f t="shared" si="6"/>
        <v>#N/A</v>
      </c>
      <c r="T82" t="s">
        <v>2628</v>
      </c>
      <c r="U82" t="str">
        <f t="shared" si="11"/>
        <v>AC-17-8</v>
      </c>
    </row>
    <row r="83" spans="1:21">
      <c r="A83" t="s">
        <v>2248</v>
      </c>
      <c r="B83" t="str">
        <f t="shared" si="7"/>
        <v>CA-3-5</v>
      </c>
      <c r="D83" t="s">
        <v>2230</v>
      </c>
      <c r="E83" t="str">
        <f t="shared" si="8"/>
        <v>AU-8-0</v>
      </c>
      <c r="I83" s="64" t="s">
        <v>2281</v>
      </c>
      <c r="J83" s="64" t="e">
        <f t="shared" si="9"/>
        <v>#N/A</v>
      </c>
      <c r="L83" t="s">
        <v>2256</v>
      </c>
      <c r="M83" t="str">
        <f t="shared" si="10"/>
        <v>CA-9-0</v>
      </c>
      <c r="Q83" s="64" t="s">
        <v>2907</v>
      </c>
      <c r="R83" t="e">
        <f t="shared" si="6"/>
        <v>#N/A</v>
      </c>
      <c r="T83" t="s">
        <v>2190</v>
      </c>
      <c r="U83" t="str">
        <f t="shared" si="11"/>
        <v>AC-17-9</v>
      </c>
    </row>
    <row r="84" spans="1:21">
      <c r="A84" t="s">
        <v>2249</v>
      </c>
      <c r="B84" t="str">
        <f t="shared" si="7"/>
        <v>CA-5-0</v>
      </c>
      <c r="D84" t="s">
        <v>2231</v>
      </c>
      <c r="E84" t="str">
        <f t="shared" si="8"/>
        <v>AU-8-1</v>
      </c>
      <c r="I84" t="s">
        <v>2283</v>
      </c>
      <c r="J84" t="str">
        <f t="shared" si="9"/>
        <v>CM-8-0</v>
      </c>
      <c r="L84" t="s">
        <v>2257</v>
      </c>
      <c r="M84" t="str">
        <f t="shared" si="10"/>
        <v>CM-1-0</v>
      </c>
      <c r="Q84" s="64" t="s">
        <v>2908</v>
      </c>
      <c r="R84" t="e">
        <f t="shared" si="6"/>
        <v>#N/A</v>
      </c>
      <c r="T84" t="s">
        <v>2191</v>
      </c>
      <c r="U84" t="str">
        <f t="shared" si="11"/>
        <v>AC-18-0</v>
      </c>
    </row>
    <row r="85" spans="1:21">
      <c r="A85" t="s">
        <v>2250</v>
      </c>
      <c r="B85" t="str">
        <f t="shared" si="7"/>
        <v>CA-6-0</v>
      </c>
      <c r="D85" t="s">
        <v>2232</v>
      </c>
      <c r="E85" t="str">
        <f t="shared" si="8"/>
        <v>AU-9-0</v>
      </c>
      <c r="I85" t="s">
        <v>2284</v>
      </c>
      <c r="J85" t="str">
        <f t="shared" si="9"/>
        <v>CM-8-1</v>
      </c>
      <c r="L85" t="s">
        <v>2258</v>
      </c>
      <c r="M85" t="str">
        <f t="shared" si="10"/>
        <v>CM-2-0</v>
      </c>
      <c r="Q85" s="64" t="s">
        <v>2909</v>
      </c>
      <c r="R85" t="e">
        <f t="shared" si="6"/>
        <v>#N/A</v>
      </c>
      <c r="T85" t="s">
        <v>2192</v>
      </c>
      <c r="U85" t="str">
        <f t="shared" si="11"/>
        <v>AC-18-1</v>
      </c>
    </row>
    <row r="86" spans="1:21">
      <c r="A86" t="s">
        <v>2251</v>
      </c>
      <c r="B86" t="str">
        <f t="shared" si="7"/>
        <v>CA-7-0</v>
      </c>
      <c r="D86" t="s">
        <v>2233</v>
      </c>
      <c r="E86" t="str">
        <f t="shared" si="8"/>
        <v>AU-9-2</v>
      </c>
      <c r="I86" t="s">
        <v>2286</v>
      </c>
      <c r="J86" t="str">
        <f t="shared" si="9"/>
        <v>CM-8-3</v>
      </c>
      <c r="L86" t="s">
        <v>2259</v>
      </c>
      <c r="M86" t="str">
        <f t="shared" si="10"/>
        <v>CM-2-1</v>
      </c>
      <c r="Q86" s="64" t="s">
        <v>2910</v>
      </c>
      <c r="R86" t="e">
        <f t="shared" si="6"/>
        <v>#N/A</v>
      </c>
      <c r="T86" t="s">
        <v>2629</v>
      </c>
      <c r="U86" t="str">
        <f t="shared" si="11"/>
        <v>AC-18-2</v>
      </c>
    </row>
    <row r="87" spans="1:21">
      <c r="A87" t="s">
        <v>2252</v>
      </c>
      <c r="B87" t="str">
        <f t="shared" si="7"/>
        <v>CA-7-1</v>
      </c>
      <c r="D87" t="s">
        <v>2234</v>
      </c>
      <c r="E87" t="str">
        <f t="shared" si="8"/>
        <v>AU-9-3</v>
      </c>
      <c r="I87" t="s">
        <v>2288</v>
      </c>
      <c r="J87" t="str">
        <f t="shared" si="9"/>
        <v>CM-8-5</v>
      </c>
      <c r="L87" t="s">
        <v>2260</v>
      </c>
      <c r="M87" t="e">
        <f t="shared" si="10"/>
        <v>#N/A</v>
      </c>
      <c r="Q87" s="64" t="s">
        <v>2922</v>
      </c>
      <c r="R87" t="e">
        <f t="shared" si="6"/>
        <v>#N/A</v>
      </c>
      <c r="T87" t="s">
        <v>2193</v>
      </c>
      <c r="U87" t="str">
        <f t="shared" si="11"/>
        <v>AC-18-3</v>
      </c>
    </row>
    <row r="88" spans="1:21">
      <c r="A88" t="s">
        <v>2254</v>
      </c>
      <c r="B88" t="str">
        <f t="shared" si="7"/>
        <v>CA-8-0</v>
      </c>
      <c r="D88" t="s">
        <v>2235</v>
      </c>
      <c r="E88" t="str">
        <f t="shared" si="8"/>
        <v>AU-9-4</v>
      </c>
      <c r="I88" t="s">
        <v>2289</v>
      </c>
      <c r="J88" t="str">
        <f t="shared" si="9"/>
        <v>CM-9-0</v>
      </c>
      <c r="L88" t="s">
        <v>2261</v>
      </c>
      <c r="M88" t="str">
        <f t="shared" si="10"/>
        <v>CM-2-3</v>
      </c>
      <c r="Q88" s="64" t="s">
        <v>2938</v>
      </c>
      <c r="R88" t="e">
        <f t="shared" si="6"/>
        <v>#N/A</v>
      </c>
      <c r="T88" t="s">
        <v>2194</v>
      </c>
      <c r="U88" t="str">
        <f t="shared" si="11"/>
        <v>AC-18-4</v>
      </c>
    </row>
    <row r="89" spans="1:21">
      <c r="A89" t="s">
        <v>2256</v>
      </c>
      <c r="B89" t="str">
        <f t="shared" si="7"/>
        <v>CA-9-0</v>
      </c>
      <c r="D89" t="s">
        <v>2236</v>
      </c>
      <c r="E89" t="str">
        <f t="shared" si="8"/>
        <v>AU-10-0</v>
      </c>
      <c r="I89" t="s">
        <v>2290</v>
      </c>
      <c r="J89" t="str">
        <f t="shared" si="9"/>
        <v>CM-10-0</v>
      </c>
      <c r="L89" t="s">
        <v>2262</v>
      </c>
      <c r="M89" t="str">
        <f t="shared" si="10"/>
        <v>CM-2-7</v>
      </c>
      <c r="Q89" s="64" t="s">
        <v>2939</v>
      </c>
      <c r="R89" t="e">
        <f t="shared" si="6"/>
        <v>#N/A</v>
      </c>
      <c r="T89" t="s">
        <v>2195</v>
      </c>
      <c r="U89" t="str">
        <f t="shared" si="11"/>
        <v>AC-18-5</v>
      </c>
    </row>
    <row r="90" spans="1:21">
      <c r="A90" t="s">
        <v>2257</v>
      </c>
      <c r="B90" t="str">
        <f t="shared" si="7"/>
        <v>CM-1-0</v>
      </c>
      <c r="D90" t="s">
        <v>2237</v>
      </c>
      <c r="E90" t="str">
        <f t="shared" si="8"/>
        <v>AU-11-0</v>
      </c>
      <c r="I90" t="s">
        <v>2292</v>
      </c>
      <c r="J90" t="str">
        <f t="shared" si="9"/>
        <v>CM-11-0</v>
      </c>
      <c r="L90" t="s">
        <v>2263</v>
      </c>
      <c r="M90" t="str">
        <f t="shared" si="10"/>
        <v>CM-3-0</v>
      </c>
      <c r="Q90" s="64" t="s">
        <v>2940</v>
      </c>
      <c r="R90" t="e">
        <f t="shared" si="6"/>
        <v>#N/A</v>
      </c>
      <c r="T90" t="s">
        <v>2196</v>
      </c>
      <c r="U90" t="str">
        <f t="shared" si="11"/>
        <v>AC-19-0</v>
      </c>
    </row>
    <row r="91" spans="1:21">
      <c r="A91" t="s">
        <v>2258</v>
      </c>
      <c r="B91" t="str">
        <f t="shared" si="7"/>
        <v>CM-2-0</v>
      </c>
      <c r="D91" t="s">
        <v>2238</v>
      </c>
      <c r="E91" t="str">
        <f t="shared" si="8"/>
        <v>AU-12-0</v>
      </c>
      <c r="I91" t="s">
        <v>2294</v>
      </c>
      <c r="J91" t="str">
        <f t="shared" si="9"/>
        <v>CP-1-0</v>
      </c>
      <c r="L91" t="s">
        <v>2268</v>
      </c>
      <c r="M91" t="str">
        <f t="shared" si="10"/>
        <v>CM-4-0</v>
      </c>
      <c r="Q91" s="64" t="s">
        <v>2947</v>
      </c>
      <c r="R91" t="e">
        <f t="shared" si="6"/>
        <v>#N/A</v>
      </c>
      <c r="T91" t="s">
        <v>2630</v>
      </c>
      <c r="U91" t="str">
        <f t="shared" si="11"/>
        <v>AC-19-1</v>
      </c>
    </row>
    <row r="92" spans="1:21">
      <c r="A92" t="s">
        <v>2259</v>
      </c>
      <c r="B92" t="str">
        <f t="shared" si="7"/>
        <v>CM-2-1</v>
      </c>
      <c r="D92" t="s">
        <v>2239</v>
      </c>
      <c r="E92" t="str">
        <f t="shared" si="8"/>
        <v>AU-12-1</v>
      </c>
      <c r="I92" t="s">
        <v>2295</v>
      </c>
      <c r="J92" t="str">
        <f t="shared" si="9"/>
        <v>CP-2-0</v>
      </c>
      <c r="L92" t="s">
        <v>2270</v>
      </c>
      <c r="M92" t="str">
        <f t="shared" si="10"/>
        <v>CM-5-0</v>
      </c>
      <c r="Q92" s="64" t="s">
        <v>2952</v>
      </c>
      <c r="R92" t="e">
        <f t="shared" si="6"/>
        <v>#N/A</v>
      </c>
      <c r="T92" t="s">
        <v>2631</v>
      </c>
      <c r="U92" t="str">
        <f t="shared" si="11"/>
        <v>AC-19-2</v>
      </c>
    </row>
    <row r="93" spans="1:21">
      <c r="A93" t="s">
        <v>2260</v>
      </c>
      <c r="B93" t="str">
        <f t="shared" si="7"/>
        <v>CM-2-2</v>
      </c>
      <c r="D93" t="s">
        <v>2240</v>
      </c>
      <c r="E93" t="str">
        <f t="shared" si="8"/>
        <v>AU-12-3</v>
      </c>
      <c r="I93" t="s">
        <v>2296</v>
      </c>
      <c r="J93" t="str">
        <f t="shared" si="9"/>
        <v>CP-2-1</v>
      </c>
      <c r="L93" t="s">
        <v>2271</v>
      </c>
      <c r="M93" t="e">
        <f t="shared" si="10"/>
        <v>#N/A</v>
      </c>
      <c r="Q93" s="64" t="s">
        <v>2953</v>
      </c>
      <c r="R93" t="e">
        <f t="shared" si="6"/>
        <v>#N/A</v>
      </c>
      <c r="T93" t="s">
        <v>2632</v>
      </c>
      <c r="U93" t="str">
        <f t="shared" si="11"/>
        <v>AC-19-3</v>
      </c>
    </row>
    <row r="94" spans="1:21">
      <c r="A94" t="s">
        <v>2261</v>
      </c>
      <c r="B94" t="str">
        <f t="shared" si="7"/>
        <v>CM-2-3</v>
      </c>
      <c r="D94" t="s">
        <v>2241</v>
      </c>
      <c r="E94" t="str">
        <f t="shared" si="8"/>
        <v>CA-1-0</v>
      </c>
      <c r="I94" t="s">
        <v>2298</v>
      </c>
      <c r="J94" t="str">
        <f t="shared" si="9"/>
        <v>CP-2-3</v>
      </c>
      <c r="L94" t="s">
        <v>2273</v>
      </c>
      <c r="M94" t="e">
        <f t="shared" si="10"/>
        <v>#N/A</v>
      </c>
      <c r="Q94" s="64" t="s">
        <v>2966</v>
      </c>
      <c r="R94" t="e">
        <f t="shared" si="6"/>
        <v>#N/A</v>
      </c>
      <c r="T94" t="s">
        <v>2633</v>
      </c>
      <c r="U94" t="str">
        <f t="shared" si="11"/>
        <v>AC-19-4</v>
      </c>
    </row>
    <row r="95" spans="1:21">
      <c r="A95" t="s">
        <v>2262</v>
      </c>
      <c r="B95" t="str">
        <f t="shared" si="7"/>
        <v>CM-2-7</v>
      </c>
      <c r="D95" t="s">
        <v>2242</v>
      </c>
      <c r="E95" t="str">
        <f t="shared" si="8"/>
        <v>CA-2-0</v>
      </c>
      <c r="I95" t="s">
        <v>2301</v>
      </c>
      <c r="J95" t="str">
        <f t="shared" si="9"/>
        <v>CP-2-8</v>
      </c>
      <c r="L95" t="s">
        <v>2274</v>
      </c>
      <c r="M95" t="e">
        <f t="shared" si="10"/>
        <v>#N/A</v>
      </c>
      <c r="Q95" s="64" t="s">
        <v>2967</v>
      </c>
      <c r="R95" t="e">
        <f t="shared" si="6"/>
        <v>#N/A</v>
      </c>
      <c r="T95" t="s">
        <v>2197</v>
      </c>
      <c r="U95" t="str">
        <f t="shared" si="11"/>
        <v>AC-19-5</v>
      </c>
    </row>
    <row r="96" spans="1:21">
      <c r="A96" t="s">
        <v>2263</v>
      </c>
      <c r="B96" t="str">
        <f t="shared" si="7"/>
        <v>CM-3-0</v>
      </c>
      <c r="D96" t="s">
        <v>2243</v>
      </c>
      <c r="E96" t="str">
        <f t="shared" si="8"/>
        <v>CA-2-1</v>
      </c>
      <c r="I96" t="s">
        <v>2302</v>
      </c>
      <c r="J96" t="str">
        <f t="shared" si="9"/>
        <v>CP-3-0</v>
      </c>
      <c r="L96" t="s">
        <v>2275</v>
      </c>
      <c r="M96" t="str">
        <f t="shared" si="10"/>
        <v>CM-6-0</v>
      </c>
      <c r="Q96" s="64" t="s">
        <v>2968</v>
      </c>
      <c r="R96" t="e">
        <f t="shared" si="6"/>
        <v>#N/A</v>
      </c>
      <c r="T96" t="s">
        <v>2198</v>
      </c>
      <c r="U96" t="str">
        <f t="shared" si="11"/>
        <v>AC-20-0</v>
      </c>
    </row>
    <row r="97" spans="1:21">
      <c r="A97" t="s">
        <v>2264</v>
      </c>
      <c r="B97" t="str">
        <f t="shared" si="7"/>
        <v>CM-3-1</v>
      </c>
      <c r="D97" t="s">
        <v>2244</v>
      </c>
      <c r="E97" t="str">
        <f t="shared" si="8"/>
        <v>CA-2-2</v>
      </c>
      <c r="I97" t="s">
        <v>2304</v>
      </c>
      <c r="J97" t="str">
        <f t="shared" si="9"/>
        <v>CP-4-0</v>
      </c>
      <c r="L97" t="s">
        <v>2276</v>
      </c>
      <c r="M97" t="e">
        <f t="shared" si="10"/>
        <v>#N/A</v>
      </c>
      <c r="Q97" s="64" t="s">
        <v>2969</v>
      </c>
      <c r="R97" t="e">
        <f t="shared" si="6"/>
        <v>#N/A</v>
      </c>
      <c r="T97" t="s">
        <v>2199</v>
      </c>
      <c r="U97" t="str">
        <f t="shared" si="11"/>
        <v>AC-20-1</v>
      </c>
    </row>
    <row r="98" spans="1:21">
      <c r="A98" t="s">
        <v>2265</v>
      </c>
      <c r="B98" t="str">
        <f t="shared" si="7"/>
        <v>CM-3-2</v>
      </c>
      <c r="D98" t="s">
        <v>2245</v>
      </c>
      <c r="E98" t="e">
        <f t="shared" si="8"/>
        <v>#N/A</v>
      </c>
      <c r="I98" t="s">
        <v>2305</v>
      </c>
      <c r="J98" t="str">
        <f t="shared" si="9"/>
        <v>CP-4-1</v>
      </c>
      <c r="L98" t="s">
        <v>2278</v>
      </c>
      <c r="M98" t="str">
        <f t="shared" si="10"/>
        <v>CM-7-0</v>
      </c>
      <c r="Q98" s="64" t="s">
        <v>2971</v>
      </c>
      <c r="R98" t="e">
        <f t="shared" si="6"/>
        <v>#N/A</v>
      </c>
      <c r="T98" t="s">
        <v>2200</v>
      </c>
      <c r="U98" t="str">
        <f t="shared" si="11"/>
        <v>AC-20-2</v>
      </c>
    </row>
    <row r="99" spans="1:21">
      <c r="A99" t="s">
        <v>2268</v>
      </c>
      <c r="B99" t="str">
        <f t="shared" si="7"/>
        <v>CM-4-0</v>
      </c>
      <c r="D99" t="s">
        <v>2246</v>
      </c>
      <c r="E99" t="str">
        <f t="shared" si="8"/>
        <v>CA-3-0</v>
      </c>
      <c r="I99" t="s">
        <v>2307</v>
      </c>
      <c r="J99" t="str">
        <f t="shared" si="9"/>
        <v>CP-6-0</v>
      </c>
      <c r="L99" t="s">
        <v>2279</v>
      </c>
      <c r="M99" t="str">
        <f t="shared" si="10"/>
        <v>CM-7-1</v>
      </c>
      <c r="Q99" s="64" t="s">
        <v>2972</v>
      </c>
      <c r="R99" t="e">
        <f t="shared" si="6"/>
        <v>#N/A</v>
      </c>
      <c r="T99" t="s">
        <v>2634</v>
      </c>
      <c r="U99" t="str">
        <f t="shared" si="11"/>
        <v>AC-20-3</v>
      </c>
    </row>
    <row r="100" spans="1:21">
      <c r="A100" t="s">
        <v>2269</v>
      </c>
      <c r="B100" t="str">
        <f t="shared" si="7"/>
        <v>CM-4-1</v>
      </c>
      <c r="D100" t="s">
        <v>2247</v>
      </c>
      <c r="E100" t="e">
        <f t="shared" si="8"/>
        <v>#N/A</v>
      </c>
      <c r="I100" t="s">
        <v>2308</v>
      </c>
      <c r="J100" t="str">
        <f t="shared" si="9"/>
        <v>CP-6-1</v>
      </c>
      <c r="L100" t="s">
        <v>2280</v>
      </c>
      <c r="M100" t="str">
        <f t="shared" si="10"/>
        <v>CM-7-2</v>
      </c>
      <c r="Q100" s="64" t="s">
        <v>2973</v>
      </c>
      <c r="R100" t="e">
        <f t="shared" si="6"/>
        <v>#N/A</v>
      </c>
      <c r="T100" t="s">
        <v>2635</v>
      </c>
      <c r="U100" t="str">
        <f t="shared" si="11"/>
        <v>AC-20-4</v>
      </c>
    </row>
    <row r="101" spans="1:21">
      <c r="A101" t="s">
        <v>2270</v>
      </c>
      <c r="B101" t="str">
        <f t="shared" si="7"/>
        <v>CM-5-0</v>
      </c>
      <c r="D101" t="s">
        <v>2248</v>
      </c>
      <c r="E101" t="str">
        <f t="shared" si="8"/>
        <v>CA-3-5</v>
      </c>
      <c r="I101" t="s">
        <v>2310</v>
      </c>
      <c r="J101" t="str">
        <f t="shared" si="9"/>
        <v>CP-6-3</v>
      </c>
      <c r="L101" t="s">
        <v>2282</v>
      </c>
      <c r="M101" t="e">
        <f t="shared" si="10"/>
        <v>#N/A</v>
      </c>
      <c r="Q101" s="64" t="s">
        <v>2974</v>
      </c>
      <c r="R101" t="e">
        <f t="shared" si="6"/>
        <v>#N/A</v>
      </c>
      <c r="T101" t="s">
        <v>2201</v>
      </c>
      <c r="U101" t="str">
        <f t="shared" si="11"/>
        <v>AC-21-0</v>
      </c>
    </row>
    <row r="102" spans="1:21">
      <c r="A102" t="s">
        <v>2271</v>
      </c>
      <c r="B102" t="str">
        <f t="shared" si="7"/>
        <v>CM-5-1</v>
      </c>
      <c r="D102" t="s">
        <v>2249</v>
      </c>
      <c r="E102" t="str">
        <f t="shared" si="8"/>
        <v>CA-5-0</v>
      </c>
      <c r="I102" t="s">
        <v>2311</v>
      </c>
      <c r="J102" t="str">
        <f t="shared" si="9"/>
        <v>CP-7-0</v>
      </c>
      <c r="L102" t="s">
        <v>2283</v>
      </c>
      <c r="M102" t="str">
        <f t="shared" si="10"/>
        <v>CM-8-0</v>
      </c>
      <c r="Q102" s="64" t="s">
        <v>2975</v>
      </c>
      <c r="R102" t="e">
        <f t="shared" si="6"/>
        <v>#N/A</v>
      </c>
      <c r="T102" t="s">
        <v>2636</v>
      </c>
      <c r="U102" t="str">
        <f t="shared" si="11"/>
        <v>AC-21-1</v>
      </c>
    </row>
    <row r="103" spans="1:21">
      <c r="A103" t="s">
        <v>2272</v>
      </c>
      <c r="B103" t="str">
        <f t="shared" si="7"/>
        <v>CM-5-2</v>
      </c>
      <c r="D103" t="s">
        <v>2250</v>
      </c>
      <c r="E103" t="str">
        <f t="shared" si="8"/>
        <v>CA-6-0</v>
      </c>
      <c r="I103" t="s">
        <v>2312</v>
      </c>
      <c r="J103" t="str">
        <f t="shared" si="9"/>
        <v>CP-7-1</v>
      </c>
      <c r="L103" t="s">
        <v>2284</v>
      </c>
      <c r="M103" t="str">
        <f t="shared" si="10"/>
        <v>CM-8-1</v>
      </c>
      <c r="Q103" s="64" t="s">
        <v>2976</v>
      </c>
      <c r="R103" t="e">
        <f t="shared" si="6"/>
        <v>#N/A</v>
      </c>
      <c r="T103" t="s">
        <v>2637</v>
      </c>
      <c r="U103" t="str">
        <f t="shared" si="11"/>
        <v>AC-21-2</v>
      </c>
    </row>
    <row r="104" spans="1:21">
      <c r="A104" t="s">
        <v>2273</v>
      </c>
      <c r="B104" t="str">
        <f t="shared" si="7"/>
        <v>CM-5-3</v>
      </c>
      <c r="D104" t="s">
        <v>2251</v>
      </c>
      <c r="E104" t="str">
        <f t="shared" si="8"/>
        <v>CA-7-0</v>
      </c>
      <c r="I104" t="s">
        <v>2313</v>
      </c>
      <c r="J104" t="str">
        <f t="shared" si="9"/>
        <v>CP-7-2</v>
      </c>
      <c r="L104" t="s">
        <v>2286</v>
      </c>
      <c r="M104" t="str">
        <f t="shared" si="10"/>
        <v>CM-8-3</v>
      </c>
      <c r="Q104" s="64" t="s">
        <v>2977</v>
      </c>
      <c r="R104" t="e">
        <f t="shared" si="6"/>
        <v>#N/A</v>
      </c>
      <c r="T104" t="s">
        <v>2202</v>
      </c>
      <c r="U104" t="str">
        <f t="shared" si="11"/>
        <v>AC-22-0</v>
      </c>
    </row>
    <row r="105" spans="1:21">
      <c r="A105" t="s">
        <v>2275</v>
      </c>
      <c r="B105" t="str">
        <f t="shared" si="7"/>
        <v>CM-6-0</v>
      </c>
      <c r="D105" t="s">
        <v>2252</v>
      </c>
      <c r="E105" t="str">
        <f t="shared" si="8"/>
        <v>CA-7-1</v>
      </c>
      <c r="I105" t="s">
        <v>2314</v>
      </c>
      <c r="J105" t="str">
        <f t="shared" si="9"/>
        <v>CP-7-3</v>
      </c>
      <c r="L105" t="s">
        <v>2288</v>
      </c>
      <c r="M105" t="str">
        <f t="shared" si="10"/>
        <v>CM-8-5</v>
      </c>
      <c r="Q105" s="64" t="s">
        <v>2978</v>
      </c>
      <c r="R105" t="e">
        <f t="shared" si="6"/>
        <v>#N/A</v>
      </c>
      <c r="T105" t="s">
        <v>2203</v>
      </c>
      <c r="U105" t="str">
        <f t="shared" si="11"/>
        <v>AT-1-0</v>
      </c>
    </row>
    <row r="106" spans="1:21">
      <c r="A106" t="s">
        <v>2276</v>
      </c>
      <c r="B106" t="str">
        <f t="shared" si="7"/>
        <v>CM-6-1</v>
      </c>
      <c r="D106" t="s">
        <v>2253</v>
      </c>
      <c r="E106" t="e">
        <f t="shared" si="8"/>
        <v>#N/A</v>
      </c>
      <c r="I106" t="s">
        <v>2316</v>
      </c>
      <c r="J106" t="str">
        <f t="shared" si="9"/>
        <v>CP-8-0</v>
      </c>
      <c r="L106" t="s">
        <v>2289</v>
      </c>
      <c r="M106" t="str">
        <f t="shared" si="10"/>
        <v>CM-9-0</v>
      </c>
      <c r="Q106" s="64" t="s">
        <v>2979</v>
      </c>
      <c r="R106" t="e">
        <f t="shared" si="6"/>
        <v>#N/A</v>
      </c>
      <c r="T106" t="s">
        <v>2204</v>
      </c>
      <c r="U106" t="str">
        <f t="shared" si="11"/>
        <v>AT-2-0</v>
      </c>
    </row>
    <row r="107" spans="1:21">
      <c r="A107" t="s">
        <v>2277</v>
      </c>
      <c r="B107" t="str">
        <f t="shared" si="7"/>
        <v>CM-6-2</v>
      </c>
      <c r="D107" t="s">
        <v>2254</v>
      </c>
      <c r="E107" t="str">
        <f t="shared" si="8"/>
        <v>CA-8-0</v>
      </c>
      <c r="I107" t="s">
        <v>2317</v>
      </c>
      <c r="J107" t="str">
        <f t="shared" si="9"/>
        <v>CP-8-1</v>
      </c>
      <c r="L107" t="s">
        <v>2290</v>
      </c>
      <c r="M107" t="str">
        <f t="shared" si="10"/>
        <v>CM-10-0</v>
      </c>
      <c r="Q107" s="64" t="s">
        <v>2980</v>
      </c>
      <c r="R107" t="e">
        <f t="shared" si="6"/>
        <v>#N/A</v>
      </c>
      <c r="T107" t="s">
        <v>2643</v>
      </c>
      <c r="U107" t="str">
        <f t="shared" si="11"/>
        <v>AT-2-1</v>
      </c>
    </row>
    <row r="108" spans="1:21">
      <c r="A108" t="s">
        <v>2278</v>
      </c>
      <c r="B108" t="str">
        <f t="shared" si="7"/>
        <v>CM-7-0</v>
      </c>
      <c r="D108" t="s">
        <v>2255</v>
      </c>
      <c r="E108" t="e">
        <f t="shared" si="8"/>
        <v>#N/A</v>
      </c>
      <c r="I108" t="s">
        <v>2318</v>
      </c>
      <c r="J108" t="str">
        <f t="shared" si="9"/>
        <v>CP-8-2</v>
      </c>
      <c r="L108" t="s">
        <v>2291</v>
      </c>
      <c r="M108" t="e">
        <f t="shared" si="10"/>
        <v>#N/A</v>
      </c>
      <c r="Q108" s="64" t="s">
        <v>2981</v>
      </c>
      <c r="R108" t="e">
        <f t="shared" si="6"/>
        <v>#N/A</v>
      </c>
      <c r="T108" t="s">
        <v>2205</v>
      </c>
      <c r="U108" t="str">
        <f t="shared" si="11"/>
        <v>AT-2-2</v>
      </c>
    </row>
    <row r="109" spans="1:21">
      <c r="A109" t="s">
        <v>2279</v>
      </c>
      <c r="B109" t="str">
        <f t="shared" si="7"/>
        <v>CM-7-1</v>
      </c>
      <c r="D109" t="s">
        <v>2256</v>
      </c>
      <c r="E109" t="str">
        <f t="shared" si="8"/>
        <v>CA-9-0</v>
      </c>
      <c r="I109" t="s">
        <v>2321</v>
      </c>
      <c r="J109" t="str">
        <f t="shared" si="9"/>
        <v>CP-9-0</v>
      </c>
      <c r="L109" t="s">
        <v>2292</v>
      </c>
      <c r="M109" t="str">
        <f t="shared" si="10"/>
        <v>CM-11-0</v>
      </c>
      <c r="Q109" s="64" t="s">
        <v>2982</v>
      </c>
      <c r="R109" t="e">
        <f t="shared" si="6"/>
        <v>#N/A</v>
      </c>
      <c r="T109" t="s">
        <v>2206</v>
      </c>
      <c r="U109" t="str">
        <f t="shared" si="11"/>
        <v>AT-3-0</v>
      </c>
    </row>
    <row r="110" spans="1:21">
      <c r="A110" t="s">
        <v>2280</v>
      </c>
      <c r="B110" t="str">
        <f t="shared" si="7"/>
        <v>CM-7-2</v>
      </c>
      <c r="D110" t="s">
        <v>2257</v>
      </c>
      <c r="E110" t="str">
        <f t="shared" si="8"/>
        <v>CM-1-0</v>
      </c>
      <c r="I110" t="s">
        <v>2322</v>
      </c>
      <c r="J110" t="str">
        <f t="shared" si="9"/>
        <v>CP-9-1</v>
      </c>
      <c r="L110" t="s">
        <v>2294</v>
      </c>
      <c r="M110" t="str">
        <f t="shared" si="10"/>
        <v>CP-1-0</v>
      </c>
      <c r="Q110" s="64" t="s">
        <v>2983</v>
      </c>
      <c r="R110" t="e">
        <f t="shared" si="6"/>
        <v>#N/A</v>
      </c>
      <c r="T110" t="s">
        <v>2644</v>
      </c>
      <c r="U110" t="str">
        <f t="shared" si="11"/>
        <v>AT-3-1</v>
      </c>
    </row>
    <row r="111" spans="1:21">
      <c r="A111" t="s">
        <v>2282</v>
      </c>
      <c r="B111" t="str">
        <f t="shared" si="7"/>
        <v>CM-7-5</v>
      </c>
      <c r="D111" t="s">
        <v>2258</v>
      </c>
      <c r="E111" t="str">
        <f t="shared" si="8"/>
        <v>CM-2-0</v>
      </c>
      <c r="I111" t="s">
        <v>2326</v>
      </c>
      <c r="J111" t="str">
        <f t="shared" si="9"/>
        <v>CP-10-0</v>
      </c>
      <c r="L111" t="s">
        <v>2295</v>
      </c>
      <c r="M111" t="str">
        <f t="shared" si="10"/>
        <v>CP-2-0</v>
      </c>
      <c r="Q111" s="64" t="s">
        <v>2984</v>
      </c>
      <c r="R111" t="e">
        <f t="shared" si="6"/>
        <v>#N/A</v>
      </c>
      <c r="T111" t="s">
        <v>2645</v>
      </c>
      <c r="U111" t="str">
        <f t="shared" si="11"/>
        <v>AT-3-2</v>
      </c>
    </row>
    <row r="112" spans="1:21">
      <c r="A112" t="s">
        <v>2283</v>
      </c>
      <c r="B112" t="str">
        <f t="shared" si="7"/>
        <v>CM-8-0</v>
      </c>
      <c r="D112" t="s">
        <v>2259</v>
      </c>
      <c r="E112" t="str">
        <f t="shared" si="8"/>
        <v>CM-2-1</v>
      </c>
      <c r="I112" t="s">
        <v>2327</v>
      </c>
      <c r="J112" t="str">
        <f t="shared" si="9"/>
        <v>CP-10-2</v>
      </c>
      <c r="L112" t="s">
        <v>2296</v>
      </c>
      <c r="M112" t="str">
        <f t="shared" si="10"/>
        <v>CP-2-1</v>
      </c>
      <c r="Q112" s="64" t="s">
        <v>2985</v>
      </c>
      <c r="R112" t="e">
        <f t="shared" si="6"/>
        <v>#N/A</v>
      </c>
      <c r="T112" t="s">
        <v>2207</v>
      </c>
      <c r="U112" t="str">
        <f t="shared" si="11"/>
        <v>AT-3-3</v>
      </c>
    </row>
    <row r="113" spans="1:21">
      <c r="A113" t="s">
        <v>2284</v>
      </c>
      <c r="B113" t="str">
        <f t="shared" si="7"/>
        <v>CM-8-1</v>
      </c>
      <c r="D113" t="s">
        <v>2260</v>
      </c>
      <c r="E113" t="str">
        <f t="shared" si="8"/>
        <v>CM-2-2</v>
      </c>
      <c r="I113" t="s">
        <v>2329</v>
      </c>
      <c r="J113" t="str">
        <f t="shared" si="9"/>
        <v>IA-1-0</v>
      </c>
      <c r="L113" t="s">
        <v>2297</v>
      </c>
      <c r="M113" t="e">
        <f t="shared" si="10"/>
        <v>#N/A</v>
      </c>
      <c r="Q113" s="64" t="s">
        <v>2986</v>
      </c>
      <c r="R113" t="e">
        <f t="shared" si="6"/>
        <v>#N/A</v>
      </c>
      <c r="T113" t="s">
        <v>2208</v>
      </c>
      <c r="U113" t="str">
        <f t="shared" si="11"/>
        <v>AT-3-4</v>
      </c>
    </row>
    <row r="114" spans="1:21">
      <c r="A114" t="s">
        <v>2285</v>
      </c>
      <c r="B114" t="str">
        <f t="shared" si="7"/>
        <v>CM-8-2</v>
      </c>
      <c r="D114" t="s">
        <v>2261</v>
      </c>
      <c r="E114" t="str">
        <f t="shared" si="8"/>
        <v>CM-2-3</v>
      </c>
      <c r="I114" t="s">
        <v>2330</v>
      </c>
      <c r="J114" t="str">
        <f t="shared" si="9"/>
        <v>IA-2-0</v>
      </c>
      <c r="L114" t="s">
        <v>2298</v>
      </c>
      <c r="M114" t="str">
        <f t="shared" si="10"/>
        <v>CP-2-3</v>
      </c>
      <c r="Q114" s="64" t="s">
        <v>2987</v>
      </c>
      <c r="R114" t="e">
        <f t="shared" si="6"/>
        <v>#N/A</v>
      </c>
      <c r="T114" t="s">
        <v>2209</v>
      </c>
      <c r="U114" t="str">
        <f t="shared" si="11"/>
        <v>AT-4-0</v>
      </c>
    </row>
    <row r="115" spans="1:21">
      <c r="A115" t="s">
        <v>2286</v>
      </c>
      <c r="B115" t="str">
        <f t="shared" si="7"/>
        <v>CM-8-3</v>
      </c>
      <c r="D115" t="s">
        <v>2262</v>
      </c>
      <c r="E115" t="str">
        <f t="shared" si="8"/>
        <v>CM-2-7</v>
      </c>
      <c r="I115" t="s">
        <v>2331</v>
      </c>
      <c r="J115" t="str">
        <f t="shared" si="9"/>
        <v>IA-2-1</v>
      </c>
      <c r="L115" t="s">
        <v>2301</v>
      </c>
      <c r="M115" t="str">
        <f t="shared" si="10"/>
        <v>CP-2-8</v>
      </c>
      <c r="Q115" s="64" t="s">
        <v>2988</v>
      </c>
      <c r="R115" t="e">
        <f t="shared" si="6"/>
        <v>#N/A</v>
      </c>
      <c r="T115" t="s">
        <v>2210</v>
      </c>
      <c r="U115" t="str">
        <f t="shared" si="11"/>
        <v>AU-1-0</v>
      </c>
    </row>
    <row r="116" spans="1:21">
      <c r="A116" t="s">
        <v>2287</v>
      </c>
      <c r="B116" t="str">
        <f t="shared" si="7"/>
        <v>CM-8-4</v>
      </c>
      <c r="D116" t="s">
        <v>2263</v>
      </c>
      <c r="E116" t="str">
        <f t="shared" si="8"/>
        <v>CM-3-0</v>
      </c>
      <c r="I116" t="s">
        <v>2332</v>
      </c>
      <c r="J116" t="str">
        <f t="shared" si="9"/>
        <v>IA-2-2</v>
      </c>
      <c r="L116" t="s">
        <v>2302</v>
      </c>
      <c r="M116" t="str">
        <f t="shared" si="10"/>
        <v>CP-3-0</v>
      </c>
      <c r="Q116" s="64" t="s">
        <v>2989</v>
      </c>
      <c r="R116" t="e">
        <f t="shared" si="6"/>
        <v>#N/A</v>
      </c>
      <c r="T116" t="s">
        <v>2211</v>
      </c>
      <c r="U116" t="str">
        <f t="shared" si="11"/>
        <v>AU-2-0</v>
      </c>
    </row>
    <row r="117" spans="1:21">
      <c r="A117" t="s">
        <v>2288</v>
      </c>
      <c r="B117" t="str">
        <f t="shared" si="7"/>
        <v>CM-8-5</v>
      </c>
      <c r="D117" t="s">
        <v>2264</v>
      </c>
      <c r="E117" t="str">
        <f t="shared" si="8"/>
        <v>CM-3-1</v>
      </c>
      <c r="I117" t="s">
        <v>2333</v>
      </c>
      <c r="J117" t="str">
        <f t="shared" si="9"/>
        <v>IA-2-3</v>
      </c>
      <c r="L117" t="s">
        <v>2304</v>
      </c>
      <c r="M117" t="str">
        <f t="shared" si="10"/>
        <v>CP-4-0</v>
      </c>
      <c r="Q117" s="64" t="s">
        <v>2990</v>
      </c>
      <c r="R117" t="e">
        <f t="shared" si="6"/>
        <v>#N/A</v>
      </c>
      <c r="T117" t="s">
        <v>2647</v>
      </c>
      <c r="U117" t="str">
        <f t="shared" si="11"/>
        <v>AU-2-1</v>
      </c>
    </row>
    <row r="118" spans="1:21">
      <c r="A118" t="s">
        <v>2289</v>
      </c>
      <c r="B118" t="str">
        <f t="shared" si="7"/>
        <v>CM-9-0</v>
      </c>
      <c r="D118" t="s">
        <v>2265</v>
      </c>
      <c r="E118" t="str">
        <f t="shared" si="8"/>
        <v>CM-3-2</v>
      </c>
      <c r="I118" t="s">
        <v>2336</v>
      </c>
      <c r="J118" t="str">
        <f t="shared" si="9"/>
        <v>IA-2-8</v>
      </c>
      <c r="L118" t="s">
        <v>2305</v>
      </c>
      <c r="M118" t="str">
        <f t="shared" si="10"/>
        <v>CP-4-1</v>
      </c>
      <c r="Q118" s="64" t="s">
        <v>2991</v>
      </c>
      <c r="R118" t="e">
        <f t="shared" si="6"/>
        <v>#N/A</v>
      </c>
      <c r="T118" t="s">
        <v>2648</v>
      </c>
      <c r="U118" t="str">
        <f t="shared" si="11"/>
        <v>AU-2-2</v>
      </c>
    </row>
    <row r="119" spans="1:21">
      <c r="A119" t="s">
        <v>2290</v>
      </c>
      <c r="B119" t="str">
        <f t="shared" si="7"/>
        <v>CM-10-0</v>
      </c>
      <c r="D119" t="s">
        <v>2266</v>
      </c>
      <c r="E119" t="e">
        <f t="shared" si="8"/>
        <v>#N/A</v>
      </c>
      <c r="I119" t="s">
        <v>2338</v>
      </c>
      <c r="J119" t="str">
        <f t="shared" si="9"/>
        <v>IA-2-11</v>
      </c>
      <c r="L119" t="s">
        <v>2307</v>
      </c>
      <c r="M119" t="str">
        <f t="shared" si="10"/>
        <v>CP-6-0</v>
      </c>
      <c r="Q119" s="64" t="s">
        <v>2992</v>
      </c>
      <c r="R119" t="e">
        <f t="shared" si="6"/>
        <v>#N/A</v>
      </c>
      <c r="T119" t="s">
        <v>2212</v>
      </c>
      <c r="U119" t="str">
        <f t="shared" si="11"/>
        <v>AU-2-3</v>
      </c>
    </row>
    <row r="120" spans="1:21">
      <c r="A120" t="s">
        <v>2292</v>
      </c>
      <c r="B120" t="str">
        <f t="shared" si="7"/>
        <v>CM-11-0</v>
      </c>
      <c r="D120" t="s">
        <v>2267</v>
      </c>
      <c r="E120" t="e">
        <f t="shared" si="8"/>
        <v>#N/A</v>
      </c>
      <c r="I120" t="s">
        <v>2339</v>
      </c>
      <c r="J120" t="str">
        <f t="shared" si="9"/>
        <v>IA-2-12</v>
      </c>
      <c r="L120" t="s">
        <v>2308</v>
      </c>
      <c r="M120" t="str">
        <f t="shared" si="10"/>
        <v>CP-6-1</v>
      </c>
      <c r="Q120" s="64" t="s">
        <v>2993</v>
      </c>
      <c r="R120" t="e">
        <f t="shared" si="6"/>
        <v>#N/A</v>
      </c>
      <c r="T120" t="s">
        <v>2649</v>
      </c>
      <c r="U120" t="str">
        <f t="shared" si="11"/>
        <v>AU-2-4</v>
      </c>
    </row>
    <row r="121" spans="1:21">
      <c r="A121" t="s">
        <v>2294</v>
      </c>
      <c r="B121" t="str">
        <f t="shared" si="7"/>
        <v>CP-1-0</v>
      </c>
      <c r="D121" t="s">
        <v>2268</v>
      </c>
      <c r="E121" t="str">
        <f t="shared" si="8"/>
        <v>CM-4-0</v>
      </c>
      <c r="I121" t="s">
        <v>2340</v>
      </c>
      <c r="J121" t="str">
        <f t="shared" si="9"/>
        <v>IA-3-0</v>
      </c>
      <c r="L121" t="s">
        <v>2310</v>
      </c>
      <c r="M121" t="str">
        <f t="shared" si="10"/>
        <v>CP-6-3</v>
      </c>
      <c r="Q121" s="64" t="s">
        <v>2994</v>
      </c>
      <c r="R121" t="e">
        <f t="shared" si="6"/>
        <v>#N/A</v>
      </c>
      <c r="T121" t="s">
        <v>2213</v>
      </c>
      <c r="U121" t="str">
        <f t="shared" si="11"/>
        <v>AU-3-0</v>
      </c>
    </row>
    <row r="122" spans="1:21">
      <c r="A122" t="s">
        <v>2295</v>
      </c>
      <c r="B122" t="str">
        <f t="shared" si="7"/>
        <v>CP-2-0</v>
      </c>
      <c r="D122" t="s">
        <v>2269</v>
      </c>
      <c r="E122" t="str">
        <f t="shared" si="8"/>
        <v>CM-4-1</v>
      </c>
      <c r="I122" t="s">
        <v>2341</v>
      </c>
      <c r="J122" t="str">
        <f t="shared" si="9"/>
        <v>IA-4-0</v>
      </c>
      <c r="L122" t="s">
        <v>2311</v>
      </c>
      <c r="M122" t="str">
        <f t="shared" si="10"/>
        <v>CP-7-0</v>
      </c>
      <c r="Q122" s="64" t="s">
        <v>2997</v>
      </c>
      <c r="R122" t="e">
        <f t="shared" si="6"/>
        <v>#N/A</v>
      </c>
      <c r="T122" t="s">
        <v>2214</v>
      </c>
      <c r="U122" t="str">
        <f t="shared" si="11"/>
        <v>AU-3-1</v>
      </c>
    </row>
    <row r="123" spans="1:21">
      <c r="A123" t="s">
        <v>2296</v>
      </c>
      <c r="B123" t="str">
        <f t="shared" si="7"/>
        <v>CP-2-1</v>
      </c>
      <c r="D123" t="s">
        <v>2270</v>
      </c>
      <c r="E123" t="str">
        <f t="shared" si="8"/>
        <v>CM-5-0</v>
      </c>
      <c r="I123" t="s">
        <v>2343</v>
      </c>
      <c r="J123" t="str">
        <f t="shared" si="9"/>
        <v>IA-5-0</v>
      </c>
      <c r="L123" t="s">
        <v>2312</v>
      </c>
      <c r="M123" t="str">
        <f t="shared" si="10"/>
        <v>CP-7-1</v>
      </c>
      <c r="Q123" s="64" t="s">
        <v>2998</v>
      </c>
      <c r="R123" t="e">
        <f t="shared" si="6"/>
        <v>#N/A</v>
      </c>
      <c r="T123" t="s">
        <v>2215</v>
      </c>
      <c r="U123" t="str">
        <f t="shared" si="11"/>
        <v>AU-3-2</v>
      </c>
    </row>
    <row r="124" spans="1:21">
      <c r="A124" t="s">
        <v>2297</v>
      </c>
      <c r="B124" t="str">
        <f t="shared" si="7"/>
        <v>CP-2-2</v>
      </c>
      <c r="D124" t="s">
        <v>2271</v>
      </c>
      <c r="E124" t="str">
        <f t="shared" si="8"/>
        <v>CM-5-1</v>
      </c>
      <c r="I124" t="s">
        <v>2344</v>
      </c>
      <c r="J124" t="str">
        <f t="shared" si="9"/>
        <v>IA-5-1</v>
      </c>
      <c r="L124" t="s">
        <v>2313</v>
      </c>
      <c r="M124" t="str">
        <f t="shared" si="10"/>
        <v>CP-7-2</v>
      </c>
      <c r="Q124" s="64" t="s">
        <v>2999</v>
      </c>
      <c r="R124" t="e">
        <f t="shared" si="6"/>
        <v>#N/A</v>
      </c>
      <c r="T124" t="s">
        <v>2216</v>
      </c>
      <c r="U124" t="str">
        <f t="shared" si="11"/>
        <v>AU-4-0</v>
      </c>
    </row>
    <row r="125" spans="1:21">
      <c r="A125" t="s">
        <v>2298</v>
      </c>
      <c r="B125" t="str">
        <f t="shared" si="7"/>
        <v>CP-2-3</v>
      </c>
      <c r="D125" t="s">
        <v>2272</v>
      </c>
      <c r="E125" t="str">
        <f t="shared" si="8"/>
        <v>CM-5-2</v>
      </c>
      <c r="I125" t="s">
        <v>2345</v>
      </c>
      <c r="J125" t="str">
        <f t="shared" si="9"/>
        <v>IA-5-2</v>
      </c>
      <c r="L125" t="s">
        <v>2314</v>
      </c>
      <c r="M125" t="str">
        <f t="shared" si="10"/>
        <v>CP-7-3</v>
      </c>
      <c r="Q125" s="64" t="s">
        <v>3000</v>
      </c>
      <c r="R125" t="e">
        <f t="shared" si="6"/>
        <v>#N/A</v>
      </c>
      <c r="T125" t="s">
        <v>2650</v>
      </c>
      <c r="U125" t="str">
        <f t="shared" si="11"/>
        <v>AU-4-1</v>
      </c>
    </row>
    <row r="126" spans="1:21">
      <c r="A126" t="s">
        <v>2299</v>
      </c>
      <c r="B126" t="str">
        <f t="shared" si="7"/>
        <v>CP-2-4</v>
      </c>
      <c r="D126" t="s">
        <v>2273</v>
      </c>
      <c r="E126" t="str">
        <f t="shared" si="8"/>
        <v>CM-5-3</v>
      </c>
      <c r="I126" t="s">
        <v>2346</v>
      </c>
      <c r="J126" t="str">
        <f t="shared" si="9"/>
        <v>IA-5-3</v>
      </c>
      <c r="L126" t="s">
        <v>2316</v>
      </c>
      <c r="M126" t="str">
        <f t="shared" si="10"/>
        <v>CP-8-0</v>
      </c>
      <c r="Q126" s="64" t="s">
        <v>3001</v>
      </c>
      <c r="R126" t="e">
        <f t="shared" si="6"/>
        <v>#N/A</v>
      </c>
      <c r="T126" t="s">
        <v>2217</v>
      </c>
      <c r="U126" t="str">
        <f t="shared" si="11"/>
        <v>AU-5-0</v>
      </c>
    </row>
    <row r="127" spans="1:21">
      <c r="A127" t="s">
        <v>2300</v>
      </c>
      <c r="B127" t="str">
        <f t="shared" si="7"/>
        <v>CP-2-5</v>
      </c>
      <c r="D127" t="s">
        <v>2274</v>
      </c>
      <c r="E127" t="e">
        <f t="shared" si="8"/>
        <v>#N/A</v>
      </c>
      <c r="I127" t="s">
        <v>2351</v>
      </c>
      <c r="J127" t="str">
        <f t="shared" si="9"/>
        <v>IA-5-11</v>
      </c>
      <c r="L127" t="s">
        <v>2317</v>
      </c>
      <c r="M127" t="str">
        <f t="shared" si="10"/>
        <v>CP-8-1</v>
      </c>
      <c r="Q127" s="64" t="s">
        <v>3002</v>
      </c>
      <c r="R127" t="e">
        <f t="shared" si="6"/>
        <v>#N/A</v>
      </c>
      <c r="T127" t="s">
        <v>2218</v>
      </c>
      <c r="U127" t="str">
        <f t="shared" si="11"/>
        <v>AU-5-1</v>
      </c>
    </row>
    <row r="128" spans="1:21">
      <c r="A128" t="s">
        <v>2301</v>
      </c>
      <c r="B128" t="str">
        <f t="shared" si="7"/>
        <v>CP-2-8</v>
      </c>
      <c r="D128" t="s">
        <v>2275</v>
      </c>
      <c r="E128" t="str">
        <f t="shared" si="8"/>
        <v>CM-6-0</v>
      </c>
      <c r="I128" t="s">
        <v>2353</v>
      </c>
      <c r="J128" t="str">
        <f t="shared" si="9"/>
        <v>IA-6-0</v>
      </c>
      <c r="L128" t="s">
        <v>2318</v>
      </c>
      <c r="M128" t="str">
        <f t="shared" si="10"/>
        <v>CP-8-2</v>
      </c>
      <c r="Q128" s="64" t="s">
        <v>3003</v>
      </c>
      <c r="R128" t="e">
        <f t="shared" si="6"/>
        <v>#N/A</v>
      </c>
      <c r="T128" t="s">
        <v>2219</v>
      </c>
      <c r="U128" t="str">
        <f t="shared" si="11"/>
        <v>AU-5-2</v>
      </c>
    </row>
    <row r="129" spans="1:21">
      <c r="A129" t="s">
        <v>2302</v>
      </c>
      <c r="B129" t="str">
        <f t="shared" si="7"/>
        <v>CP-3-0</v>
      </c>
      <c r="D129" t="s">
        <v>2276</v>
      </c>
      <c r="E129" t="str">
        <f t="shared" si="8"/>
        <v>CM-6-1</v>
      </c>
      <c r="I129" t="s">
        <v>2354</v>
      </c>
      <c r="J129" t="str">
        <f t="shared" si="9"/>
        <v>IA-7-0</v>
      </c>
      <c r="L129" t="s">
        <v>2321</v>
      </c>
      <c r="M129" t="str">
        <f t="shared" si="10"/>
        <v>CP-9-0</v>
      </c>
      <c r="Q129" s="64" t="s">
        <v>3004</v>
      </c>
      <c r="R129" t="e">
        <f t="shared" si="6"/>
        <v>#N/A</v>
      </c>
      <c r="T129" t="s">
        <v>2651</v>
      </c>
      <c r="U129" t="str">
        <f t="shared" si="11"/>
        <v>AU-5-3</v>
      </c>
    </row>
    <row r="130" spans="1:21">
      <c r="A130" t="s">
        <v>2303</v>
      </c>
      <c r="B130" t="str">
        <f t="shared" si="7"/>
        <v>CP-3-1</v>
      </c>
      <c r="D130" t="s">
        <v>2277</v>
      </c>
      <c r="E130" t="str">
        <f t="shared" si="8"/>
        <v>CM-6-2</v>
      </c>
      <c r="I130" t="s">
        <v>2355</v>
      </c>
      <c r="J130" t="str">
        <f t="shared" si="9"/>
        <v>IA-8-0</v>
      </c>
      <c r="L130" t="s">
        <v>2322</v>
      </c>
      <c r="M130" t="str">
        <f t="shared" si="10"/>
        <v>CP-9-1</v>
      </c>
      <c r="Q130" s="64" t="s">
        <v>3005</v>
      </c>
      <c r="R130" t="e">
        <f t="shared" ref="R130:R193" si="12">VLOOKUP(Q130,T:T,1,FALSE)</f>
        <v>#N/A</v>
      </c>
      <c r="T130" t="s">
        <v>2652</v>
      </c>
      <c r="U130" t="str">
        <f t="shared" si="11"/>
        <v>AU-5-4</v>
      </c>
    </row>
    <row r="131" spans="1:21">
      <c r="A131" t="s">
        <v>2304</v>
      </c>
      <c r="B131" t="str">
        <f t="shared" ref="B131:B194" si="13">VLOOKUP(A131,D:D,1,FALSE)</f>
        <v>CP-4-0</v>
      </c>
      <c r="D131" t="s">
        <v>2278</v>
      </c>
      <c r="E131" t="str">
        <f t="shared" ref="E131:E194" si="14">VLOOKUP(D131,A:A,1,FALSE)</f>
        <v>CM-7-0</v>
      </c>
      <c r="I131" t="s">
        <v>2356</v>
      </c>
      <c r="J131" t="str">
        <f t="shared" ref="J131:J194" si="15">VLOOKUP(I131,L:L,1,FALSE)</f>
        <v>IA-8-1</v>
      </c>
      <c r="L131" t="s">
        <v>2324</v>
      </c>
      <c r="M131" t="e">
        <f t="shared" ref="M131:M194" si="16">VLOOKUP(L131,I:I,1,FALSE)</f>
        <v>#N/A</v>
      </c>
      <c r="Q131" s="64" t="s">
        <v>3006</v>
      </c>
      <c r="R131" t="e">
        <f t="shared" si="12"/>
        <v>#N/A</v>
      </c>
      <c r="T131" t="s">
        <v>2220</v>
      </c>
      <c r="U131" t="str">
        <f t="shared" ref="U131:U194" si="17">VLOOKUP(T131,Q:Q,1,FALSE)</f>
        <v>AU-6-0</v>
      </c>
    </row>
    <row r="132" spans="1:21">
      <c r="A132" t="s">
        <v>2305</v>
      </c>
      <c r="B132" t="str">
        <f t="shared" si="13"/>
        <v>CP-4-1</v>
      </c>
      <c r="D132" t="s">
        <v>2279</v>
      </c>
      <c r="E132" t="str">
        <f t="shared" si="14"/>
        <v>CM-7-1</v>
      </c>
      <c r="I132" t="s">
        <v>2357</v>
      </c>
      <c r="J132" t="str">
        <f t="shared" si="15"/>
        <v>IA-8-2</v>
      </c>
      <c r="L132" t="s">
        <v>2326</v>
      </c>
      <c r="M132" t="str">
        <f t="shared" si="16"/>
        <v>CP-10-0</v>
      </c>
      <c r="Q132" s="64" t="s">
        <v>3007</v>
      </c>
      <c r="R132" t="e">
        <f t="shared" si="12"/>
        <v>#N/A</v>
      </c>
      <c r="T132" t="s">
        <v>2221</v>
      </c>
      <c r="U132" t="str">
        <f t="shared" si="17"/>
        <v>AU-6-1</v>
      </c>
    </row>
    <row r="133" spans="1:21">
      <c r="A133" t="s">
        <v>2306</v>
      </c>
      <c r="B133" t="str">
        <f t="shared" si="13"/>
        <v>CP-4-2</v>
      </c>
      <c r="D133" t="s">
        <v>2280</v>
      </c>
      <c r="E133" t="str">
        <f t="shared" si="14"/>
        <v>CM-7-2</v>
      </c>
      <c r="I133" t="s">
        <v>2358</v>
      </c>
      <c r="J133" t="str">
        <f t="shared" si="15"/>
        <v>IA-8-3</v>
      </c>
      <c r="L133" t="s">
        <v>2327</v>
      </c>
      <c r="M133" t="str">
        <f t="shared" si="16"/>
        <v>CP-10-2</v>
      </c>
      <c r="Q133" s="64" t="s">
        <v>3008</v>
      </c>
      <c r="R133" t="e">
        <f t="shared" si="12"/>
        <v>#N/A</v>
      </c>
      <c r="T133" t="s">
        <v>2653</v>
      </c>
      <c r="U133" t="str">
        <f t="shared" si="17"/>
        <v>AU-6-2</v>
      </c>
    </row>
    <row r="134" spans="1:21">
      <c r="A134" t="s">
        <v>2307</v>
      </c>
      <c r="B134" t="str">
        <f t="shared" si="13"/>
        <v>CP-6-0</v>
      </c>
      <c r="D134" t="s">
        <v>2282</v>
      </c>
      <c r="E134" t="str">
        <f t="shared" si="14"/>
        <v>CM-7-5</v>
      </c>
      <c r="I134" t="s">
        <v>2359</v>
      </c>
      <c r="J134" t="str">
        <f t="shared" si="15"/>
        <v>IA-8-4</v>
      </c>
      <c r="L134" t="s">
        <v>2329</v>
      </c>
      <c r="M134" t="str">
        <f t="shared" si="16"/>
        <v>IA-1-0</v>
      </c>
      <c r="Q134" s="64" t="s">
        <v>3045</v>
      </c>
      <c r="R134" t="e">
        <f t="shared" si="12"/>
        <v>#N/A</v>
      </c>
      <c r="T134" t="s">
        <v>2222</v>
      </c>
      <c r="U134" t="str">
        <f t="shared" si="17"/>
        <v>AU-6-3</v>
      </c>
    </row>
    <row r="135" spans="1:21">
      <c r="A135" t="s">
        <v>2308</v>
      </c>
      <c r="B135" t="str">
        <f t="shared" si="13"/>
        <v>CP-6-1</v>
      </c>
      <c r="D135" t="s">
        <v>2283</v>
      </c>
      <c r="E135" t="str">
        <f t="shared" si="14"/>
        <v>CM-8-0</v>
      </c>
      <c r="I135" t="s">
        <v>2360</v>
      </c>
      <c r="J135" t="str">
        <f t="shared" si="15"/>
        <v>IR-1-0</v>
      </c>
      <c r="L135" t="s">
        <v>2330</v>
      </c>
      <c r="M135" t="str">
        <f t="shared" si="16"/>
        <v>IA-2-0</v>
      </c>
      <c r="Q135" s="64" t="s">
        <v>3051</v>
      </c>
      <c r="R135" t="e">
        <f t="shared" si="12"/>
        <v>#N/A</v>
      </c>
      <c r="T135" t="s">
        <v>2223</v>
      </c>
      <c r="U135" t="str">
        <f t="shared" si="17"/>
        <v>AU-6-4</v>
      </c>
    </row>
    <row r="136" spans="1:21">
      <c r="A136" t="s">
        <v>2309</v>
      </c>
      <c r="B136" t="str">
        <f t="shared" si="13"/>
        <v>CP-6-2</v>
      </c>
      <c r="D136" t="s">
        <v>2284</v>
      </c>
      <c r="E136" t="str">
        <f t="shared" si="14"/>
        <v>CM-8-1</v>
      </c>
      <c r="I136" t="s">
        <v>2361</v>
      </c>
      <c r="J136" t="str">
        <f t="shared" si="15"/>
        <v>IR-2-0</v>
      </c>
      <c r="L136" t="s">
        <v>2331</v>
      </c>
      <c r="M136" t="str">
        <f t="shared" si="16"/>
        <v>IA-2-1</v>
      </c>
      <c r="Q136" s="64" t="s">
        <v>3052</v>
      </c>
      <c r="R136" t="e">
        <f t="shared" si="12"/>
        <v>#N/A</v>
      </c>
      <c r="T136" t="s">
        <v>2224</v>
      </c>
      <c r="U136" t="str">
        <f t="shared" si="17"/>
        <v>AU-6-5</v>
      </c>
    </row>
    <row r="137" spans="1:21">
      <c r="A137" t="s">
        <v>2310</v>
      </c>
      <c r="B137" t="str">
        <f t="shared" si="13"/>
        <v>CP-6-3</v>
      </c>
      <c r="D137" t="s">
        <v>2285</v>
      </c>
      <c r="E137" t="str">
        <f t="shared" si="14"/>
        <v>CM-8-2</v>
      </c>
      <c r="I137" t="s">
        <v>2364</v>
      </c>
      <c r="J137" t="str">
        <f t="shared" si="15"/>
        <v>IR-3-0</v>
      </c>
      <c r="L137" t="s">
        <v>2332</v>
      </c>
      <c r="M137" t="str">
        <f t="shared" si="16"/>
        <v>IA-2-2</v>
      </c>
      <c r="Q137" s="64" t="s">
        <v>3053</v>
      </c>
      <c r="R137" t="e">
        <f t="shared" si="12"/>
        <v>#N/A</v>
      </c>
      <c r="T137" t="s">
        <v>2225</v>
      </c>
      <c r="U137" t="str">
        <f t="shared" si="17"/>
        <v>AU-6-6</v>
      </c>
    </row>
    <row r="138" spans="1:21">
      <c r="A138" t="s">
        <v>2311</v>
      </c>
      <c r="B138" t="str">
        <f t="shared" si="13"/>
        <v>CP-7-0</v>
      </c>
      <c r="D138" t="s">
        <v>2286</v>
      </c>
      <c r="E138" t="str">
        <f t="shared" si="14"/>
        <v>CM-8-3</v>
      </c>
      <c r="I138" t="s">
        <v>2365</v>
      </c>
      <c r="J138" t="str">
        <f t="shared" si="15"/>
        <v>IR-3-2</v>
      </c>
      <c r="L138" t="s">
        <v>2333</v>
      </c>
      <c r="M138" t="str">
        <f t="shared" si="16"/>
        <v>IA-2-3</v>
      </c>
      <c r="Q138" s="64" t="s">
        <v>3054</v>
      </c>
      <c r="R138" t="e">
        <f t="shared" si="12"/>
        <v>#N/A</v>
      </c>
      <c r="T138" t="s">
        <v>2226</v>
      </c>
      <c r="U138" t="str">
        <f t="shared" si="17"/>
        <v>AU-6-7</v>
      </c>
    </row>
    <row r="139" spans="1:21">
      <c r="A139" t="s">
        <v>2312</v>
      </c>
      <c r="B139" t="str">
        <f t="shared" si="13"/>
        <v>CP-7-1</v>
      </c>
      <c r="D139" t="s">
        <v>2287</v>
      </c>
      <c r="E139" t="str">
        <f t="shared" si="14"/>
        <v>CM-8-4</v>
      </c>
      <c r="I139" t="s">
        <v>2366</v>
      </c>
      <c r="J139" t="str">
        <f t="shared" si="15"/>
        <v>IR-4-0</v>
      </c>
      <c r="L139" t="s">
        <v>2335</v>
      </c>
      <c r="M139" t="e">
        <f t="shared" si="16"/>
        <v>#N/A</v>
      </c>
      <c r="Q139" s="64" t="s">
        <v>3055</v>
      </c>
      <c r="R139" t="e">
        <f t="shared" si="12"/>
        <v>#N/A</v>
      </c>
      <c r="T139" t="s">
        <v>2654</v>
      </c>
      <c r="U139" t="str">
        <f t="shared" si="17"/>
        <v>AU-6-8</v>
      </c>
    </row>
    <row r="140" spans="1:21">
      <c r="A140" t="s">
        <v>2313</v>
      </c>
      <c r="B140" t="str">
        <f t="shared" si="13"/>
        <v>CP-7-2</v>
      </c>
      <c r="D140" t="s">
        <v>2288</v>
      </c>
      <c r="E140" t="str">
        <f t="shared" si="14"/>
        <v>CM-8-5</v>
      </c>
      <c r="I140" t="s">
        <v>2367</v>
      </c>
      <c r="J140" t="str">
        <f t="shared" si="15"/>
        <v>IR-4-1</v>
      </c>
      <c r="L140" t="s">
        <v>2336</v>
      </c>
      <c r="M140" t="str">
        <f t="shared" si="16"/>
        <v>IA-2-8</v>
      </c>
      <c r="Q140" s="64" t="s">
        <v>3056</v>
      </c>
      <c r="R140" t="e">
        <f t="shared" si="12"/>
        <v>#N/A</v>
      </c>
      <c r="T140" t="s">
        <v>2655</v>
      </c>
      <c r="U140" t="str">
        <f t="shared" si="17"/>
        <v>AU-6-9</v>
      </c>
    </row>
    <row r="141" spans="1:21">
      <c r="A141" t="s">
        <v>2314</v>
      </c>
      <c r="B141" t="str">
        <f t="shared" si="13"/>
        <v>CP-7-3</v>
      </c>
      <c r="D141" t="s">
        <v>2289</v>
      </c>
      <c r="E141" t="str">
        <f t="shared" si="14"/>
        <v>CM-9-0</v>
      </c>
      <c r="I141" t="s">
        <v>2373</v>
      </c>
      <c r="J141" t="str">
        <f t="shared" si="15"/>
        <v>IR-5-0</v>
      </c>
      <c r="L141" t="s">
        <v>2338</v>
      </c>
      <c r="M141" t="str">
        <f t="shared" si="16"/>
        <v>IA-2-11</v>
      </c>
      <c r="Q141" s="64" t="s">
        <v>3057</v>
      </c>
      <c r="R141" t="e">
        <f t="shared" si="12"/>
        <v>#N/A</v>
      </c>
      <c r="T141" t="s">
        <v>2227</v>
      </c>
      <c r="U141" t="str">
        <f t="shared" si="17"/>
        <v>AU-6-10</v>
      </c>
    </row>
    <row r="142" spans="1:21">
      <c r="A142" t="s">
        <v>2315</v>
      </c>
      <c r="B142" t="str">
        <f t="shared" si="13"/>
        <v>CP-7-4</v>
      </c>
      <c r="D142" t="s">
        <v>2290</v>
      </c>
      <c r="E142" t="str">
        <f t="shared" si="14"/>
        <v>CM-10-0</v>
      </c>
      <c r="I142" t="s">
        <v>2375</v>
      </c>
      <c r="J142" t="str">
        <f t="shared" si="15"/>
        <v>IR-6-0</v>
      </c>
      <c r="L142" t="s">
        <v>2339</v>
      </c>
      <c r="M142" t="str">
        <f t="shared" si="16"/>
        <v>IA-2-12</v>
      </c>
      <c r="Q142" s="64" t="s">
        <v>3058</v>
      </c>
      <c r="R142" t="e">
        <f t="shared" si="12"/>
        <v>#N/A</v>
      </c>
      <c r="T142" t="s">
        <v>2228</v>
      </c>
      <c r="U142" t="str">
        <f t="shared" si="17"/>
        <v>AU-7-0</v>
      </c>
    </row>
    <row r="143" spans="1:21">
      <c r="A143" t="s">
        <v>2316</v>
      </c>
      <c r="B143" t="str">
        <f t="shared" si="13"/>
        <v>CP-8-0</v>
      </c>
      <c r="D143" t="s">
        <v>2291</v>
      </c>
      <c r="E143" t="e">
        <f t="shared" si="14"/>
        <v>#N/A</v>
      </c>
      <c r="I143" t="s">
        <v>2376</v>
      </c>
      <c r="J143" t="str">
        <f t="shared" si="15"/>
        <v>IR-6-1</v>
      </c>
      <c r="L143" t="s">
        <v>2340</v>
      </c>
      <c r="M143" t="str">
        <f t="shared" si="16"/>
        <v>IA-3-0</v>
      </c>
      <c r="Q143" s="64" t="s">
        <v>3059</v>
      </c>
      <c r="R143" t="e">
        <f t="shared" si="12"/>
        <v>#N/A</v>
      </c>
      <c r="T143" t="s">
        <v>2229</v>
      </c>
      <c r="U143" t="str">
        <f t="shared" si="17"/>
        <v>AU-7-1</v>
      </c>
    </row>
    <row r="144" spans="1:21">
      <c r="A144" t="s">
        <v>2317</v>
      </c>
      <c r="B144" t="str">
        <f t="shared" si="13"/>
        <v>CP-8-1</v>
      </c>
      <c r="D144" t="s">
        <v>2292</v>
      </c>
      <c r="E144" t="str">
        <f t="shared" si="14"/>
        <v>CM-11-0</v>
      </c>
      <c r="I144" t="s">
        <v>2377</v>
      </c>
      <c r="J144" t="str">
        <f t="shared" si="15"/>
        <v>IR-7-0</v>
      </c>
      <c r="L144" t="s">
        <v>2341</v>
      </c>
      <c r="M144" t="str">
        <f t="shared" si="16"/>
        <v>IA-4-0</v>
      </c>
      <c r="Q144" s="64" t="s">
        <v>3060</v>
      </c>
      <c r="R144" t="e">
        <f t="shared" si="12"/>
        <v>#N/A</v>
      </c>
      <c r="T144" t="s">
        <v>2656</v>
      </c>
      <c r="U144" t="str">
        <f t="shared" si="17"/>
        <v>AU-7-2</v>
      </c>
    </row>
    <row r="145" spans="1:21">
      <c r="A145" t="s">
        <v>2318</v>
      </c>
      <c r="B145" t="str">
        <f t="shared" si="13"/>
        <v>CP-8-2</v>
      </c>
      <c r="D145" t="s">
        <v>2293</v>
      </c>
      <c r="E145" t="e">
        <f t="shared" si="14"/>
        <v>#N/A</v>
      </c>
      <c r="I145" t="s">
        <v>2378</v>
      </c>
      <c r="J145" t="str">
        <f t="shared" si="15"/>
        <v>IR-7-1</v>
      </c>
      <c r="L145" t="s">
        <v>2342</v>
      </c>
      <c r="M145" t="e">
        <f t="shared" si="16"/>
        <v>#N/A</v>
      </c>
      <c r="Q145" t="s">
        <v>3044</v>
      </c>
      <c r="R145" t="str">
        <f t="shared" si="12"/>
        <v>SI-8-3</v>
      </c>
      <c r="T145" t="s">
        <v>2230</v>
      </c>
      <c r="U145" t="str">
        <f t="shared" si="17"/>
        <v>AU-8-0</v>
      </c>
    </row>
    <row r="146" spans="1:21">
      <c r="A146" t="s">
        <v>2319</v>
      </c>
      <c r="B146" t="str">
        <f t="shared" si="13"/>
        <v>CP-8-3</v>
      </c>
      <c r="D146" t="s">
        <v>2294</v>
      </c>
      <c r="E146" t="str">
        <f t="shared" si="14"/>
        <v>CP-1-0</v>
      </c>
      <c r="I146" t="s">
        <v>2380</v>
      </c>
      <c r="J146" t="str">
        <f t="shared" si="15"/>
        <v>IR-8-0</v>
      </c>
      <c r="L146" t="s">
        <v>2343</v>
      </c>
      <c r="M146" t="str">
        <f t="shared" si="16"/>
        <v>IA-5-0</v>
      </c>
      <c r="Q146" t="s">
        <v>2560</v>
      </c>
      <c r="R146" t="str">
        <f t="shared" si="12"/>
        <v>SI-8-2</v>
      </c>
      <c r="T146" t="s">
        <v>2231</v>
      </c>
      <c r="U146" t="str">
        <f t="shared" si="17"/>
        <v>AU-8-1</v>
      </c>
    </row>
    <row r="147" spans="1:21">
      <c r="A147" t="s">
        <v>2320</v>
      </c>
      <c r="B147" t="str">
        <f t="shared" si="13"/>
        <v>CP-8-4</v>
      </c>
      <c r="D147" t="s">
        <v>2295</v>
      </c>
      <c r="E147" t="str">
        <f t="shared" si="14"/>
        <v>CP-2-0</v>
      </c>
      <c r="I147" t="s">
        <v>2381</v>
      </c>
      <c r="J147" t="str">
        <f t="shared" si="15"/>
        <v>MA-1-0</v>
      </c>
      <c r="L147" t="s">
        <v>2344</v>
      </c>
      <c r="M147" t="str">
        <f t="shared" si="16"/>
        <v>IA-5-1</v>
      </c>
      <c r="Q147" t="s">
        <v>2559</v>
      </c>
      <c r="R147" t="str">
        <f t="shared" si="12"/>
        <v>SI-8-1</v>
      </c>
      <c r="T147" t="s">
        <v>2657</v>
      </c>
      <c r="U147" t="str">
        <f t="shared" si="17"/>
        <v>AU-8-2</v>
      </c>
    </row>
    <row r="148" spans="1:21">
      <c r="A148" t="s">
        <v>2321</v>
      </c>
      <c r="B148" t="str">
        <f t="shared" si="13"/>
        <v>CP-9-0</v>
      </c>
      <c r="D148" t="s">
        <v>2296</v>
      </c>
      <c r="E148" t="str">
        <f t="shared" si="14"/>
        <v>CP-2-1</v>
      </c>
      <c r="I148" t="s">
        <v>2382</v>
      </c>
      <c r="J148" t="str">
        <f t="shared" si="15"/>
        <v>MA-2-0</v>
      </c>
      <c r="L148" t="s">
        <v>2345</v>
      </c>
      <c r="M148" t="str">
        <f t="shared" si="16"/>
        <v>IA-5-2</v>
      </c>
      <c r="Q148" t="s">
        <v>2558</v>
      </c>
      <c r="R148" t="str">
        <f t="shared" si="12"/>
        <v>SI-8-0</v>
      </c>
      <c r="T148" t="s">
        <v>2232</v>
      </c>
      <c r="U148" t="str">
        <f t="shared" si="17"/>
        <v>AU-9-0</v>
      </c>
    </row>
    <row r="149" spans="1:21">
      <c r="A149" t="s">
        <v>2322</v>
      </c>
      <c r="B149" t="str">
        <f t="shared" si="13"/>
        <v>CP-9-1</v>
      </c>
      <c r="D149" t="s">
        <v>2297</v>
      </c>
      <c r="E149" t="str">
        <f t="shared" si="14"/>
        <v>CP-2-2</v>
      </c>
      <c r="I149" t="s">
        <v>2384</v>
      </c>
      <c r="J149" t="str">
        <f t="shared" si="15"/>
        <v>MA-3-0</v>
      </c>
      <c r="L149" t="s">
        <v>2346</v>
      </c>
      <c r="M149" t="str">
        <f t="shared" si="16"/>
        <v>IA-5-3</v>
      </c>
      <c r="Q149" t="s">
        <v>3037</v>
      </c>
      <c r="R149" t="str">
        <f t="shared" si="12"/>
        <v>SI-7-9</v>
      </c>
      <c r="T149" t="s">
        <v>2658</v>
      </c>
      <c r="U149" t="str">
        <f t="shared" si="17"/>
        <v>AU-9-1</v>
      </c>
    </row>
    <row r="150" spans="1:21">
      <c r="A150" t="s">
        <v>2323</v>
      </c>
      <c r="B150" t="str">
        <f t="shared" si="13"/>
        <v>CP-9-2</v>
      </c>
      <c r="D150" t="s">
        <v>2298</v>
      </c>
      <c r="E150" t="str">
        <f t="shared" si="14"/>
        <v>CP-2-3</v>
      </c>
      <c r="I150" t="s">
        <v>2385</v>
      </c>
      <c r="J150" t="str">
        <f t="shared" si="15"/>
        <v>MA-3-1</v>
      </c>
      <c r="L150" t="s">
        <v>2347</v>
      </c>
      <c r="M150" t="e">
        <f t="shared" si="16"/>
        <v>#N/A</v>
      </c>
      <c r="Q150" t="s">
        <v>3036</v>
      </c>
      <c r="R150" t="str">
        <f t="shared" si="12"/>
        <v>SI-7-8</v>
      </c>
      <c r="T150" t="s">
        <v>2233</v>
      </c>
      <c r="U150" t="str">
        <f t="shared" si="17"/>
        <v>AU-9-2</v>
      </c>
    </row>
    <row r="151" spans="1:21">
      <c r="A151" t="s">
        <v>2324</v>
      </c>
      <c r="B151" t="str">
        <f t="shared" si="13"/>
        <v>CP-9-3</v>
      </c>
      <c r="D151" t="s">
        <v>2299</v>
      </c>
      <c r="E151" t="str">
        <f t="shared" si="14"/>
        <v>CP-2-4</v>
      </c>
      <c r="I151" t="s">
        <v>2386</v>
      </c>
      <c r="J151" t="str">
        <f t="shared" si="15"/>
        <v>MA-3-2</v>
      </c>
      <c r="L151" t="s">
        <v>2348</v>
      </c>
      <c r="M151" t="e">
        <f t="shared" si="16"/>
        <v>#N/A</v>
      </c>
      <c r="Q151" t="s">
        <v>2556</v>
      </c>
      <c r="R151" t="str">
        <f t="shared" si="12"/>
        <v>SI-7-7</v>
      </c>
      <c r="T151" t="s">
        <v>2234</v>
      </c>
      <c r="U151" t="str">
        <f t="shared" si="17"/>
        <v>AU-9-3</v>
      </c>
    </row>
    <row r="152" spans="1:21">
      <c r="A152" t="s">
        <v>2325</v>
      </c>
      <c r="B152" t="str">
        <f t="shared" si="13"/>
        <v>CP-9-5</v>
      </c>
      <c r="D152" t="s">
        <v>2300</v>
      </c>
      <c r="E152" t="str">
        <f t="shared" si="14"/>
        <v>CP-2-5</v>
      </c>
      <c r="I152" t="s">
        <v>2388</v>
      </c>
      <c r="J152" t="str">
        <f t="shared" si="15"/>
        <v>MA-4-0</v>
      </c>
      <c r="L152" t="s">
        <v>2349</v>
      </c>
      <c r="M152" t="e">
        <f t="shared" si="16"/>
        <v>#N/A</v>
      </c>
      <c r="Q152" t="s">
        <v>3035</v>
      </c>
      <c r="R152" t="str">
        <f t="shared" si="12"/>
        <v>SI-7-6</v>
      </c>
      <c r="T152" t="s">
        <v>2235</v>
      </c>
      <c r="U152" t="str">
        <f t="shared" si="17"/>
        <v>AU-9-4</v>
      </c>
    </row>
    <row r="153" spans="1:21">
      <c r="A153" t="s">
        <v>2326</v>
      </c>
      <c r="B153" t="str">
        <f t="shared" si="13"/>
        <v>CP-10-0</v>
      </c>
      <c r="D153" t="s">
        <v>2301</v>
      </c>
      <c r="E153" t="str">
        <f t="shared" si="14"/>
        <v>CP-2-8</v>
      </c>
      <c r="I153" t="s">
        <v>2389</v>
      </c>
      <c r="J153" t="str">
        <f t="shared" si="15"/>
        <v>MA-4-2</v>
      </c>
      <c r="L153" t="s">
        <v>2351</v>
      </c>
      <c r="M153" t="str">
        <f t="shared" si="16"/>
        <v>IA-5-11</v>
      </c>
      <c r="Q153" t="s">
        <v>2555</v>
      </c>
      <c r="R153" t="str">
        <f t="shared" si="12"/>
        <v>SI-7-5</v>
      </c>
      <c r="T153" t="s">
        <v>2659</v>
      </c>
      <c r="U153" t="str">
        <f t="shared" si="17"/>
        <v>AU-9-5</v>
      </c>
    </row>
    <row r="154" spans="1:21">
      <c r="A154" t="s">
        <v>2327</v>
      </c>
      <c r="B154" t="str">
        <f t="shared" si="13"/>
        <v>CP-10-2</v>
      </c>
      <c r="D154" t="s">
        <v>2302</v>
      </c>
      <c r="E154" t="str">
        <f t="shared" si="14"/>
        <v>CP-3-0</v>
      </c>
      <c r="I154" t="s">
        <v>2392</v>
      </c>
      <c r="J154" t="str">
        <f t="shared" si="15"/>
        <v>MA-5-0</v>
      </c>
      <c r="L154" t="s">
        <v>2353</v>
      </c>
      <c r="M154" t="str">
        <f t="shared" si="16"/>
        <v>IA-6-0</v>
      </c>
      <c r="Q154" t="s">
        <v>3034</v>
      </c>
      <c r="R154" t="str">
        <f t="shared" si="12"/>
        <v>SI-7-4</v>
      </c>
      <c r="T154" t="s">
        <v>2660</v>
      </c>
      <c r="U154" t="str">
        <f t="shared" si="17"/>
        <v>AU-9-6</v>
      </c>
    </row>
    <row r="155" spans="1:21">
      <c r="A155" t="s">
        <v>2328</v>
      </c>
      <c r="B155" t="str">
        <f t="shared" si="13"/>
        <v>CP-10-4</v>
      </c>
      <c r="D155" t="s">
        <v>2303</v>
      </c>
      <c r="E155" t="str">
        <f t="shared" si="14"/>
        <v>CP-3-1</v>
      </c>
      <c r="I155" t="s">
        <v>2394</v>
      </c>
      <c r="J155" t="str">
        <f t="shared" si="15"/>
        <v>MA-6-0</v>
      </c>
      <c r="L155" t="s">
        <v>2354</v>
      </c>
      <c r="M155" t="str">
        <f t="shared" si="16"/>
        <v>IA-7-0</v>
      </c>
      <c r="Q155" t="s">
        <v>3033</v>
      </c>
      <c r="R155" t="str">
        <f t="shared" si="12"/>
        <v>SI-7-3</v>
      </c>
      <c r="T155" t="s">
        <v>2236</v>
      </c>
      <c r="U155" t="str">
        <f t="shared" si="17"/>
        <v>AU-10-0</v>
      </c>
    </row>
    <row r="156" spans="1:21">
      <c r="A156" t="s">
        <v>2329</v>
      </c>
      <c r="B156" t="str">
        <f t="shared" si="13"/>
        <v>IA-1-0</v>
      </c>
      <c r="D156" t="s">
        <v>2304</v>
      </c>
      <c r="E156" t="str">
        <f t="shared" si="14"/>
        <v>CP-4-0</v>
      </c>
      <c r="I156" t="s">
        <v>2395</v>
      </c>
      <c r="J156" t="str">
        <f t="shared" si="15"/>
        <v>MP-1-0</v>
      </c>
      <c r="L156" t="s">
        <v>2355</v>
      </c>
      <c r="M156" t="str">
        <f t="shared" si="16"/>
        <v>IA-8-0</v>
      </c>
      <c r="Q156" t="s">
        <v>2554</v>
      </c>
      <c r="R156" t="str">
        <f t="shared" si="12"/>
        <v>SI-7-2</v>
      </c>
      <c r="T156" t="s">
        <v>2661</v>
      </c>
      <c r="U156" t="str">
        <f t="shared" si="17"/>
        <v>AU-10-1</v>
      </c>
    </row>
    <row r="157" spans="1:21">
      <c r="A157" t="s">
        <v>2330</v>
      </c>
      <c r="B157" t="str">
        <f t="shared" si="13"/>
        <v>IA-2-0</v>
      </c>
      <c r="D157" t="s">
        <v>2305</v>
      </c>
      <c r="E157" t="str">
        <f t="shared" si="14"/>
        <v>CP-4-1</v>
      </c>
      <c r="I157" t="s">
        <v>2396</v>
      </c>
      <c r="J157" t="str">
        <f t="shared" si="15"/>
        <v>MP-2-0</v>
      </c>
      <c r="L157" t="s">
        <v>2356</v>
      </c>
      <c r="M157" t="str">
        <f t="shared" si="16"/>
        <v>IA-8-1</v>
      </c>
      <c r="Q157" t="s">
        <v>3043</v>
      </c>
      <c r="R157" t="str">
        <f t="shared" si="12"/>
        <v>SI-7-16</v>
      </c>
      <c r="T157" t="s">
        <v>2662</v>
      </c>
      <c r="U157" t="str">
        <f t="shared" si="17"/>
        <v>AU-10-2</v>
      </c>
    </row>
    <row r="158" spans="1:21">
      <c r="A158" t="s">
        <v>2331</v>
      </c>
      <c r="B158" t="str">
        <f t="shared" si="13"/>
        <v>IA-2-1</v>
      </c>
      <c r="D158" t="s">
        <v>2306</v>
      </c>
      <c r="E158" t="str">
        <f t="shared" si="14"/>
        <v>CP-4-2</v>
      </c>
      <c r="I158" t="s">
        <v>2397</v>
      </c>
      <c r="J158" t="str">
        <f t="shared" si="15"/>
        <v>MP-3-0</v>
      </c>
      <c r="L158" t="s">
        <v>2357</v>
      </c>
      <c r="M158" t="str">
        <f t="shared" si="16"/>
        <v>IA-8-2</v>
      </c>
      <c r="Q158" t="s">
        <v>3042</v>
      </c>
      <c r="R158" t="str">
        <f t="shared" si="12"/>
        <v>SI-7-15</v>
      </c>
      <c r="T158" t="s">
        <v>2663</v>
      </c>
      <c r="U158" t="str">
        <f t="shared" si="17"/>
        <v>AU-10-3</v>
      </c>
    </row>
    <row r="159" spans="1:21">
      <c r="A159" t="s">
        <v>2332</v>
      </c>
      <c r="B159" t="str">
        <f t="shared" si="13"/>
        <v>IA-2-2</v>
      </c>
      <c r="D159" t="s">
        <v>2307</v>
      </c>
      <c r="E159" t="str">
        <f t="shared" si="14"/>
        <v>CP-6-0</v>
      </c>
      <c r="I159" t="s">
        <v>2398</v>
      </c>
      <c r="J159" t="str">
        <f t="shared" si="15"/>
        <v>MP-4-0</v>
      </c>
      <c r="L159" t="s">
        <v>2358</v>
      </c>
      <c r="M159" t="str">
        <f t="shared" si="16"/>
        <v>IA-8-3</v>
      </c>
      <c r="Q159" t="s">
        <v>2557</v>
      </c>
      <c r="R159" t="str">
        <f t="shared" si="12"/>
        <v>SI-7-14</v>
      </c>
      <c r="T159" t="s">
        <v>2664</v>
      </c>
      <c r="U159" t="str">
        <f t="shared" si="17"/>
        <v>AU-10-4</v>
      </c>
    </row>
    <row r="160" spans="1:21">
      <c r="A160" t="s">
        <v>2333</v>
      </c>
      <c r="B160" t="str">
        <f t="shared" si="13"/>
        <v>IA-2-3</v>
      </c>
      <c r="D160" t="s">
        <v>2308</v>
      </c>
      <c r="E160" t="str">
        <f t="shared" si="14"/>
        <v>CP-6-1</v>
      </c>
      <c r="I160" t="s">
        <v>2399</v>
      </c>
      <c r="J160" t="str">
        <f t="shared" si="15"/>
        <v>MP-5-0</v>
      </c>
      <c r="L160" t="s">
        <v>2359</v>
      </c>
      <c r="M160" t="str">
        <f t="shared" si="16"/>
        <v>IA-8-4</v>
      </c>
      <c r="Q160" t="s">
        <v>3041</v>
      </c>
      <c r="R160" t="str">
        <f t="shared" si="12"/>
        <v>SI-7-13</v>
      </c>
      <c r="T160" t="s">
        <v>2665</v>
      </c>
      <c r="U160" t="str">
        <f t="shared" si="17"/>
        <v>AU-10-5</v>
      </c>
    </row>
    <row r="161" spans="1:21">
      <c r="A161" t="s">
        <v>2334</v>
      </c>
      <c r="B161" t="str">
        <f t="shared" si="13"/>
        <v>IA-2-4</v>
      </c>
      <c r="D161" t="s">
        <v>2309</v>
      </c>
      <c r="E161" t="str">
        <f t="shared" si="14"/>
        <v>CP-6-2</v>
      </c>
      <c r="I161" t="s">
        <v>2400</v>
      </c>
      <c r="J161" t="str">
        <f t="shared" si="15"/>
        <v>MP-5-4</v>
      </c>
      <c r="L161" t="s">
        <v>2360</v>
      </c>
      <c r="M161" t="str">
        <f t="shared" si="16"/>
        <v>IR-1-0</v>
      </c>
      <c r="Q161" t="s">
        <v>3040</v>
      </c>
      <c r="R161" t="str">
        <f t="shared" si="12"/>
        <v>SI-7-12</v>
      </c>
      <c r="T161" t="s">
        <v>2237</v>
      </c>
      <c r="U161" t="str">
        <f t="shared" si="17"/>
        <v>AU-11-0</v>
      </c>
    </row>
    <row r="162" spans="1:21">
      <c r="A162" t="s">
        <v>2336</v>
      </c>
      <c r="B162" t="str">
        <f t="shared" si="13"/>
        <v>IA-2-8</v>
      </c>
      <c r="D162" t="s">
        <v>2310</v>
      </c>
      <c r="E162" t="str">
        <f t="shared" si="14"/>
        <v>CP-6-3</v>
      </c>
      <c r="I162" t="s">
        <v>2401</v>
      </c>
      <c r="J162" t="str">
        <f t="shared" si="15"/>
        <v>MP-6-0</v>
      </c>
      <c r="L162" t="s">
        <v>2361</v>
      </c>
      <c r="M162" t="str">
        <f t="shared" si="16"/>
        <v>IR-2-0</v>
      </c>
      <c r="Q162" t="s">
        <v>3039</v>
      </c>
      <c r="R162" t="str">
        <f t="shared" si="12"/>
        <v>SI-7-11</v>
      </c>
      <c r="T162" t="s">
        <v>2666</v>
      </c>
      <c r="U162" t="str">
        <f t="shared" si="17"/>
        <v>AU-11-1</v>
      </c>
    </row>
    <row r="163" spans="1:21">
      <c r="A163" t="s">
        <v>2337</v>
      </c>
      <c r="B163" t="str">
        <f t="shared" si="13"/>
        <v>IA-2-9</v>
      </c>
      <c r="D163" t="s">
        <v>2311</v>
      </c>
      <c r="E163" t="str">
        <f t="shared" si="14"/>
        <v>CP-7-0</v>
      </c>
      <c r="I163" t="s">
        <v>2405</v>
      </c>
      <c r="J163" t="str">
        <f t="shared" si="15"/>
        <v>MP-7-0</v>
      </c>
      <c r="L163" t="s">
        <v>2364</v>
      </c>
      <c r="M163" t="str">
        <f t="shared" si="16"/>
        <v>IR-3-0</v>
      </c>
      <c r="Q163" t="s">
        <v>3038</v>
      </c>
      <c r="R163" t="str">
        <f t="shared" si="12"/>
        <v>SI-7-10</v>
      </c>
      <c r="T163" t="s">
        <v>2238</v>
      </c>
      <c r="U163" t="str">
        <f t="shared" si="17"/>
        <v>AU-12-0</v>
      </c>
    </row>
    <row r="164" spans="1:21">
      <c r="A164" t="s">
        <v>2338</v>
      </c>
      <c r="B164" t="str">
        <f t="shared" si="13"/>
        <v>IA-2-11</v>
      </c>
      <c r="D164" t="s">
        <v>2312</v>
      </c>
      <c r="E164" t="str">
        <f t="shared" si="14"/>
        <v>CP-7-1</v>
      </c>
      <c r="I164" t="s">
        <v>2406</v>
      </c>
      <c r="J164" t="str">
        <f t="shared" si="15"/>
        <v>MP-7-1</v>
      </c>
      <c r="L164" t="s">
        <v>2365</v>
      </c>
      <c r="M164" t="str">
        <f t="shared" si="16"/>
        <v>IR-3-2</v>
      </c>
      <c r="Q164" t="s">
        <v>2553</v>
      </c>
      <c r="R164" t="str">
        <f t="shared" si="12"/>
        <v>SI-7-1</v>
      </c>
      <c r="T164" t="s">
        <v>2239</v>
      </c>
      <c r="U164" t="str">
        <f t="shared" si="17"/>
        <v>AU-12-1</v>
      </c>
    </row>
    <row r="165" spans="1:21">
      <c r="A165" t="s">
        <v>2339</v>
      </c>
      <c r="B165" t="str">
        <f t="shared" si="13"/>
        <v>IA-2-12</v>
      </c>
      <c r="D165" t="s">
        <v>2313</v>
      </c>
      <c r="E165" t="str">
        <f t="shared" si="14"/>
        <v>CP-7-2</v>
      </c>
      <c r="I165" t="s">
        <v>2407</v>
      </c>
      <c r="J165" t="str">
        <f t="shared" si="15"/>
        <v>PE-1-0</v>
      </c>
      <c r="L165" t="s">
        <v>2366</v>
      </c>
      <c r="M165" t="str">
        <f t="shared" si="16"/>
        <v>IR-4-0</v>
      </c>
      <c r="Q165" t="s">
        <v>2552</v>
      </c>
      <c r="R165" t="str">
        <f t="shared" si="12"/>
        <v>SI-7-0</v>
      </c>
      <c r="T165" t="s">
        <v>2667</v>
      </c>
      <c r="U165" t="str">
        <f t="shared" si="17"/>
        <v>AU-12-2</v>
      </c>
    </row>
    <row r="166" spans="1:21">
      <c r="A166" t="s">
        <v>2340</v>
      </c>
      <c r="B166" t="str">
        <f t="shared" si="13"/>
        <v>IA-3-0</v>
      </c>
      <c r="D166" t="s">
        <v>2314</v>
      </c>
      <c r="E166" t="str">
        <f t="shared" si="14"/>
        <v>CP-7-3</v>
      </c>
      <c r="I166" t="s">
        <v>2408</v>
      </c>
      <c r="J166" t="str">
        <f t="shared" si="15"/>
        <v>PE-2-0</v>
      </c>
      <c r="L166" t="s">
        <v>2367</v>
      </c>
      <c r="M166" t="str">
        <f t="shared" si="16"/>
        <v>IR-4-1</v>
      </c>
      <c r="Q166" t="s">
        <v>3032</v>
      </c>
      <c r="R166" t="str">
        <f t="shared" si="12"/>
        <v>SI-6-3</v>
      </c>
      <c r="T166" t="s">
        <v>2240</v>
      </c>
      <c r="U166" t="str">
        <f t="shared" si="17"/>
        <v>AU-12-3</v>
      </c>
    </row>
    <row r="167" spans="1:21">
      <c r="A167" t="s">
        <v>2341</v>
      </c>
      <c r="B167" t="str">
        <f t="shared" si="13"/>
        <v>IA-4-0</v>
      </c>
      <c r="D167" t="s">
        <v>2315</v>
      </c>
      <c r="E167" t="str">
        <f t="shared" si="14"/>
        <v>CP-7-4</v>
      </c>
      <c r="I167" t="s">
        <v>2409</v>
      </c>
      <c r="J167" t="str">
        <f t="shared" si="15"/>
        <v>PE-3-0</v>
      </c>
      <c r="L167" t="s">
        <v>2373</v>
      </c>
      <c r="M167" t="str">
        <f t="shared" si="16"/>
        <v>IR-5-0</v>
      </c>
      <c r="Q167" t="s">
        <v>3031</v>
      </c>
      <c r="R167" t="str">
        <f t="shared" si="12"/>
        <v>SI-6-2</v>
      </c>
      <c r="T167" t="s">
        <v>2241</v>
      </c>
      <c r="U167" t="str">
        <f t="shared" si="17"/>
        <v>CA-1-0</v>
      </c>
    </row>
    <row r="168" spans="1:21">
      <c r="A168" t="s">
        <v>2343</v>
      </c>
      <c r="B168" t="str">
        <f t="shared" si="13"/>
        <v>IA-5-0</v>
      </c>
      <c r="D168" t="s">
        <v>2316</v>
      </c>
      <c r="E168" t="str">
        <f t="shared" si="14"/>
        <v>CP-8-0</v>
      </c>
      <c r="I168" t="s">
        <v>2411</v>
      </c>
      <c r="J168" t="str">
        <f t="shared" si="15"/>
        <v>PE-4-0</v>
      </c>
      <c r="L168" t="s">
        <v>2375</v>
      </c>
      <c r="M168" t="str">
        <f t="shared" si="16"/>
        <v>IR-6-0</v>
      </c>
      <c r="Q168" t="s">
        <v>3030</v>
      </c>
      <c r="R168" t="str">
        <f t="shared" si="12"/>
        <v>SI-6-1</v>
      </c>
      <c r="T168" t="s">
        <v>2242</v>
      </c>
      <c r="U168" t="str">
        <f t="shared" si="17"/>
        <v>CA-2-0</v>
      </c>
    </row>
    <row r="169" spans="1:21">
      <c r="A169" t="s">
        <v>2344</v>
      </c>
      <c r="B169" t="str">
        <f t="shared" si="13"/>
        <v>IA-5-1</v>
      </c>
      <c r="D169" t="s">
        <v>2317</v>
      </c>
      <c r="E169" t="str">
        <f t="shared" si="14"/>
        <v>CP-8-1</v>
      </c>
      <c r="I169" t="s">
        <v>2412</v>
      </c>
      <c r="J169" t="str">
        <f t="shared" si="15"/>
        <v>PE-5-0</v>
      </c>
      <c r="L169" t="s">
        <v>2376</v>
      </c>
      <c r="M169" t="str">
        <f t="shared" si="16"/>
        <v>IR-6-1</v>
      </c>
      <c r="Q169" t="s">
        <v>2551</v>
      </c>
      <c r="R169" t="str">
        <f t="shared" si="12"/>
        <v>SI-6-0</v>
      </c>
      <c r="T169" t="s">
        <v>2243</v>
      </c>
      <c r="U169" t="str">
        <f t="shared" si="17"/>
        <v>CA-2-1</v>
      </c>
    </row>
    <row r="170" spans="1:21">
      <c r="A170" t="s">
        <v>2345</v>
      </c>
      <c r="B170" t="str">
        <f t="shared" si="13"/>
        <v>IA-5-2</v>
      </c>
      <c r="D170" t="s">
        <v>2318</v>
      </c>
      <c r="E170" t="str">
        <f t="shared" si="14"/>
        <v>CP-8-2</v>
      </c>
      <c r="I170" t="s">
        <v>2413</v>
      </c>
      <c r="J170" t="str">
        <f t="shared" si="15"/>
        <v>PE-6-0</v>
      </c>
      <c r="L170" t="s">
        <v>2377</v>
      </c>
      <c r="M170" t="str">
        <f t="shared" si="16"/>
        <v>IR-7-0</v>
      </c>
      <c r="Q170" t="s">
        <v>2550</v>
      </c>
      <c r="R170" t="str">
        <f t="shared" si="12"/>
        <v>SI-5-1</v>
      </c>
      <c r="T170" t="s">
        <v>2244</v>
      </c>
      <c r="U170" t="str">
        <f t="shared" si="17"/>
        <v>CA-2-2</v>
      </c>
    </row>
    <row r="171" spans="1:21">
      <c r="A171" t="s">
        <v>2346</v>
      </c>
      <c r="B171" t="str">
        <f t="shared" si="13"/>
        <v>IA-5-3</v>
      </c>
      <c r="D171" t="s">
        <v>2319</v>
      </c>
      <c r="E171" t="str">
        <f t="shared" si="14"/>
        <v>CP-8-3</v>
      </c>
      <c r="I171" t="s">
        <v>2414</v>
      </c>
      <c r="J171" t="str">
        <f t="shared" si="15"/>
        <v>PE-6-1</v>
      </c>
      <c r="L171" t="s">
        <v>2378</v>
      </c>
      <c r="M171" t="str">
        <f t="shared" si="16"/>
        <v>IR-7-1</v>
      </c>
      <c r="Q171" t="s">
        <v>2549</v>
      </c>
      <c r="R171" t="str">
        <f t="shared" si="12"/>
        <v>SI-5-0</v>
      </c>
      <c r="T171" t="s">
        <v>2245</v>
      </c>
      <c r="U171" t="str">
        <f t="shared" si="17"/>
        <v>CA-2-3</v>
      </c>
    </row>
    <row r="172" spans="1:21">
      <c r="A172" t="s">
        <v>2351</v>
      </c>
      <c r="B172" t="str">
        <f t="shared" si="13"/>
        <v>IA-5-11</v>
      </c>
      <c r="D172" t="s">
        <v>2320</v>
      </c>
      <c r="E172" t="str">
        <f t="shared" si="14"/>
        <v>CP-8-4</v>
      </c>
      <c r="I172" t="s">
        <v>2416</v>
      </c>
      <c r="J172" t="str">
        <f t="shared" si="15"/>
        <v>PE-8-0</v>
      </c>
      <c r="L172" t="s">
        <v>2379</v>
      </c>
      <c r="M172" t="e">
        <f t="shared" si="16"/>
        <v>#N/A</v>
      </c>
      <c r="Q172" t="s">
        <v>3023</v>
      </c>
      <c r="R172" t="str">
        <f t="shared" si="12"/>
        <v>SI-4-9</v>
      </c>
      <c r="T172" t="s">
        <v>2246</v>
      </c>
      <c r="U172" t="str">
        <f t="shared" si="17"/>
        <v>CA-3-0</v>
      </c>
    </row>
    <row r="173" spans="1:21">
      <c r="A173" t="s">
        <v>2353</v>
      </c>
      <c r="B173" t="str">
        <f t="shared" si="13"/>
        <v>IA-6-0</v>
      </c>
      <c r="D173" t="s">
        <v>2321</v>
      </c>
      <c r="E173" t="str">
        <f t="shared" si="14"/>
        <v>CP-9-0</v>
      </c>
      <c r="I173" t="s">
        <v>2418</v>
      </c>
      <c r="J173" t="str">
        <f t="shared" si="15"/>
        <v>PE-9-0</v>
      </c>
      <c r="L173" t="s">
        <v>2380</v>
      </c>
      <c r="M173" t="str">
        <f t="shared" si="16"/>
        <v>IR-8-0</v>
      </c>
      <c r="Q173" t="s">
        <v>3022</v>
      </c>
      <c r="R173" t="str">
        <f t="shared" si="12"/>
        <v>SI-4-8</v>
      </c>
      <c r="T173" t="s">
        <v>2679</v>
      </c>
      <c r="U173" t="str">
        <f t="shared" si="17"/>
        <v>CA-3-1</v>
      </c>
    </row>
    <row r="174" spans="1:21">
      <c r="A174" t="s">
        <v>2354</v>
      </c>
      <c r="B174" t="str">
        <f t="shared" si="13"/>
        <v>IA-7-0</v>
      </c>
      <c r="D174" t="s">
        <v>2322</v>
      </c>
      <c r="E174" t="str">
        <f t="shared" si="14"/>
        <v>CP-9-1</v>
      </c>
      <c r="I174" t="s">
        <v>2419</v>
      </c>
      <c r="J174" t="str">
        <f t="shared" si="15"/>
        <v>PE-10-0</v>
      </c>
      <c r="L174" t="s">
        <v>2381</v>
      </c>
      <c r="M174" t="str">
        <f t="shared" si="16"/>
        <v>MA-1-0</v>
      </c>
      <c r="Q174" t="s">
        <v>3021</v>
      </c>
      <c r="R174" t="str">
        <f t="shared" si="12"/>
        <v>SI-4-7</v>
      </c>
      <c r="T174" t="s">
        <v>2680</v>
      </c>
      <c r="U174" t="str">
        <f t="shared" si="17"/>
        <v>CA-3-2</v>
      </c>
    </row>
    <row r="175" spans="1:21">
      <c r="A175" t="s">
        <v>2355</v>
      </c>
      <c r="B175" t="str">
        <f t="shared" si="13"/>
        <v>IA-8-0</v>
      </c>
      <c r="D175" t="s">
        <v>2323</v>
      </c>
      <c r="E175" t="str">
        <f t="shared" si="14"/>
        <v>CP-9-2</v>
      </c>
      <c r="I175" t="s">
        <v>2420</v>
      </c>
      <c r="J175" t="str">
        <f t="shared" si="15"/>
        <v>PE-11-0</v>
      </c>
      <c r="L175" t="s">
        <v>2382</v>
      </c>
      <c r="M175" t="str">
        <f t="shared" si="16"/>
        <v>MA-2-0</v>
      </c>
      <c r="Q175" t="s">
        <v>3020</v>
      </c>
      <c r="R175" t="str">
        <f t="shared" si="12"/>
        <v>SI-4-6</v>
      </c>
      <c r="T175" t="s">
        <v>2247</v>
      </c>
      <c r="U175" t="str">
        <f t="shared" si="17"/>
        <v>CA-3-3</v>
      </c>
    </row>
    <row r="176" spans="1:21">
      <c r="A176" t="s">
        <v>2356</v>
      </c>
      <c r="B176" t="str">
        <f t="shared" si="13"/>
        <v>IA-8-1</v>
      </c>
      <c r="D176" t="s">
        <v>2324</v>
      </c>
      <c r="E176" t="str">
        <f t="shared" si="14"/>
        <v>CP-9-3</v>
      </c>
      <c r="I176" t="s">
        <v>2422</v>
      </c>
      <c r="J176" t="str">
        <f t="shared" si="15"/>
        <v>PE-12-0</v>
      </c>
      <c r="L176" t="s">
        <v>2384</v>
      </c>
      <c r="M176" t="str">
        <f t="shared" si="16"/>
        <v>MA-3-0</v>
      </c>
      <c r="Q176" t="s">
        <v>2539</v>
      </c>
      <c r="R176" t="str">
        <f t="shared" si="12"/>
        <v>SI-4-5</v>
      </c>
      <c r="T176" t="s">
        <v>2681</v>
      </c>
      <c r="U176" t="str">
        <f t="shared" si="17"/>
        <v>CA-3-4</v>
      </c>
    </row>
    <row r="177" spans="1:21">
      <c r="A177" t="s">
        <v>2357</v>
      </c>
      <c r="B177" t="str">
        <f t="shared" si="13"/>
        <v>IA-8-2</v>
      </c>
      <c r="D177" t="s">
        <v>2325</v>
      </c>
      <c r="E177" t="str">
        <f t="shared" si="14"/>
        <v>CP-9-5</v>
      </c>
      <c r="I177" t="s">
        <v>2423</v>
      </c>
      <c r="J177" t="str">
        <f t="shared" si="15"/>
        <v>PE-13-0</v>
      </c>
      <c r="L177" t="s">
        <v>2385</v>
      </c>
      <c r="M177" t="str">
        <f t="shared" si="16"/>
        <v>MA-3-1</v>
      </c>
      <c r="Q177" t="s">
        <v>2538</v>
      </c>
      <c r="R177" t="str">
        <f t="shared" si="12"/>
        <v>SI-4-4</v>
      </c>
      <c r="T177" t="s">
        <v>2248</v>
      </c>
      <c r="U177" t="str">
        <f t="shared" si="17"/>
        <v>CA-3-5</v>
      </c>
    </row>
    <row r="178" spans="1:21">
      <c r="A178" t="s">
        <v>2358</v>
      </c>
      <c r="B178" t="str">
        <f t="shared" si="13"/>
        <v>IA-8-3</v>
      </c>
      <c r="D178" t="s">
        <v>2326</v>
      </c>
      <c r="E178" t="str">
        <f t="shared" si="14"/>
        <v>CP-10-0</v>
      </c>
      <c r="I178" t="s">
        <v>2426</v>
      </c>
      <c r="J178" t="str">
        <f t="shared" si="15"/>
        <v>PE-13-3</v>
      </c>
      <c r="L178" t="s">
        <v>2386</v>
      </c>
      <c r="M178" t="str">
        <f t="shared" si="16"/>
        <v>MA-3-2</v>
      </c>
      <c r="Q178" t="s">
        <v>3019</v>
      </c>
      <c r="R178" t="str">
        <f t="shared" si="12"/>
        <v>SI-4-3</v>
      </c>
      <c r="T178" t="s">
        <v>2249</v>
      </c>
      <c r="U178" t="str">
        <f t="shared" si="17"/>
        <v>CA-5-0</v>
      </c>
    </row>
    <row r="179" spans="1:21">
      <c r="A179" t="s">
        <v>2359</v>
      </c>
      <c r="B179" t="str">
        <f t="shared" si="13"/>
        <v>IA-8-4</v>
      </c>
      <c r="D179" t="s">
        <v>2327</v>
      </c>
      <c r="E179" t="str">
        <f t="shared" si="14"/>
        <v>CP-10-2</v>
      </c>
      <c r="I179" t="s">
        <v>2427</v>
      </c>
      <c r="J179" t="str">
        <f t="shared" si="15"/>
        <v>PE-14-0</v>
      </c>
      <c r="L179" t="s">
        <v>2387</v>
      </c>
      <c r="M179" t="e">
        <f t="shared" si="16"/>
        <v>#N/A</v>
      </c>
      <c r="Q179" t="s">
        <v>2548</v>
      </c>
      <c r="R179" t="str">
        <f t="shared" si="12"/>
        <v>SI-4-24</v>
      </c>
      <c r="T179" t="s">
        <v>2683</v>
      </c>
      <c r="U179" t="str">
        <f t="shared" si="17"/>
        <v>CA-5-1</v>
      </c>
    </row>
    <row r="180" spans="1:21">
      <c r="A180" t="s">
        <v>2360</v>
      </c>
      <c r="B180" t="str">
        <f t="shared" si="13"/>
        <v>IR-1-0</v>
      </c>
      <c r="D180" t="s">
        <v>2328</v>
      </c>
      <c r="E180" t="str">
        <f t="shared" si="14"/>
        <v>CP-10-4</v>
      </c>
      <c r="I180" t="s">
        <v>2429</v>
      </c>
      <c r="J180" t="str">
        <f t="shared" si="15"/>
        <v>PE-15-0</v>
      </c>
      <c r="L180" t="s">
        <v>2388</v>
      </c>
      <c r="M180" t="str">
        <f t="shared" si="16"/>
        <v>MA-4-0</v>
      </c>
      <c r="Q180" t="s">
        <v>2547</v>
      </c>
      <c r="R180" t="str">
        <f t="shared" si="12"/>
        <v>SI-4-23</v>
      </c>
      <c r="T180" t="s">
        <v>2250</v>
      </c>
      <c r="U180" t="str">
        <f t="shared" si="17"/>
        <v>CA-6-0</v>
      </c>
    </row>
    <row r="181" spans="1:21">
      <c r="A181" t="s">
        <v>2361</v>
      </c>
      <c r="B181" t="str">
        <f t="shared" si="13"/>
        <v>IR-2-0</v>
      </c>
      <c r="D181" t="s">
        <v>2329</v>
      </c>
      <c r="E181" t="str">
        <f t="shared" si="14"/>
        <v>IA-1-0</v>
      </c>
      <c r="I181" t="s">
        <v>2431</v>
      </c>
      <c r="J181" t="str">
        <f t="shared" si="15"/>
        <v>PE-16-0</v>
      </c>
      <c r="L181" t="s">
        <v>2389</v>
      </c>
      <c r="M181" t="str">
        <f t="shared" si="16"/>
        <v>MA-4-2</v>
      </c>
      <c r="Q181" t="s">
        <v>2546</v>
      </c>
      <c r="R181" t="str">
        <f t="shared" si="12"/>
        <v>SI-4-22</v>
      </c>
      <c r="T181" t="s">
        <v>2251</v>
      </c>
      <c r="U181" t="str">
        <f t="shared" si="17"/>
        <v>CA-7-0</v>
      </c>
    </row>
    <row r="182" spans="1:21">
      <c r="A182" t="s">
        <v>2362</v>
      </c>
      <c r="B182" t="str">
        <f t="shared" si="13"/>
        <v>IR-2-1</v>
      </c>
      <c r="D182" t="s">
        <v>2330</v>
      </c>
      <c r="E182" t="str">
        <f t="shared" si="14"/>
        <v>IA-2-0</v>
      </c>
      <c r="I182" t="s">
        <v>2432</v>
      </c>
      <c r="J182" t="str">
        <f t="shared" si="15"/>
        <v>PE-17-0</v>
      </c>
      <c r="L182" t="s">
        <v>2392</v>
      </c>
      <c r="M182" t="str">
        <f t="shared" si="16"/>
        <v>MA-5-0</v>
      </c>
      <c r="Q182" t="s">
        <v>3029</v>
      </c>
      <c r="R182" t="str">
        <f t="shared" si="12"/>
        <v>SI-4-21</v>
      </c>
      <c r="T182" t="s">
        <v>2252</v>
      </c>
      <c r="U182" t="str">
        <f t="shared" si="17"/>
        <v>CA-7-1</v>
      </c>
    </row>
    <row r="183" spans="1:21">
      <c r="A183" t="s">
        <v>2363</v>
      </c>
      <c r="B183" t="str">
        <f t="shared" si="13"/>
        <v>IR-2-2</v>
      </c>
      <c r="D183" t="s">
        <v>2331</v>
      </c>
      <c r="E183" t="str">
        <f t="shared" si="14"/>
        <v>IA-2-1</v>
      </c>
      <c r="I183" t="s">
        <v>2434</v>
      </c>
      <c r="J183" t="str">
        <f t="shared" si="15"/>
        <v>PL-1-0</v>
      </c>
      <c r="L183" t="s">
        <v>2393</v>
      </c>
      <c r="M183" t="e">
        <f t="shared" si="16"/>
        <v>#N/A</v>
      </c>
      <c r="Q183" t="s">
        <v>2545</v>
      </c>
      <c r="R183" t="str">
        <f t="shared" si="12"/>
        <v>SI-4-20</v>
      </c>
      <c r="T183" t="s">
        <v>2684</v>
      </c>
      <c r="U183" t="str">
        <f t="shared" si="17"/>
        <v>CA-7-2</v>
      </c>
    </row>
    <row r="184" spans="1:21">
      <c r="A184" t="s">
        <v>2364</v>
      </c>
      <c r="B184" t="str">
        <f t="shared" si="13"/>
        <v>IR-3-0</v>
      </c>
      <c r="D184" t="s">
        <v>2332</v>
      </c>
      <c r="E184" t="str">
        <f t="shared" si="14"/>
        <v>IA-2-2</v>
      </c>
      <c r="I184" t="s">
        <v>2435</v>
      </c>
      <c r="J184" t="str">
        <f t="shared" si="15"/>
        <v>PL-2-0</v>
      </c>
      <c r="L184" t="s">
        <v>2394</v>
      </c>
      <c r="M184" t="str">
        <f t="shared" si="16"/>
        <v>MA-6-0</v>
      </c>
      <c r="Q184" t="s">
        <v>2537</v>
      </c>
      <c r="R184" t="str">
        <f t="shared" si="12"/>
        <v>SI-4-2</v>
      </c>
      <c r="T184" t="s">
        <v>2253</v>
      </c>
      <c r="U184" t="str">
        <f t="shared" si="17"/>
        <v>CA-7-3</v>
      </c>
    </row>
    <row r="185" spans="1:21">
      <c r="A185" t="s">
        <v>2365</v>
      </c>
      <c r="B185" t="str">
        <f t="shared" si="13"/>
        <v>IR-3-2</v>
      </c>
      <c r="D185" t="s">
        <v>2333</v>
      </c>
      <c r="E185" t="str">
        <f t="shared" si="14"/>
        <v>IA-2-3</v>
      </c>
      <c r="I185" t="s">
        <v>2436</v>
      </c>
      <c r="J185" t="str">
        <f t="shared" si="15"/>
        <v>PL-2-3</v>
      </c>
      <c r="L185" t="s">
        <v>2395</v>
      </c>
      <c r="M185" t="str">
        <f t="shared" si="16"/>
        <v>MP-1-0</v>
      </c>
      <c r="Q185" t="s">
        <v>2544</v>
      </c>
      <c r="R185" t="str">
        <f t="shared" si="12"/>
        <v>SI-4-19</v>
      </c>
      <c r="T185" t="s">
        <v>2254</v>
      </c>
      <c r="U185" t="str">
        <f t="shared" si="17"/>
        <v>CA-8-0</v>
      </c>
    </row>
    <row r="186" spans="1:21">
      <c r="A186" t="s">
        <v>2366</v>
      </c>
      <c r="B186" t="str">
        <f t="shared" si="13"/>
        <v>IR-4-0</v>
      </c>
      <c r="D186" t="s">
        <v>2334</v>
      </c>
      <c r="E186" t="str">
        <f t="shared" si="14"/>
        <v>IA-2-4</v>
      </c>
      <c r="I186" t="s">
        <v>2437</v>
      </c>
      <c r="J186" t="str">
        <f t="shared" si="15"/>
        <v>PL-4-0</v>
      </c>
      <c r="L186" t="s">
        <v>2396</v>
      </c>
      <c r="M186" t="str">
        <f t="shared" si="16"/>
        <v>MP-2-0</v>
      </c>
      <c r="Q186" t="s">
        <v>2543</v>
      </c>
      <c r="R186" t="str">
        <f t="shared" si="12"/>
        <v>SI-4-18</v>
      </c>
      <c r="T186" t="s">
        <v>2255</v>
      </c>
      <c r="U186" t="str">
        <f t="shared" si="17"/>
        <v>CA-8-1</v>
      </c>
    </row>
    <row r="187" spans="1:21">
      <c r="A187" t="s">
        <v>2367</v>
      </c>
      <c r="B187" t="str">
        <f t="shared" si="13"/>
        <v>IR-4-1</v>
      </c>
      <c r="D187" t="s">
        <v>2335</v>
      </c>
      <c r="E187" t="e">
        <f t="shared" si="14"/>
        <v>#N/A</v>
      </c>
      <c r="I187" t="s">
        <v>2438</v>
      </c>
      <c r="J187" t="str">
        <f t="shared" si="15"/>
        <v>PL-4-1</v>
      </c>
      <c r="L187" t="s">
        <v>2397</v>
      </c>
      <c r="M187" t="str">
        <f t="shared" si="16"/>
        <v>MP-3-0</v>
      </c>
      <c r="Q187" t="s">
        <v>3028</v>
      </c>
      <c r="R187" t="str">
        <f t="shared" si="12"/>
        <v>SI-4-17</v>
      </c>
      <c r="T187" t="s">
        <v>2685</v>
      </c>
      <c r="U187" t="str">
        <f t="shared" si="17"/>
        <v>CA-8-2</v>
      </c>
    </row>
    <row r="188" spans="1:21">
      <c r="A188" t="s">
        <v>2370</v>
      </c>
      <c r="B188" t="str">
        <f t="shared" si="13"/>
        <v>IR-4-4</v>
      </c>
      <c r="D188" t="s">
        <v>2336</v>
      </c>
      <c r="E188" t="str">
        <f t="shared" si="14"/>
        <v>IA-2-8</v>
      </c>
      <c r="I188" t="s">
        <v>2439</v>
      </c>
      <c r="J188" t="str">
        <f t="shared" si="15"/>
        <v>PL-8-0</v>
      </c>
      <c r="L188" t="s">
        <v>2398</v>
      </c>
      <c r="M188" t="str">
        <f t="shared" si="16"/>
        <v>MP-4-0</v>
      </c>
      <c r="Q188" t="s">
        <v>2542</v>
      </c>
      <c r="R188" t="str">
        <f t="shared" si="12"/>
        <v>SI-4-16</v>
      </c>
      <c r="T188" t="s">
        <v>2256</v>
      </c>
      <c r="U188" t="str">
        <f t="shared" si="17"/>
        <v>CA-9-0</v>
      </c>
    </row>
    <row r="189" spans="1:21">
      <c r="A189" t="s">
        <v>2373</v>
      </c>
      <c r="B189" t="str">
        <f t="shared" si="13"/>
        <v>IR-5-0</v>
      </c>
      <c r="D189" t="s">
        <v>2337</v>
      </c>
      <c r="E189" t="str">
        <f t="shared" si="14"/>
        <v>IA-2-9</v>
      </c>
      <c r="I189" t="s">
        <v>2440</v>
      </c>
      <c r="J189" t="str">
        <f t="shared" si="15"/>
        <v>PS-1-0</v>
      </c>
      <c r="L189" t="s">
        <v>2399</v>
      </c>
      <c r="M189" t="str">
        <f t="shared" si="16"/>
        <v>MP-5-0</v>
      </c>
      <c r="Q189" t="s">
        <v>3027</v>
      </c>
      <c r="R189" t="str">
        <f t="shared" si="12"/>
        <v>SI-4-15</v>
      </c>
      <c r="T189" t="s">
        <v>2686</v>
      </c>
      <c r="U189" t="str">
        <f t="shared" si="17"/>
        <v>CA-9-1</v>
      </c>
    </row>
    <row r="190" spans="1:21">
      <c r="A190" t="s">
        <v>2374</v>
      </c>
      <c r="B190" t="str">
        <f t="shared" si="13"/>
        <v>IR-5-1</v>
      </c>
      <c r="D190" t="s">
        <v>2338</v>
      </c>
      <c r="E190" t="str">
        <f t="shared" si="14"/>
        <v>IA-2-11</v>
      </c>
      <c r="I190" t="s">
        <v>2441</v>
      </c>
      <c r="J190" t="str">
        <f t="shared" si="15"/>
        <v>PS-2-0</v>
      </c>
      <c r="L190" t="s">
        <v>2400</v>
      </c>
      <c r="M190" t="str">
        <f t="shared" si="16"/>
        <v>MP-5-4</v>
      </c>
      <c r="Q190" t="s">
        <v>2541</v>
      </c>
      <c r="R190" t="str">
        <f t="shared" si="12"/>
        <v>SI-4-14</v>
      </c>
      <c r="T190" t="s">
        <v>2257</v>
      </c>
      <c r="U190" t="str">
        <f t="shared" si="17"/>
        <v>CM-1-0</v>
      </c>
    </row>
    <row r="191" spans="1:21">
      <c r="A191" t="s">
        <v>2375</v>
      </c>
      <c r="B191" t="str">
        <f t="shared" si="13"/>
        <v>IR-6-0</v>
      </c>
      <c r="D191" t="s">
        <v>2339</v>
      </c>
      <c r="E191" t="str">
        <f t="shared" si="14"/>
        <v>IA-2-12</v>
      </c>
      <c r="I191" t="s">
        <v>2442</v>
      </c>
      <c r="J191" t="str">
        <f t="shared" si="15"/>
        <v>PS-3-0</v>
      </c>
      <c r="L191" t="s">
        <v>2401</v>
      </c>
      <c r="M191" t="str">
        <f t="shared" si="16"/>
        <v>MP-6-0</v>
      </c>
      <c r="Q191" t="s">
        <v>3026</v>
      </c>
      <c r="R191" t="str">
        <f t="shared" si="12"/>
        <v>SI-4-13</v>
      </c>
      <c r="T191" t="s">
        <v>2258</v>
      </c>
      <c r="U191" t="str">
        <f t="shared" si="17"/>
        <v>CM-2-0</v>
      </c>
    </row>
    <row r="192" spans="1:21">
      <c r="A192" t="s">
        <v>2376</v>
      </c>
      <c r="B192" t="str">
        <f t="shared" si="13"/>
        <v>IR-6-1</v>
      </c>
      <c r="D192" t="s">
        <v>2340</v>
      </c>
      <c r="E192" t="str">
        <f t="shared" si="14"/>
        <v>IA-3-0</v>
      </c>
      <c r="I192" t="s">
        <v>2444</v>
      </c>
      <c r="J192" t="str">
        <f t="shared" si="15"/>
        <v>PS-4-0</v>
      </c>
      <c r="L192" t="s">
        <v>2403</v>
      </c>
      <c r="M192" t="e">
        <f t="shared" si="16"/>
        <v>#N/A</v>
      </c>
      <c r="Q192" t="s">
        <v>3025</v>
      </c>
      <c r="R192" t="str">
        <f t="shared" si="12"/>
        <v>SI-4-12</v>
      </c>
      <c r="T192" t="s">
        <v>2259</v>
      </c>
      <c r="U192" t="str">
        <f t="shared" si="17"/>
        <v>CM-2-1</v>
      </c>
    </row>
    <row r="193" spans="1:21">
      <c r="A193" t="s">
        <v>2377</v>
      </c>
      <c r="B193" t="str">
        <f t="shared" si="13"/>
        <v>IR-7-0</v>
      </c>
      <c r="D193" t="s">
        <v>2341</v>
      </c>
      <c r="E193" t="str">
        <f t="shared" si="14"/>
        <v>IA-4-0</v>
      </c>
      <c r="I193" t="s">
        <v>2446</v>
      </c>
      <c r="J193" t="str">
        <f t="shared" si="15"/>
        <v>PS-5-0</v>
      </c>
      <c r="L193" t="s">
        <v>2405</v>
      </c>
      <c r="M193" t="str">
        <f t="shared" si="16"/>
        <v>MP-7-0</v>
      </c>
      <c r="Q193" t="s">
        <v>2540</v>
      </c>
      <c r="R193" t="str">
        <f t="shared" si="12"/>
        <v>SI-4-11</v>
      </c>
      <c r="T193" t="s">
        <v>2260</v>
      </c>
      <c r="U193" t="str">
        <f t="shared" si="17"/>
        <v>CM-2-2</v>
      </c>
    </row>
    <row r="194" spans="1:21">
      <c r="A194" t="s">
        <v>2378</v>
      </c>
      <c r="B194" t="str">
        <f t="shared" si="13"/>
        <v>IR-7-1</v>
      </c>
      <c r="D194" t="s">
        <v>2342</v>
      </c>
      <c r="E194" t="e">
        <f t="shared" si="14"/>
        <v>#N/A</v>
      </c>
      <c r="I194" t="s">
        <v>2447</v>
      </c>
      <c r="J194" t="str">
        <f t="shared" si="15"/>
        <v>PS-6-0</v>
      </c>
      <c r="L194" t="s">
        <v>2406</v>
      </c>
      <c r="M194" t="str">
        <f t="shared" si="16"/>
        <v>MP-7-1</v>
      </c>
      <c r="Q194" t="s">
        <v>3024</v>
      </c>
      <c r="R194" t="str">
        <f t="shared" ref="R194:R257" si="18">VLOOKUP(Q194,T:T,1,FALSE)</f>
        <v>SI-4-10</v>
      </c>
      <c r="T194" t="s">
        <v>2261</v>
      </c>
      <c r="U194" t="str">
        <f t="shared" si="17"/>
        <v>CM-2-3</v>
      </c>
    </row>
    <row r="195" spans="1:21">
      <c r="A195" t="s">
        <v>2380</v>
      </c>
      <c r="B195" t="str">
        <f t="shared" ref="B195:B258" si="19">VLOOKUP(A195,D:D,1,FALSE)</f>
        <v>IR-8-0</v>
      </c>
      <c r="D195" t="s">
        <v>2343</v>
      </c>
      <c r="E195" t="str">
        <f t="shared" ref="E195:E258" si="20">VLOOKUP(D195,A:A,1,FALSE)</f>
        <v>IA-5-0</v>
      </c>
      <c r="I195" t="s">
        <v>2448</v>
      </c>
      <c r="J195" t="str">
        <f t="shared" ref="J195:J258" si="21">VLOOKUP(I195,L:L,1,FALSE)</f>
        <v>PS-7-0</v>
      </c>
      <c r="L195" t="s">
        <v>2407</v>
      </c>
      <c r="M195" t="str">
        <f t="shared" ref="M195:M258" si="22">VLOOKUP(L195,I:I,1,FALSE)</f>
        <v>PE-1-0</v>
      </c>
      <c r="Q195" t="s">
        <v>2536</v>
      </c>
      <c r="R195" t="str">
        <f t="shared" si="18"/>
        <v>SI-4-1</v>
      </c>
      <c r="T195" t="s">
        <v>2687</v>
      </c>
      <c r="U195" t="str">
        <f t="shared" ref="U195:U258" si="23">VLOOKUP(T195,Q:Q,1,FALSE)</f>
        <v>CM-2-4</v>
      </c>
    </row>
    <row r="196" spans="1:21">
      <c r="A196" t="s">
        <v>2381</v>
      </c>
      <c r="B196" t="str">
        <f t="shared" si="19"/>
        <v>MA-1-0</v>
      </c>
      <c r="D196" t="s">
        <v>2344</v>
      </c>
      <c r="E196" t="str">
        <f t="shared" si="20"/>
        <v>IA-5-1</v>
      </c>
      <c r="I196" t="s">
        <v>2449</v>
      </c>
      <c r="J196" t="str">
        <f t="shared" si="21"/>
        <v>PS-8-0</v>
      </c>
      <c r="L196" t="s">
        <v>2408</v>
      </c>
      <c r="M196" t="str">
        <f t="shared" si="22"/>
        <v>PE-2-0</v>
      </c>
      <c r="Q196" t="s">
        <v>2535</v>
      </c>
      <c r="R196" t="str">
        <f t="shared" si="18"/>
        <v>SI-4-0</v>
      </c>
      <c r="T196" t="s">
        <v>2688</v>
      </c>
      <c r="U196" t="str">
        <f t="shared" si="23"/>
        <v>CM-2-5</v>
      </c>
    </row>
    <row r="197" spans="1:21">
      <c r="A197" t="s">
        <v>2382</v>
      </c>
      <c r="B197" t="str">
        <f t="shared" si="19"/>
        <v>MA-2-0</v>
      </c>
      <c r="D197" t="s">
        <v>2345</v>
      </c>
      <c r="E197" t="str">
        <f t="shared" si="20"/>
        <v>IA-5-2</v>
      </c>
      <c r="I197" t="s">
        <v>2450</v>
      </c>
      <c r="J197" t="str">
        <f t="shared" si="21"/>
        <v>RA-1-0</v>
      </c>
      <c r="L197" t="s">
        <v>2409</v>
      </c>
      <c r="M197" t="str">
        <f t="shared" si="22"/>
        <v>PE-3-0</v>
      </c>
      <c r="Q197" t="s">
        <v>3017</v>
      </c>
      <c r="R197" t="str">
        <f t="shared" si="18"/>
        <v>SI-3-9</v>
      </c>
      <c r="T197" t="s">
        <v>2689</v>
      </c>
      <c r="U197" t="str">
        <f t="shared" si="23"/>
        <v>CM-2-6</v>
      </c>
    </row>
    <row r="198" spans="1:21">
      <c r="A198" t="s">
        <v>2383</v>
      </c>
      <c r="B198" t="str">
        <f t="shared" si="19"/>
        <v>MA-2-2</v>
      </c>
      <c r="D198" t="s">
        <v>2346</v>
      </c>
      <c r="E198" t="str">
        <f t="shared" si="20"/>
        <v>IA-5-3</v>
      </c>
      <c r="I198" t="s">
        <v>2451</v>
      </c>
      <c r="J198" t="str">
        <f t="shared" si="21"/>
        <v>RA-2-0</v>
      </c>
      <c r="L198" t="s">
        <v>2411</v>
      </c>
      <c r="M198" t="str">
        <f t="shared" si="22"/>
        <v>PE-4-0</v>
      </c>
      <c r="Q198" t="s">
        <v>3016</v>
      </c>
      <c r="R198" t="str">
        <f t="shared" si="18"/>
        <v>SI-3-8</v>
      </c>
      <c r="T198" t="s">
        <v>2262</v>
      </c>
      <c r="U198" t="str">
        <f t="shared" si="23"/>
        <v>CM-2-7</v>
      </c>
    </row>
    <row r="199" spans="1:21">
      <c r="A199" t="s">
        <v>2384</v>
      </c>
      <c r="B199" t="str">
        <f t="shared" si="19"/>
        <v>MA-3-0</v>
      </c>
      <c r="D199" t="s">
        <v>2347</v>
      </c>
      <c r="E199" t="e">
        <f t="shared" si="20"/>
        <v>#N/A</v>
      </c>
      <c r="I199" t="s">
        <v>2452</v>
      </c>
      <c r="J199" t="str">
        <f t="shared" si="21"/>
        <v>RA-3-0</v>
      </c>
      <c r="L199" t="s">
        <v>2412</v>
      </c>
      <c r="M199" t="str">
        <f t="shared" si="22"/>
        <v>PE-5-0</v>
      </c>
      <c r="Q199" t="s">
        <v>2534</v>
      </c>
      <c r="R199" t="str">
        <f t="shared" si="18"/>
        <v>SI-3-7</v>
      </c>
      <c r="T199" t="s">
        <v>2263</v>
      </c>
      <c r="U199" t="str">
        <f t="shared" si="23"/>
        <v>CM-3-0</v>
      </c>
    </row>
    <row r="200" spans="1:21">
      <c r="A200" t="s">
        <v>2385</v>
      </c>
      <c r="B200" t="str">
        <f t="shared" si="19"/>
        <v>MA-3-1</v>
      </c>
      <c r="D200" t="s">
        <v>2348</v>
      </c>
      <c r="E200" t="e">
        <f t="shared" si="20"/>
        <v>#N/A</v>
      </c>
      <c r="I200" t="s">
        <v>2453</v>
      </c>
      <c r="J200" t="str">
        <f t="shared" si="21"/>
        <v>RA-5-0</v>
      </c>
      <c r="L200" t="s">
        <v>2413</v>
      </c>
      <c r="M200" t="str">
        <f t="shared" si="22"/>
        <v>PE-6-0</v>
      </c>
      <c r="Q200" t="s">
        <v>3015</v>
      </c>
      <c r="R200" t="str">
        <f t="shared" si="18"/>
        <v>SI-3-6</v>
      </c>
      <c r="T200" t="s">
        <v>2264</v>
      </c>
      <c r="U200" t="str">
        <f t="shared" si="23"/>
        <v>CM-3-1</v>
      </c>
    </row>
    <row r="201" spans="1:21">
      <c r="A201" t="s">
        <v>2386</v>
      </c>
      <c r="B201" t="str">
        <f t="shared" si="19"/>
        <v>MA-3-2</v>
      </c>
      <c r="D201" t="s">
        <v>2349</v>
      </c>
      <c r="E201" t="e">
        <f t="shared" si="20"/>
        <v>#N/A</v>
      </c>
      <c r="I201" t="s">
        <v>2454</v>
      </c>
      <c r="J201" t="str">
        <f t="shared" si="21"/>
        <v>RA-5-1</v>
      </c>
      <c r="L201" t="s">
        <v>2414</v>
      </c>
      <c r="M201" t="str">
        <f t="shared" si="22"/>
        <v>PE-6-1</v>
      </c>
      <c r="Q201" t="s">
        <v>3014</v>
      </c>
      <c r="R201" t="str">
        <f t="shared" si="18"/>
        <v>SI-3-5</v>
      </c>
      <c r="T201" t="s">
        <v>2265</v>
      </c>
      <c r="U201" t="str">
        <f t="shared" si="23"/>
        <v>CM-3-2</v>
      </c>
    </row>
    <row r="202" spans="1:21">
      <c r="A202" t="s">
        <v>2387</v>
      </c>
      <c r="B202" t="str">
        <f t="shared" si="19"/>
        <v>MA-3-3</v>
      </c>
      <c r="D202" t="s">
        <v>2350</v>
      </c>
      <c r="E202" t="e">
        <f t="shared" si="20"/>
        <v>#N/A</v>
      </c>
      <c r="I202" t="s">
        <v>2455</v>
      </c>
      <c r="J202" t="str">
        <f t="shared" si="21"/>
        <v>RA-5-2</v>
      </c>
      <c r="L202" t="s">
        <v>2416</v>
      </c>
      <c r="M202" t="str">
        <f t="shared" si="22"/>
        <v>PE-8-0</v>
      </c>
      <c r="Q202" t="s">
        <v>3013</v>
      </c>
      <c r="R202" t="str">
        <f t="shared" si="18"/>
        <v>SI-3-4</v>
      </c>
      <c r="T202" t="s">
        <v>2690</v>
      </c>
      <c r="U202" t="str">
        <f t="shared" si="23"/>
        <v>CM-3-3</v>
      </c>
    </row>
    <row r="203" spans="1:21">
      <c r="A203" t="s">
        <v>2388</v>
      </c>
      <c r="B203" t="str">
        <f t="shared" si="19"/>
        <v>MA-4-0</v>
      </c>
      <c r="D203" t="s">
        <v>2351</v>
      </c>
      <c r="E203" t="str">
        <f t="shared" si="20"/>
        <v>IA-5-11</v>
      </c>
      <c r="I203" t="s">
        <v>2458</v>
      </c>
      <c r="J203" t="str">
        <f t="shared" si="21"/>
        <v>RA-5-5</v>
      </c>
      <c r="L203" t="s">
        <v>2418</v>
      </c>
      <c r="M203" t="str">
        <f t="shared" si="22"/>
        <v>PE-9-0</v>
      </c>
      <c r="Q203" t="s">
        <v>3012</v>
      </c>
      <c r="R203" t="str">
        <f t="shared" si="18"/>
        <v>SI-3-3</v>
      </c>
      <c r="T203" t="s">
        <v>2266</v>
      </c>
      <c r="U203" t="str">
        <f t="shared" si="23"/>
        <v>CM-3-4</v>
      </c>
    </row>
    <row r="204" spans="1:21">
      <c r="A204" t="s">
        <v>2389</v>
      </c>
      <c r="B204" t="str">
        <f t="shared" si="19"/>
        <v>MA-4-2</v>
      </c>
      <c r="D204" t="s">
        <v>2352</v>
      </c>
      <c r="E204" t="e">
        <f t="shared" si="20"/>
        <v>#N/A</v>
      </c>
      <c r="I204" t="s">
        <v>2462</v>
      </c>
      <c r="J204" t="str">
        <f t="shared" si="21"/>
        <v>SA-1-0</v>
      </c>
      <c r="L204" t="s">
        <v>2419</v>
      </c>
      <c r="M204" t="str">
        <f t="shared" si="22"/>
        <v>PE-10-0</v>
      </c>
      <c r="Q204" t="s">
        <v>2533</v>
      </c>
      <c r="R204" t="str">
        <f t="shared" si="18"/>
        <v>SI-3-2</v>
      </c>
      <c r="T204" t="s">
        <v>2691</v>
      </c>
      <c r="U204" t="str">
        <f t="shared" si="23"/>
        <v>CM-3-5</v>
      </c>
    </row>
    <row r="205" spans="1:21">
      <c r="A205" t="s">
        <v>2390</v>
      </c>
      <c r="B205" t="str">
        <f t="shared" si="19"/>
        <v>MA-4-3</v>
      </c>
      <c r="D205" t="s">
        <v>2353</v>
      </c>
      <c r="E205" t="str">
        <f t="shared" si="20"/>
        <v>IA-6-0</v>
      </c>
      <c r="I205" t="s">
        <v>2463</v>
      </c>
      <c r="J205" t="str">
        <f t="shared" si="21"/>
        <v>SA-2-0</v>
      </c>
      <c r="L205" t="s">
        <v>2420</v>
      </c>
      <c r="M205" t="str">
        <f t="shared" si="22"/>
        <v>PE-11-0</v>
      </c>
      <c r="Q205" t="s">
        <v>3018</v>
      </c>
      <c r="R205" t="str">
        <f t="shared" si="18"/>
        <v>SI-3-10</v>
      </c>
      <c r="T205" t="s">
        <v>2267</v>
      </c>
      <c r="U205" t="str">
        <f t="shared" si="23"/>
        <v>CM-3-6</v>
      </c>
    </row>
    <row r="206" spans="1:21">
      <c r="A206" t="s">
        <v>2392</v>
      </c>
      <c r="B206" t="str">
        <f t="shared" si="19"/>
        <v>MA-5-0</v>
      </c>
      <c r="D206" t="s">
        <v>2354</v>
      </c>
      <c r="E206" t="str">
        <f t="shared" si="20"/>
        <v>IA-7-0</v>
      </c>
      <c r="I206" t="s">
        <v>2464</v>
      </c>
      <c r="J206" t="str">
        <f t="shared" si="21"/>
        <v>SA-3-0</v>
      </c>
      <c r="L206" t="s">
        <v>2422</v>
      </c>
      <c r="M206" t="str">
        <f t="shared" si="22"/>
        <v>PE-12-0</v>
      </c>
      <c r="Q206" t="s">
        <v>2532</v>
      </c>
      <c r="R206" t="str">
        <f t="shared" si="18"/>
        <v>SI-3-1</v>
      </c>
      <c r="T206" t="s">
        <v>2268</v>
      </c>
      <c r="U206" t="str">
        <f t="shared" si="23"/>
        <v>CM-4-0</v>
      </c>
    </row>
    <row r="207" spans="1:21">
      <c r="A207" t="s">
        <v>2393</v>
      </c>
      <c r="B207" t="str">
        <f t="shared" si="19"/>
        <v>MA-5-1</v>
      </c>
      <c r="D207" t="s">
        <v>2355</v>
      </c>
      <c r="E207" t="str">
        <f t="shared" si="20"/>
        <v>IA-8-0</v>
      </c>
      <c r="I207" t="s">
        <v>2465</v>
      </c>
      <c r="J207" t="str">
        <f t="shared" si="21"/>
        <v>SA-4-0</v>
      </c>
      <c r="L207" t="s">
        <v>2423</v>
      </c>
      <c r="M207" t="str">
        <f t="shared" si="22"/>
        <v>PE-13-0</v>
      </c>
      <c r="Q207" t="s">
        <v>2531</v>
      </c>
      <c r="R207" t="str">
        <f t="shared" si="18"/>
        <v>SI-3-0</v>
      </c>
      <c r="T207" t="s">
        <v>2269</v>
      </c>
      <c r="U207" t="str">
        <f t="shared" si="23"/>
        <v>CM-4-1</v>
      </c>
    </row>
    <row r="208" spans="1:21">
      <c r="A208" t="s">
        <v>2394</v>
      </c>
      <c r="B208" t="str">
        <f t="shared" si="19"/>
        <v>MA-6-0</v>
      </c>
      <c r="D208" t="s">
        <v>2356</v>
      </c>
      <c r="E208" t="str">
        <f t="shared" si="20"/>
        <v>IA-8-1</v>
      </c>
      <c r="I208" t="s">
        <v>2466</v>
      </c>
      <c r="J208" t="str">
        <f t="shared" si="21"/>
        <v>SA-4-1</v>
      </c>
      <c r="L208" t="s">
        <v>2425</v>
      </c>
      <c r="M208" t="e">
        <f t="shared" si="22"/>
        <v>#N/A</v>
      </c>
      <c r="Q208" t="s">
        <v>3011</v>
      </c>
      <c r="R208" t="str">
        <f t="shared" si="18"/>
        <v>SI-2-6</v>
      </c>
      <c r="T208" t="s">
        <v>2692</v>
      </c>
      <c r="U208" t="str">
        <f t="shared" si="23"/>
        <v>CM-4-2</v>
      </c>
    </row>
    <row r="209" spans="1:21">
      <c r="A209" t="s">
        <v>2395</v>
      </c>
      <c r="B209" t="str">
        <f t="shared" si="19"/>
        <v>MP-1-0</v>
      </c>
      <c r="D209" t="s">
        <v>2357</v>
      </c>
      <c r="E209" t="str">
        <f t="shared" si="20"/>
        <v>IA-8-2</v>
      </c>
      <c r="I209" t="s">
        <v>2467</v>
      </c>
      <c r="J209" t="str">
        <f t="shared" si="21"/>
        <v>SA-4-2</v>
      </c>
      <c r="L209" t="s">
        <v>2426</v>
      </c>
      <c r="M209" t="str">
        <f t="shared" si="22"/>
        <v>PE-13-3</v>
      </c>
      <c r="Q209" t="s">
        <v>3010</v>
      </c>
      <c r="R209" t="str">
        <f t="shared" si="18"/>
        <v>SI-2-5</v>
      </c>
      <c r="T209" t="s">
        <v>2270</v>
      </c>
      <c r="U209" t="str">
        <f t="shared" si="23"/>
        <v>CM-5-0</v>
      </c>
    </row>
    <row r="210" spans="1:21">
      <c r="A210" t="s">
        <v>2396</v>
      </c>
      <c r="B210" t="str">
        <f t="shared" si="19"/>
        <v>MP-2-0</v>
      </c>
      <c r="D210" t="s">
        <v>2358</v>
      </c>
      <c r="E210" t="str">
        <f t="shared" si="20"/>
        <v>IA-8-3</v>
      </c>
      <c r="I210" t="s">
        <v>2469</v>
      </c>
      <c r="J210" t="str">
        <f t="shared" si="21"/>
        <v>SA-4-9</v>
      </c>
      <c r="L210" t="s">
        <v>2427</v>
      </c>
      <c r="M210" t="str">
        <f t="shared" si="22"/>
        <v>PE-14-0</v>
      </c>
      <c r="Q210" t="s">
        <v>3009</v>
      </c>
      <c r="R210" t="str">
        <f t="shared" si="18"/>
        <v>SI-2-4</v>
      </c>
      <c r="T210" t="s">
        <v>2271</v>
      </c>
      <c r="U210" t="str">
        <f t="shared" si="23"/>
        <v>CM-5-1</v>
      </c>
    </row>
    <row r="211" spans="1:21">
      <c r="A211" t="s">
        <v>2397</v>
      </c>
      <c r="B211" t="str">
        <f t="shared" si="19"/>
        <v>MP-3-0</v>
      </c>
      <c r="D211" t="s">
        <v>2359</v>
      </c>
      <c r="E211" t="str">
        <f t="shared" si="20"/>
        <v>IA-8-4</v>
      </c>
      <c r="I211" t="s">
        <v>2470</v>
      </c>
      <c r="J211" t="str">
        <f t="shared" si="21"/>
        <v>SA-4-10</v>
      </c>
      <c r="L211" t="s">
        <v>2428</v>
      </c>
      <c r="M211" t="e">
        <f t="shared" si="22"/>
        <v>#N/A</v>
      </c>
      <c r="Q211" t="s">
        <v>2530</v>
      </c>
      <c r="R211" t="str">
        <f t="shared" si="18"/>
        <v>SI-2-3</v>
      </c>
      <c r="T211" t="s">
        <v>2272</v>
      </c>
      <c r="U211" t="str">
        <f t="shared" si="23"/>
        <v>CM-5-2</v>
      </c>
    </row>
    <row r="212" spans="1:21">
      <c r="A212" t="s">
        <v>2398</v>
      </c>
      <c r="B212" t="str">
        <f t="shared" si="19"/>
        <v>MP-4-0</v>
      </c>
      <c r="D212" t="s">
        <v>2360</v>
      </c>
      <c r="E212" t="str">
        <f t="shared" si="20"/>
        <v>IR-1-0</v>
      </c>
      <c r="I212" t="s">
        <v>2471</v>
      </c>
      <c r="J212" t="str">
        <f t="shared" si="21"/>
        <v>SA-5-0</v>
      </c>
      <c r="L212" t="s">
        <v>2429</v>
      </c>
      <c r="M212" t="str">
        <f t="shared" si="22"/>
        <v>PE-15-0</v>
      </c>
      <c r="Q212" t="s">
        <v>2529</v>
      </c>
      <c r="R212" t="str">
        <f t="shared" si="18"/>
        <v>SI-2-2</v>
      </c>
      <c r="T212" t="s">
        <v>2273</v>
      </c>
      <c r="U212" t="str">
        <f t="shared" si="23"/>
        <v>CM-5-3</v>
      </c>
    </row>
    <row r="213" spans="1:21">
      <c r="A213" t="s">
        <v>2399</v>
      </c>
      <c r="B213" t="str">
        <f t="shared" si="19"/>
        <v>MP-5-0</v>
      </c>
      <c r="D213" t="s">
        <v>2361</v>
      </c>
      <c r="E213" t="str">
        <f t="shared" si="20"/>
        <v>IR-2-0</v>
      </c>
      <c r="I213" t="s">
        <v>2472</v>
      </c>
      <c r="J213" t="str">
        <f t="shared" si="21"/>
        <v>SA-8-0</v>
      </c>
      <c r="L213" t="s">
        <v>2431</v>
      </c>
      <c r="M213" t="str">
        <f t="shared" si="22"/>
        <v>PE-16-0</v>
      </c>
      <c r="Q213" t="s">
        <v>2528</v>
      </c>
      <c r="R213" t="str">
        <f t="shared" si="18"/>
        <v>SI-2-1</v>
      </c>
      <c r="T213" t="s">
        <v>2693</v>
      </c>
      <c r="U213" t="str">
        <f t="shared" si="23"/>
        <v>CM-5-4</v>
      </c>
    </row>
    <row r="214" spans="1:21">
      <c r="A214" t="s">
        <v>2400</v>
      </c>
      <c r="B214" t="str">
        <f t="shared" si="19"/>
        <v>MP-5-4</v>
      </c>
      <c r="D214" t="s">
        <v>2362</v>
      </c>
      <c r="E214" t="str">
        <f t="shared" si="20"/>
        <v>IR-2-1</v>
      </c>
      <c r="I214" t="s">
        <v>2473</v>
      </c>
      <c r="J214" t="str">
        <f t="shared" si="21"/>
        <v>SA-9-0</v>
      </c>
      <c r="L214" t="s">
        <v>2432</v>
      </c>
      <c r="M214" t="str">
        <f t="shared" si="22"/>
        <v>PE-17-0</v>
      </c>
      <c r="Q214" t="s">
        <v>2527</v>
      </c>
      <c r="R214" t="str">
        <f t="shared" si="18"/>
        <v>SI-2-0</v>
      </c>
      <c r="T214" t="s">
        <v>2274</v>
      </c>
      <c r="U214" t="str">
        <f t="shared" si="23"/>
        <v>CM-5-5</v>
      </c>
    </row>
    <row r="215" spans="1:21">
      <c r="A215" t="s">
        <v>2401</v>
      </c>
      <c r="B215" t="str">
        <f t="shared" si="19"/>
        <v>MP-6-0</v>
      </c>
      <c r="D215" t="s">
        <v>2363</v>
      </c>
      <c r="E215" t="str">
        <f t="shared" si="20"/>
        <v>IR-2-2</v>
      </c>
      <c r="I215" t="s">
        <v>2475</v>
      </c>
      <c r="J215" t="str">
        <f t="shared" si="21"/>
        <v>SA-9-2</v>
      </c>
      <c r="L215" t="s">
        <v>2434</v>
      </c>
      <c r="M215" t="str">
        <f t="shared" si="22"/>
        <v>PL-1-0</v>
      </c>
      <c r="Q215" t="s">
        <v>2564</v>
      </c>
      <c r="R215" t="str">
        <f t="shared" si="18"/>
        <v>SI-16-0</v>
      </c>
      <c r="T215" t="s">
        <v>2694</v>
      </c>
      <c r="U215" t="str">
        <f t="shared" si="23"/>
        <v>CM-5-6</v>
      </c>
    </row>
    <row r="216" spans="1:21">
      <c r="A216" t="s">
        <v>2402</v>
      </c>
      <c r="B216" t="str">
        <f t="shared" si="19"/>
        <v>MP-6-1</v>
      </c>
      <c r="D216" t="s">
        <v>2364</v>
      </c>
      <c r="E216" t="str">
        <f t="shared" si="20"/>
        <v>IR-3-0</v>
      </c>
      <c r="I216" t="s">
        <v>2478</v>
      </c>
      <c r="J216" t="str">
        <f t="shared" si="21"/>
        <v>SA-10-0</v>
      </c>
      <c r="L216" t="s">
        <v>2435</v>
      </c>
      <c r="M216" t="str">
        <f t="shared" si="22"/>
        <v>PL-2-0</v>
      </c>
      <c r="Q216" t="s">
        <v>2563</v>
      </c>
      <c r="R216" t="str">
        <f t="shared" si="18"/>
        <v>SI-12-0</v>
      </c>
      <c r="T216" t="s">
        <v>2695</v>
      </c>
      <c r="U216" t="str">
        <f t="shared" si="23"/>
        <v>CM-5-7</v>
      </c>
    </row>
    <row r="217" spans="1:21">
      <c r="A217" t="s">
        <v>2403</v>
      </c>
      <c r="B217" t="str">
        <f t="shared" si="19"/>
        <v>MP-6-2</v>
      </c>
      <c r="D217" t="s">
        <v>2365</v>
      </c>
      <c r="E217" t="str">
        <f t="shared" si="20"/>
        <v>IR-3-2</v>
      </c>
      <c r="I217" t="s">
        <v>2480</v>
      </c>
      <c r="J217" t="str">
        <f t="shared" si="21"/>
        <v>SA-11-0</v>
      </c>
      <c r="L217" t="s">
        <v>2436</v>
      </c>
      <c r="M217" t="str">
        <f t="shared" si="22"/>
        <v>PL-2-3</v>
      </c>
      <c r="Q217" t="s">
        <v>2562</v>
      </c>
      <c r="R217" t="str">
        <f t="shared" si="18"/>
        <v>SI-11-0</v>
      </c>
      <c r="T217" t="s">
        <v>2275</v>
      </c>
      <c r="U217" t="str">
        <f t="shared" si="23"/>
        <v>CM-6-0</v>
      </c>
    </row>
    <row r="218" spans="1:21">
      <c r="A218" t="s">
        <v>2404</v>
      </c>
      <c r="B218" t="str">
        <f t="shared" si="19"/>
        <v>MP-6-3</v>
      </c>
      <c r="D218" t="s">
        <v>2366</v>
      </c>
      <c r="E218" t="str">
        <f t="shared" si="20"/>
        <v>IR-4-0</v>
      </c>
      <c r="I218" t="s">
        <v>2488</v>
      </c>
      <c r="J218" t="str">
        <f t="shared" si="21"/>
        <v>SC-1-0</v>
      </c>
      <c r="L218" t="s">
        <v>2437</v>
      </c>
      <c r="M218" t="str">
        <f t="shared" si="22"/>
        <v>PL-4-0</v>
      </c>
      <c r="Q218" t="s">
        <v>3050</v>
      </c>
      <c r="R218" t="str">
        <f t="shared" si="18"/>
        <v>SI-10-5</v>
      </c>
      <c r="T218" t="s">
        <v>2276</v>
      </c>
      <c r="U218" t="str">
        <f t="shared" si="23"/>
        <v>CM-6-1</v>
      </c>
    </row>
    <row r="219" spans="1:21">
      <c r="A219" t="s">
        <v>2405</v>
      </c>
      <c r="B219" t="str">
        <f t="shared" si="19"/>
        <v>MP-7-0</v>
      </c>
      <c r="D219" t="s">
        <v>2367</v>
      </c>
      <c r="E219" t="str">
        <f t="shared" si="20"/>
        <v>IR-4-1</v>
      </c>
      <c r="I219" t="s">
        <v>2489</v>
      </c>
      <c r="J219" t="str">
        <f t="shared" si="21"/>
        <v>SC-2-0</v>
      </c>
      <c r="L219" t="s">
        <v>2438</v>
      </c>
      <c r="M219" t="str">
        <f t="shared" si="22"/>
        <v>PL-4-1</v>
      </c>
      <c r="Q219" t="s">
        <v>3049</v>
      </c>
      <c r="R219" t="str">
        <f t="shared" si="18"/>
        <v>SI-10-4</v>
      </c>
      <c r="T219" t="s">
        <v>2277</v>
      </c>
      <c r="U219" t="str">
        <f t="shared" si="23"/>
        <v>CM-6-2</v>
      </c>
    </row>
    <row r="220" spans="1:21">
      <c r="A220" t="s">
        <v>2406</v>
      </c>
      <c r="B220" t="str">
        <f t="shared" si="19"/>
        <v>MP-7-1</v>
      </c>
      <c r="D220" t="s">
        <v>2368</v>
      </c>
      <c r="E220" t="e">
        <f t="shared" si="20"/>
        <v>#N/A</v>
      </c>
      <c r="I220" t="s">
        <v>2491</v>
      </c>
      <c r="J220" t="str">
        <f t="shared" si="21"/>
        <v>SC-4-0</v>
      </c>
      <c r="L220" t="s">
        <v>2439</v>
      </c>
      <c r="M220" t="str">
        <f t="shared" si="22"/>
        <v>PL-8-0</v>
      </c>
      <c r="Q220" t="s">
        <v>3048</v>
      </c>
      <c r="R220" t="str">
        <f t="shared" si="18"/>
        <v>SI-10-3</v>
      </c>
      <c r="T220" t="s">
        <v>2696</v>
      </c>
      <c r="U220" t="str">
        <f t="shared" si="23"/>
        <v>CM-6-3</v>
      </c>
    </row>
    <row r="221" spans="1:21">
      <c r="A221" t="s">
        <v>2407</v>
      </c>
      <c r="B221" t="str">
        <f t="shared" si="19"/>
        <v>PE-1-0</v>
      </c>
      <c r="D221" t="s">
        <v>2369</v>
      </c>
      <c r="E221" t="e">
        <f t="shared" si="20"/>
        <v>#N/A</v>
      </c>
      <c r="I221" t="s">
        <v>2492</v>
      </c>
      <c r="J221" t="str">
        <f t="shared" si="21"/>
        <v>SC-5-0</v>
      </c>
      <c r="L221" t="s">
        <v>2440</v>
      </c>
      <c r="M221" t="str">
        <f t="shared" si="22"/>
        <v>PS-1-0</v>
      </c>
      <c r="Q221" t="s">
        <v>3047</v>
      </c>
      <c r="R221" t="str">
        <f t="shared" si="18"/>
        <v>SI-10-2</v>
      </c>
      <c r="T221" t="s">
        <v>2697</v>
      </c>
      <c r="U221" t="str">
        <f t="shared" si="23"/>
        <v>CM-6-4</v>
      </c>
    </row>
    <row r="222" spans="1:21">
      <c r="A222" t="s">
        <v>2408</v>
      </c>
      <c r="B222" t="str">
        <f t="shared" si="19"/>
        <v>PE-2-0</v>
      </c>
      <c r="D222" t="s">
        <v>2370</v>
      </c>
      <c r="E222" t="str">
        <f t="shared" si="20"/>
        <v>IR-4-4</v>
      </c>
      <c r="I222" t="s">
        <v>2493</v>
      </c>
      <c r="J222" t="str">
        <f t="shared" si="21"/>
        <v>SC-7-0</v>
      </c>
      <c r="L222" t="s">
        <v>2441</v>
      </c>
      <c r="M222" t="str">
        <f t="shared" si="22"/>
        <v>PS-2-0</v>
      </c>
      <c r="Q222" t="s">
        <v>3046</v>
      </c>
      <c r="R222" t="str">
        <f t="shared" si="18"/>
        <v>SI-10-1</v>
      </c>
      <c r="T222" t="s">
        <v>2278</v>
      </c>
      <c r="U222" t="str">
        <f t="shared" si="23"/>
        <v>CM-7-0</v>
      </c>
    </row>
    <row r="223" spans="1:21">
      <c r="A223" t="s">
        <v>2409</v>
      </c>
      <c r="B223" t="str">
        <f t="shared" si="19"/>
        <v>PE-3-0</v>
      </c>
      <c r="D223" t="s">
        <v>2371</v>
      </c>
      <c r="E223" t="e">
        <f t="shared" si="20"/>
        <v>#N/A</v>
      </c>
      <c r="I223" t="s">
        <v>2494</v>
      </c>
      <c r="J223" t="str">
        <f t="shared" si="21"/>
        <v>SC-7-3</v>
      </c>
      <c r="L223" t="s">
        <v>2442</v>
      </c>
      <c r="M223" t="str">
        <f t="shared" si="22"/>
        <v>PS-3-0</v>
      </c>
      <c r="Q223" t="s">
        <v>2561</v>
      </c>
      <c r="R223" t="str">
        <f t="shared" si="18"/>
        <v>SI-10-0</v>
      </c>
      <c r="T223" t="s">
        <v>2279</v>
      </c>
      <c r="U223" t="str">
        <f t="shared" si="23"/>
        <v>CM-7-1</v>
      </c>
    </row>
    <row r="224" spans="1:21">
      <c r="A224" t="s">
        <v>2410</v>
      </c>
      <c r="B224" t="str">
        <f t="shared" si="19"/>
        <v>PE-3-1</v>
      </c>
      <c r="D224" t="s">
        <v>2372</v>
      </c>
      <c r="E224" t="e">
        <f t="shared" si="20"/>
        <v>#N/A</v>
      </c>
      <c r="I224" t="s">
        <v>2495</v>
      </c>
      <c r="J224" t="str">
        <f t="shared" si="21"/>
        <v>SC-7-4</v>
      </c>
      <c r="L224" t="s">
        <v>2443</v>
      </c>
      <c r="M224" t="e">
        <f t="shared" si="22"/>
        <v>#N/A</v>
      </c>
      <c r="Q224" t="s">
        <v>2526</v>
      </c>
      <c r="R224" t="str">
        <f t="shared" si="18"/>
        <v>SI-1-0</v>
      </c>
      <c r="T224" t="s">
        <v>2280</v>
      </c>
      <c r="U224" t="str">
        <f t="shared" si="23"/>
        <v>CM-7-2</v>
      </c>
    </row>
    <row r="225" spans="1:21">
      <c r="A225" t="s">
        <v>2411</v>
      </c>
      <c r="B225" t="str">
        <f t="shared" si="19"/>
        <v>PE-4-0</v>
      </c>
      <c r="D225" t="s">
        <v>2373</v>
      </c>
      <c r="E225" t="str">
        <f t="shared" si="20"/>
        <v>IR-5-0</v>
      </c>
      <c r="I225" t="s">
        <v>2496</v>
      </c>
      <c r="J225" t="str">
        <f t="shared" si="21"/>
        <v>SC-7-5</v>
      </c>
      <c r="L225" t="s">
        <v>2444</v>
      </c>
      <c r="M225" t="str">
        <f t="shared" si="22"/>
        <v>PS-4-0</v>
      </c>
      <c r="Q225" t="s">
        <v>2937</v>
      </c>
      <c r="R225" t="str">
        <f t="shared" si="18"/>
        <v>SC-8-4</v>
      </c>
      <c r="T225" t="s">
        <v>2698</v>
      </c>
      <c r="U225" t="str">
        <f t="shared" si="23"/>
        <v>CM-7-3</v>
      </c>
    </row>
    <row r="226" spans="1:21">
      <c r="A226" t="s">
        <v>2412</v>
      </c>
      <c r="B226" t="str">
        <f t="shared" si="19"/>
        <v>PE-5-0</v>
      </c>
      <c r="D226" t="s">
        <v>2374</v>
      </c>
      <c r="E226" t="str">
        <f t="shared" si="20"/>
        <v>IR-5-1</v>
      </c>
      <c r="I226" t="s">
        <v>2497</v>
      </c>
      <c r="J226" t="str">
        <f t="shared" si="21"/>
        <v>SC-7-7</v>
      </c>
      <c r="L226" t="s">
        <v>2446</v>
      </c>
      <c r="M226" t="str">
        <f t="shared" si="22"/>
        <v>PS-5-0</v>
      </c>
      <c r="Q226" t="s">
        <v>2936</v>
      </c>
      <c r="R226" t="str">
        <f t="shared" si="18"/>
        <v>SC-8-3</v>
      </c>
      <c r="T226" t="s">
        <v>2281</v>
      </c>
      <c r="U226" t="str">
        <f t="shared" si="23"/>
        <v>CM-7-4</v>
      </c>
    </row>
    <row r="227" spans="1:21">
      <c r="A227" t="s">
        <v>2413</v>
      </c>
      <c r="B227" t="str">
        <f t="shared" si="19"/>
        <v>PE-6-0</v>
      </c>
      <c r="D227" t="s">
        <v>2375</v>
      </c>
      <c r="E227" t="str">
        <f t="shared" si="20"/>
        <v>IR-6-0</v>
      </c>
      <c r="I227" t="s">
        <v>2505</v>
      </c>
      <c r="J227" t="str">
        <f t="shared" si="21"/>
        <v>SC-8-0</v>
      </c>
      <c r="L227" t="s">
        <v>2447</v>
      </c>
      <c r="M227" t="str">
        <f t="shared" si="22"/>
        <v>PS-6-0</v>
      </c>
      <c r="Q227" t="s">
        <v>2935</v>
      </c>
      <c r="R227" t="str">
        <f t="shared" si="18"/>
        <v>SC-8-2</v>
      </c>
      <c r="T227" t="s">
        <v>2282</v>
      </c>
      <c r="U227" t="str">
        <f t="shared" si="23"/>
        <v>CM-7-5</v>
      </c>
    </row>
    <row r="228" spans="1:21">
      <c r="A228" t="s">
        <v>2414</v>
      </c>
      <c r="B228" t="str">
        <f t="shared" si="19"/>
        <v>PE-6-1</v>
      </c>
      <c r="D228" t="s">
        <v>2376</v>
      </c>
      <c r="E228" t="str">
        <f t="shared" si="20"/>
        <v>IR-6-1</v>
      </c>
      <c r="I228" t="s">
        <v>2506</v>
      </c>
      <c r="J228" t="str">
        <f t="shared" si="21"/>
        <v>SC-8-1</v>
      </c>
      <c r="L228" t="s">
        <v>2448</v>
      </c>
      <c r="M228" t="str">
        <f t="shared" si="22"/>
        <v>PS-7-0</v>
      </c>
      <c r="Q228" t="s">
        <v>2506</v>
      </c>
      <c r="R228" t="str">
        <f t="shared" si="18"/>
        <v>SC-8-1</v>
      </c>
      <c r="T228" t="s">
        <v>2283</v>
      </c>
      <c r="U228" t="str">
        <f t="shared" si="23"/>
        <v>CM-8-0</v>
      </c>
    </row>
    <row r="229" spans="1:21">
      <c r="A229" t="s">
        <v>2415</v>
      </c>
      <c r="B229" t="str">
        <f t="shared" si="19"/>
        <v>PE-6-4</v>
      </c>
      <c r="D229" t="s">
        <v>2377</v>
      </c>
      <c r="E229" t="str">
        <f t="shared" si="20"/>
        <v>IR-7-0</v>
      </c>
      <c r="I229" t="s">
        <v>2507</v>
      </c>
      <c r="J229" t="str">
        <f t="shared" si="21"/>
        <v>SC-10-0</v>
      </c>
      <c r="L229" t="s">
        <v>2449</v>
      </c>
      <c r="M229" t="str">
        <f t="shared" si="22"/>
        <v>PS-8-0</v>
      </c>
      <c r="Q229" t="s">
        <v>2505</v>
      </c>
      <c r="R229" t="str">
        <f t="shared" si="18"/>
        <v>SC-8-0</v>
      </c>
      <c r="T229" t="s">
        <v>2284</v>
      </c>
      <c r="U229" t="str">
        <f t="shared" si="23"/>
        <v>CM-8-1</v>
      </c>
    </row>
    <row r="230" spans="1:21">
      <c r="A230" t="s">
        <v>2416</v>
      </c>
      <c r="B230" t="str">
        <f t="shared" si="19"/>
        <v>PE-8-0</v>
      </c>
      <c r="D230" t="s">
        <v>2378</v>
      </c>
      <c r="E230" t="str">
        <f t="shared" si="20"/>
        <v>IR-7-1</v>
      </c>
      <c r="I230" t="s">
        <v>2508</v>
      </c>
      <c r="J230" t="str">
        <f t="shared" si="21"/>
        <v>SC-12-0</v>
      </c>
      <c r="L230" t="s">
        <v>2450</v>
      </c>
      <c r="M230" t="str">
        <f t="shared" si="22"/>
        <v>RA-1-0</v>
      </c>
      <c r="Q230" t="s">
        <v>2926</v>
      </c>
      <c r="R230" t="str">
        <f t="shared" si="18"/>
        <v>SC-7-9</v>
      </c>
      <c r="T230" t="s">
        <v>2285</v>
      </c>
      <c r="U230" t="str">
        <f t="shared" si="23"/>
        <v>CM-8-2</v>
      </c>
    </row>
    <row r="231" spans="1:21">
      <c r="A231" t="s">
        <v>2417</v>
      </c>
      <c r="B231" t="str">
        <f t="shared" si="19"/>
        <v>PE-8-1</v>
      </c>
      <c r="D231" t="s">
        <v>2379</v>
      </c>
      <c r="E231" t="e">
        <f t="shared" si="20"/>
        <v>#N/A</v>
      </c>
      <c r="I231" t="s">
        <v>2512</v>
      </c>
      <c r="J231" t="str">
        <f t="shared" si="21"/>
        <v>SC-13-0</v>
      </c>
      <c r="L231" t="s">
        <v>2451</v>
      </c>
      <c r="M231" t="str">
        <f t="shared" si="22"/>
        <v>RA-2-0</v>
      </c>
      <c r="Q231" t="s">
        <v>2498</v>
      </c>
      <c r="R231" t="str">
        <f t="shared" si="18"/>
        <v>SC-7-8</v>
      </c>
      <c r="T231" t="s">
        <v>2286</v>
      </c>
      <c r="U231" t="str">
        <f t="shared" si="23"/>
        <v>CM-8-3</v>
      </c>
    </row>
    <row r="232" spans="1:21">
      <c r="A232" t="s">
        <v>2418</v>
      </c>
      <c r="B232" t="str">
        <f t="shared" si="19"/>
        <v>PE-9-0</v>
      </c>
      <c r="D232" t="s">
        <v>2380</v>
      </c>
      <c r="E232" t="str">
        <f t="shared" si="20"/>
        <v>IR-8-0</v>
      </c>
      <c r="I232" t="s">
        <v>2513</v>
      </c>
      <c r="J232" t="str">
        <f t="shared" si="21"/>
        <v>SC-15-0</v>
      </c>
      <c r="L232" t="s">
        <v>2452</v>
      </c>
      <c r="M232" t="str">
        <f t="shared" si="22"/>
        <v>RA-3-0</v>
      </c>
      <c r="Q232" t="s">
        <v>2497</v>
      </c>
      <c r="R232" t="str">
        <f t="shared" si="18"/>
        <v>SC-7-7</v>
      </c>
      <c r="T232" t="s">
        <v>2287</v>
      </c>
      <c r="U232" t="str">
        <f t="shared" si="23"/>
        <v>CM-8-4</v>
      </c>
    </row>
    <row r="233" spans="1:21">
      <c r="A233" t="s">
        <v>2419</v>
      </c>
      <c r="B233" t="str">
        <f t="shared" si="19"/>
        <v>PE-10-0</v>
      </c>
      <c r="D233" t="s">
        <v>2381</v>
      </c>
      <c r="E233" t="str">
        <f t="shared" si="20"/>
        <v>MA-1-0</v>
      </c>
      <c r="I233" t="s">
        <v>2514</v>
      </c>
      <c r="J233" t="str">
        <f t="shared" si="21"/>
        <v>SC-17-0</v>
      </c>
      <c r="L233" t="s">
        <v>2453</v>
      </c>
      <c r="M233" t="str">
        <f t="shared" si="22"/>
        <v>RA-5-0</v>
      </c>
      <c r="Q233" t="s">
        <v>2925</v>
      </c>
      <c r="R233" t="str">
        <f t="shared" si="18"/>
        <v>SC-7-6</v>
      </c>
      <c r="T233" t="s">
        <v>2288</v>
      </c>
      <c r="U233" t="str">
        <f t="shared" si="23"/>
        <v>CM-8-5</v>
      </c>
    </row>
    <row r="234" spans="1:21">
      <c r="A234" t="s">
        <v>2420</v>
      </c>
      <c r="B234" t="str">
        <f t="shared" si="19"/>
        <v>PE-11-0</v>
      </c>
      <c r="D234" t="s">
        <v>2382</v>
      </c>
      <c r="E234" t="str">
        <f t="shared" si="20"/>
        <v>MA-2-0</v>
      </c>
      <c r="I234" t="s">
        <v>2515</v>
      </c>
      <c r="J234" t="str">
        <f t="shared" si="21"/>
        <v>SC-18-0</v>
      </c>
      <c r="L234" t="s">
        <v>2454</v>
      </c>
      <c r="M234" t="str">
        <f t="shared" si="22"/>
        <v>RA-5-1</v>
      </c>
      <c r="Q234" t="s">
        <v>2496</v>
      </c>
      <c r="R234" t="str">
        <f t="shared" si="18"/>
        <v>SC-7-5</v>
      </c>
      <c r="T234" t="s">
        <v>2699</v>
      </c>
      <c r="U234" t="str">
        <f t="shared" si="23"/>
        <v>CM-8-6</v>
      </c>
    </row>
    <row r="235" spans="1:21">
      <c r="A235" t="s">
        <v>2421</v>
      </c>
      <c r="B235" t="str">
        <f t="shared" si="19"/>
        <v>PE-11-1</v>
      </c>
      <c r="D235" t="s">
        <v>2383</v>
      </c>
      <c r="E235" t="str">
        <f t="shared" si="20"/>
        <v>MA-2-2</v>
      </c>
      <c r="I235" t="s">
        <v>2516</v>
      </c>
      <c r="J235" t="str">
        <f t="shared" si="21"/>
        <v>SC-19-0</v>
      </c>
      <c r="L235" t="s">
        <v>2455</v>
      </c>
      <c r="M235" t="str">
        <f t="shared" si="22"/>
        <v>RA-5-2</v>
      </c>
      <c r="Q235" t="s">
        <v>2495</v>
      </c>
      <c r="R235" t="str">
        <f t="shared" si="18"/>
        <v>SC-7-4</v>
      </c>
      <c r="T235" t="s">
        <v>2700</v>
      </c>
      <c r="U235" t="str">
        <f t="shared" si="23"/>
        <v>CM-8-7</v>
      </c>
    </row>
    <row r="236" spans="1:21">
      <c r="A236" t="s">
        <v>2422</v>
      </c>
      <c r="B236" t="str">
        <f t="shared" si="19"/>
        <v>PE-12-0</v>
      </c>
      <c r="D236" t="s">
        <v>2384</v>
      </c>
      <c r="E236" t="str">
        <f t="shared" si="20"/>
        <v>MA-3-0</v>
      </c>
      <c r="I236" t="s">
        <v>2517</v>
      </c>
      <c r="J236" t="str">
        <f t="shared" si="21"/>
        <v>SC-20-0</v>
      </c>
      <c r="L236" t="s">
        <v>2456</v>
      </c>
      <c r="M236" t="e">
        <f t="shared" si="22"/>
        <v>#N/A</v>
      </c>
      <c r="Q236" t="s">
        <v>2494</v>
      </c>
      <c r="R236" t="str">
        <f t="shared" si="18"/>
        <v>SC-7-3</v>
      </c>
      <c r="T236" t="s">
        <v>2701</v>
      </c>
      <c r="U236" t="str">
        <f t="shared" si="23"/>
        <v>CM-8-8</v>
      </c>
    </row>
    <row r="237" spans="1:21">
      <c r="A237" t="s">
        <v>2423</v>
      </c>
      <c r="B237" t="str">
        <f t="shared" si="19"/>
        <v>PE-13-0</v>
      </c>
      <c r="D237" t="s">
        <v>2385</v>
      </c>
      <c r="E237" t="str">
        <f t="shared" si="20"/>
        <v>MA-3-1</v>
      </c>
      <c r="I237" t="s">
        <v>2518</v>
      </c>
      <c r="J237" t="str">
        <f t="shared" si="21"/>
        <v>SC-21-0</v>
      </c>
      <c r="L237" t="s">
        <v>2458</v>
      </c>
      <c r="M237" t="str">
        <f t="shared" si="22"/>
        <v>RA-5-5</v>
      </c>
      <c r="Q237" t="s">
        <v>2934</v>
      </c>
      <c r="R237" t="str">
        <f t="shared" si="18"/>
        <v>SC-7-23</v>
      </c>
      <c r="T237" t="s">
        <v>2702</v>
      </c>
      <c r="U237" t="str">
        <f t="shared" si="23"/>
        <v>CM-8-9</v>
      </c>
    </row>
    <row r="238" spans="1:21">
      <c r="A238" t="s">
        <v>2424</v>
      </c>
      <c r="B238" t="str">
        <f t="shared" si="19"/>
        <v>PE-13-1</v>
      </c>
      <c r="D238" t="s">
        <v>2386</v>
      </c>
      <c r="E238" t="str">
        <f t="shared" si="20"/>
        <v>MA-3-2</v>
      </c>
      <c r="I238" t="s">
        <v>2519</v>
      </c>
      <c r="J238" t="str">
        <f t="shared" si="21"/>
        <v>SC-22-0</v>
      </c>
      <c r="L238" t="s">
        <v>2459</v>
      </c>
      <c r="M238" t="e">
        <f t="shared" si="22"/>
        <v>#N/A</v>
      </c>
      <c r="Q238" t="s">
        <v>2933</v>
      </c>
      <c r="R238" t="str">
        <f t="shared" si="18"/>
        <v>SC-7-22</v>
      </c>
      <c r="T238" t="s">
        <v>2289</v>
      </c>
      <c r="U238" t="str">
        <f t="shared" si="23"/>
        <v>CM-9-0</v>
      </c>
    </row>
    <row r="239" spans="1:21">
      <c r="A239" t="s">
        <v>2425</v>
      </c>
      <c r="B239" t="str">
        <f t="shared" si="19"/>
        <v>PE-13-2</v>
      </c>
      <c r="D239" t="s">
        <v>2387</v>
      </c>
      <c r="E239" t="str">
        <f t="shared" si="20"/>
        <v>MA-3-3</v>
      </c>
      <c r="I239" t="s">
        <v>2520</v>
      </c>
      <c r="J239" t="str">
        <f t="shared" si="21"/>
        <v>SC-23-0</v>
      </c>
      <c r="L239" t="s">
        <v>2460</v>
      </c>
      <c r="M239" t="e">
        <f t="shared" si="22"/>
        <v>#N/A</v>
      </c>
      <c r="Q239" t="s">
        <v>2504</v>
      </c>
      <c r="R239" t="str">
        <f t="shared" si="18"/>
        <v>SC-7-21</v>
      </c>
      <c r="T239" t="s">
        <v>2703</v>
      </c>
      <c r="U239" t="str">
        <f t="shared" si="23"/>
        <v>CM-9-1</v>
      </c>
    </row>
    <row r="240" spans="1:21">
      <c r="A240" t="s">
        <v>2426</v>
      </c>
      <c r="B240" t="str">
        <f t="shared" si="19"/>
        <v>PE-13-3</v>
      </c>
      <c r="D240" t="s">
        <v>2388</v>
      </c>
      <c r="E240" t="str">
        <f t="shared" si="20"/>
        <v>MA-4-0</v>
      </c>
      <c r="I240" t="s">
        <v>2523</v>
      </c>
      <c r="J240" t="str">
        <f t="shared" si="21"/>
        <v>SC-28-0</v>
      </c>
      <c r="L240" t="s">
        <v>2462</v>
      </c>
      <c r="M240" t="str">
        <f t="shared" si="22"/>
        <v>SA-1-0</v>
      </c>
      <c r="Q240" t="s">
        <v>2503</v>
      </c>
      <c r="R240" t="str">
        <f t="shared" si="18"/>
        <v>SC-7-20</v>
      </c>
      <c r="T240" t="s">
        <v>2290</v>
      </c>
      <c r="U240" t="str">
        <f t="shared" si="23"/>
        <v>CM-10-0</v>
      </c>
    </row>
    <row r="241" spans="1:21">
      <c r="A241" t="s">
        <v>2427</v>
      </c>
      <c r="B241" t="str">
        <f t="shared" si="19"/>
        <v>PE-14-0</v>
      </c>
      <c r="D241" t="s">
        <v>2389</v>
      </c>
      <c r="E241" t="str">
        <f t="shared" si="20"/>
        <v>MA-4-2</v>
      </c>
      <c r="I241" t="s">
        <v>2525</v>
      </c>
      <c r="J241" t="str">
        <f t="shared" si="21"/>
        <v>SC-39-0</v>
      </c>
      <c r="L241" t="s">
        <v>2463</v>
      </c>
      <c r="M241" t="str">
        <f t="shared" si="22"/>
        <v>SA-2-0</v>
      </c>
      <c r="Q241" t="s">
        <v>2924</v>
      </c>
      <c r="R241" t="str">
        <f t="shared" si="18"/>
        <v>SC-7-2</v>
      </c>
      <c r="T241" t="s">
        <v>2291</v>
      </c>
      <c r="U241" t="str">
        <f t="shared" si="23"/>
        <v>CM-10-1</v>
      </c>
    </row>
    <row r="242" spans="1:21">
      <c r="A242" t="s">
        <v>2429</v>
      </c>
      <c r="B242" t="str">
        <f t="shared" si="19"/>
        <v>PE-15-0</v>
      </c>
      <c r="D242" t="s">
        <v>2390</v>
      </c>
      <c r="E242" t="str">
        <f t="shared" si="20"/>
        <v>MA-4-3</v>
      </c>
      <c r="I242" t="s">
        <v>2526</v>
      </c>
      <c r="J242" t="str">
        <f t="shared" si="21"/>
        <v>SI-1-0</v>
      </c>
      <c r="L242" t="s">
        <v>2464</v>
      </c>
      <c r="M242" t="str">
        <f t="shared" si="22"/>
        <v>SA-3-0</v>
      </c>
      <c r="Q242" t="s">
        <v>2932</v>
      </c>
      <c r="R242" t="str">
        <f t="shared" si="18"/>
        <v>SC-7-19</v>
      </c>
      <c r="T242" t="s">
        <v>2292</v>
      </c>
      <c r="U242" t="str">
        <f t="shared" si="23"/>
        <v>CM-11-0</v>
      </c>
    </row>
    <row r="243" spans="1:21">
      <c r="A243" t="s">
        <v>2430</v>
      </c>
      <c r="B243" t="str">
        <f t="shared" si="19"/>
        <v>PE-15-1</v>
      </c>
      <c r="D243" t="s">
        <v>2391</v>
      </c>
      <c r="E243" t="e">
        <f t="shared" si="20"/>
        <v>#N/A</v>
      </c>
      <c r="I243" t="s">
        <v>2527</v>
      </c>
      <c r="J243" t="str">
        <f t="shared" si="21"/>
        <v>SI-2-0</v>
      </c>
      <c r="L243" t="s">
        <v>2465</v>
      </c>
      <c r="M243" t="str">
        <f t="shared" si="22"/>
        <v>SA-4-0</v>
      </c>
      <c r="Q243" t="s">
        <v>2502</v>
      </c>
      <c r="R243" t="str">
        <f t="shared" si="18"/>
        <v>SC-7-18</v>
      </c>
      <c r="T243" t="s">
        <v>2293</v>
      </c>
      <c r="U243" t="str">
        <f t="shared" si="23"/>
        <v>CM-11-1</v>
      </c>
    </row>
    <row r="244" spans="1:21">
      <c r="A244" t="s">
        <v>2431</v>
      </c>
      <c r="B244" t="str">
        <f t="shared" si="19"/>
        <v>PE-16-0</v>
      </c>
      <c r="D244" t="s">
        <v>2392</v>
      </c>
      <c r="E244" t="str">
        <f t="shared" si="20"/>
        <v>MA-5-0</v>
      </c>
      <c r="I244" t="s">
        <v>2529</v>
      </c>
      <c r="J244" t="str">
        <f t="shared" si="21"/>
        <v>SI-2-2</v>
      </c>
      <c r="L244" t="s">
        <v>2466</v>
      </c>
      <c r="M244" t="str">
        <f t="shared" si="22"/>
        <v>SA-4-1</v>
      </c>
      <c r="Q244" t="s">
        <v>2931</v>
      </c>
      <c r="R244" t="str">
        <f t="shared" si="18"/>
        <v>SC-7-17</v>
      </c>
      <c r="T244" t="s">
        <v>2704</v>
      </c>
      <c r="U244" t="str">
        <f t="shared" si="23"/>
        <v>CM-11-2</v>
      </c>
    </row>
    <row r="245" spans="1:21">
      <c r="A245" t="s">
        <v>2432</v>
      </c>
      <c r="B245" t="str">
        <f t="shared" si="19"/>
        <v>PE-17-0</v>
      </c>
      <c r="D245" t="s">
        <v>2393</v>
      </c>
      <c r="E245" t="str">
        <f t="shared" si="20"/>
        <v>MA-5-1</v>
      </c>
      <c r="I245" t="s">
        <v>2531</v>
      </c>
      <c r="J245" t="str">
        <f t="shared" si="21"/>
        <v>SI-3-0</v>
      </c>
      <c r="L245" t="s">
        <v>2467</v>
      </c>
      <c r="M245" t="str">
        <f t="shared" si="22"/>
        <v>SA-4-2</v>
      </c>
      <c r="Q245" t="s">
        <v>2930</v>
      </c>
      <c r="R245" t="str">
        <f t="shared" si="18"/>
        <v>SC-7-16</v>
      </c>
      <c r="T245" t="s">
        <v>2294</v>
      </c>
      <c r="U245" t="str">
        <f t="shared" si="23"/>
        <v>CP-1-0</v>
      </c>
    </row>
    <row r="246" spans="1:21">
      <c r="A246" t="s">
        <v>2433</v>
      </c>
      <c r="B246" t="str">
        <f t="shared" si="19"/>
        <v>PE-18-0</v>
      </c>
      <c r="D246" t="s">
        <v>2394</v>
      </c>
      <c r="E246" t="str">
        <f t="shared" si="20"/>
        <v>MA-6-0</v>
      </c>
      <c r="I246" t="s">
        <v>2532</v>
      </c>
      <c r="J246" t="str">
        <f t="shared" si="21"/>
        <v>SI-3-1</v>
      </c>
      <c r="L246" t="s">
        <v>2468</v>
      </c>
      <c r="M246" t="e">
        <f t="shared" si="22"/>
        <v>#N/A</v>
      </c>
      <c r="Q246" t="s">
        <v>2929</v>
      </c>
      <c r="R246" t="str">
        <f t="shared" si="18"/>
        <v>SC-7-15</v>
      </c>
      <c r="T246" t="s">
        <v>2295</v>
      </c>
      <c r="U246" t="str">
        <f t="shared" si="23"/>
        <v>CP-2-0</v>
      </c>
    </row>
    <row r="247" spans="1:21">
      <c r="A247" t="s">
        <v>2434</v>
      </c>
      <c r="B247" t="str">
        <f t="shared" si="19"/>
        <v>PL-1-0</v>
      </c>
      <c r="D247" t="s">
        <v>2395</v>
      </c>
      <c r="E247" t="str">
        <f t="shared" si="20"/>
        <v>MP-1-0</v>
      </c>
      <c r="I247" t="s">
        <v>2533</v>
      </c>
      <c r="J247" t="str">
        <f t="shared" si="21"/>
        <v>SI-3-2</v>
      </c>
      <c r="L247" t="s">
        <v>2469</v>
      </c>
      <c r="M247" t="str">
        <f t="shared" si="22"/>
        <v>SA-4-9</v>
      </c>
      <c r="Q247" t="s">
        <v>2928</v>
      </c>
      <c r="R247" t="str">
        <f t="shared" si="18"/>
        <v>SC-7-14</v>
      </c>
      <c r="T247" t="s">
        <v>2296</v>
      </c>
      <c r="U247" t="str">
        <f t="shared" si="23"/>
        <v>CP-2-1</v>
      </c>
    </row>
    <row r="248" spans="1:21">
      <c r="A248" t="s">
        <v>2435</v>
      </c>
      <c r="B248" t="str">
        <f t="shared" si="19"/>
        <v>PL-2-0</v>
      </c>
      <c r="D248" t="s">
        <v>2396</v>
      </c>
      <c r="E248" t="str">
        <f t="shared" si="20"/>
        <v>MP-2-0</v>
      </c>
      <c r="I248" t="s">
        <v>2535</v>
      </c>
      <c r="J248" t="str">
        <f t="shared" si="21"/>
        <v>SI-4-0</v>
      </c>
      <c r="L248" t="s">
        <v>2470</v>
      </c>
      <c r="M248" t="str">
        <f t="shared" si="22"/>
        <v>SA-4-10</v>
      </c>
      <c r="Q248" t="s">
        <v>2501</v>
      </c>
      <c r="R248" t="str">
        <f t="shared" si="18"/>
        <v>SC-7-13</v>
      </c>
      <c r="T248" t="s">
        <v>2297</v>
      </c>
      <c r="U248" t="str">
        <f t="shared" si="23"/>
        <v>CP-2-2</v>
      </c>
    </row>
    <row r="249" spans="1:21">
      <c r="A249" t="s">
        <v>2436</v>
      </c>
      <c r="B249" t="str">
        <f t="shared" si="19"/>
        <v>PL-2-3</v>
      </c>
      <c r="D249" t="s">
        <v>2397</v>
      </c>
      <c r="E249" t="str">
        <f t="shared" si="20"/>
        <v>MP-3-0</v>
      </c>
      <c r="I249" t="s">
        <v>2537</v>
      </c>
      <c r="J249" t="str">
        <f t="shared" si="21"/>
        <v>SI-4-2</v>
      </c>
      <c r="L249" t="s">
        <v>2471</v>
      </c>
      <c r="M249" t="str">
        <f t="shared" si="22"/>
        <v>SA-5-0</v>
      </c>
      <c r="Q249" t="s">
        <v>2500</v>
      </c>
      <c r="R249" t="str">
        <f t="shared" si="18"/>
        <v>SC-7-12</v>
      </c>
      <c r="T249" t="s">
        <v>2298</v>
      </c>
      <c r="U249" t="str">
        <f t="shared" si="23"/>
        <v>CP-2-3</v>
      </c>
    </row>
    <row r="250" spans="1:21">
      <c r="A250" t="s">
        <v>2437</v>
      </c>
      <c r="B250" t="str">
        <f t="shared" si="19"/>
        <v>PL-4-0</v>
      </c>
      <c r="D250" t="s">
        <v>2398</v>
      </c>
      <c r="E250" t="str">
        <f t="shared" si="20"/>
        <v>MP-4-0</v>
      </c>
      <c r="I250" t="s">
        <v>2538</v>
      </c>
      <c r="J250" t="str">
        <f t="shared" si="21"/>
        <v>SI-4-4</v>
      </c>
      <c r="L250" t="s">
        <v>2472</v>
      </c>
      <c r="M250" t="str">
        <f t="shared" si="22"/>
        <v>SA-8-0</v>
      </c>
      <c r="Q250" t="s">
        <v>2927</v>
      </c>
      <c r="R250" t="str">
        <f t="shared" si="18"/>
        <v>SC-7-11</v>
      </c>
      <c r="T250" t="s">
        <v>2299</v>
      </c>
      <c r="U250" t="str">
        <f t="shared" si="23"/>
        <v>CP-2-4</v>
      </c>
    </row>
    <row r="251" spans="1:21">
      <c r="A251" t="s">
        <v>2438</v>
      </c>
      <c r="B251" t="str">
        <f t="shared" si="19"/>
        <v>PL-4-1</v>
      </c>
      <c r="D251" t="s">
        <v>2399</v>
      </c>
      <c r="E251" t="str">
        <f t="shared" si="20"/>
        <v>MP-5-0</v>
      </c>
      <c r="I251" t="s">
        <v>2539</v>
      </c>
      <c r="J251" t="str">
        <f t="shared" si="21"/>
        <v>SI-4-5</v>
      </c>
      <c r="L251" t="s">
        <v>2473</v>
      </c>
      <c r="M251" t="str">
        <f t="shared" si="22"/>
        <v>SA-9-0</v>
      </c>
      <c r="Q251" t="s">
        <v>2499</v>
      </c>
      <c r="R251" t="str">
        <f t="shared" si="18"/>
        <v>SC-7-10</v>
      </c>
      <c r="T251" t="s">
        <v>2300</v>
      </c>
      <c r="U251" t="str">
        <f t="shared" si="23"/>
        <v>CP-2-5</v>
      </c>
    </row>
    <row r="252" spans="1:21">
      <c r="A252" t="s">
        <v>2439</v>
      </c>
      <c r="B252" t="str">
        <f t="shared" si="19"/>
        <v>PL-8-0</v>
      </c>
      <c r="D252" t="s">
        <v>2400</v>
      </c>
      <c r="E252" t="str">
        <f t="shared" si="20"/>
        <v>MP-5-4</v>
      </c>
      <c r="I252" t="s">
        <v>2549</v>
      </c>
      <c r="J252" t="str">
        <f t="shared" si="21"/>
        <v>SI-5-0</v>
      </c>
      <c r="L252" t="s">
        <v>2474</v>
      </c>
      <c r="M252" t="e">
        <f t="shared" si="22"/>
        <v>#N/A</v>
      </c>
      <c r="Q252" t="s">
        <v>2923</v>
      </c>
      <c r="R252" t="str">
        <f t="shared" si="18"/>
        <v>SC-7-1</v>
      </c>
      <c r="T252" t="s">
        <v>2705</v>
      </c>
      <c r="U252" t="str">
        <f t="shared" si="23"/>
        <v>CP-2-6</v>
      </c>
    </row>
    <row r="253" spans="1:21">
      <c r="A253" t="s">
        <v>2440</v>
      </c>
      <c r="B253" t="str">
        <f t="shared" si="19"/>
        <v>PS-1-0</v>
      </c>
      <c r="D253" t="s">
        <v>2401</v>
      </c>
      <c r="E253" t="str">
        <f t="shared" si="20"/>
        <v>MP-6-0</v>
      </c>
      <c r="I253" t="s">
        <v>2552</v>
      </c>
      <c r="J253" t="str">
        <f t="shared" si="21"/>
        <v>SI-7-0</v>
      </c>
      <c r="L253" t="s">
        <v>2475</v>
      </c>
      <c r="M253" t="str">
        <f t="shared" si="22"/>
        <v>SA-9-2</v>
      </c>
      <c r="Q253" t="s">
        <v>2493</v>
      </c>
      <c r="R253" t="str">
        <f t="shared" si="18"/>
        <v>SC-7-0</v>
      </c>
      <c r="T253" t="s">
        <v>2706</v>
      </c>
      <c r="U253" t="str">
        <f t="shared" si="23"/>
        <v>CP-2-7</v>
      </c>
    </row>
    <row r="254" spans="1:21">
      <c r="A254" t="s">
        <v>2441</v>
      </c>
      <c r="B254" t="str">
        <f t="shared" si="19"/>
        <v>PS-2-0</v>
      </c>
      <c r="D254" t="s">
        <v>2402</v>
      </c>
      <c r="E254" t="str">
        <f t="shared" si="20"/>
        <v>MP-6-1</v>
      </c>
      <c r="I254" t="s">
        <v>2553</v>
      </c>
      <c r="J254" t="str">
        <f t="shared" si="21"/>
        <v>SI-7-1</v>
      </c>
      <c r="L254" t="s">
        <v>2476</v>
      </c>
      <c r="M254" t="e">
        <f t="shared" si="22"/>
        <v>#N/A</v>
      </c>
      <c r="Q254" t="s">
        <v>2921</v>
      </c>
      <c r="R254" t="str">
        <f t="shared" si="18"/>
        <v>SC-5-3</v>
      </c>
      <c r="T254" t="s">
        <v>2301</v>
      </c>
      <c r="U254" t="str">
        <f t="shared" si="23"/>
        <v>CP-2-8</v>
      </c>
    </row>
    <row r="255" spans="1:21">
      <c r="A255" t="s">
        <v>2442</v>
      </c>
      <c r="B255" t="str">
        <f t="shared" si="19"/>
        <v>PS-3-0</v>
      </c>
      <c r="D255" t="s">
        <v>2403</v>
      </c>
      <c r="E255" t="str">
        <f t="shared" si="20"/>
        <v>MP-6-2</v>
      </c>
      <c r="I255" t="s">
        <v>2556</v>
      </c>
      <c r="J255" t="str">
        <f t="shared" si="21"/>
        <v>SI-7-7</v>
      </c>
      <c r="L255" t="s">
        <v>2477</v>
      </c>
      <c r="M255" t="e">
        <f t="shared" si="22"/>
        <v>#N/A</v>
      </c>
      <c r="Q255" t="s">
        <v>2920</v>
      </c>
      <c r="R255" t="str">
        <f t="shared" si="18"/>
        <v>SC-5-2</v>
      </c>
      <c r="T255" t="s">
        <v>2302</v>
      </c>
      <c r="U255" t="str">
        <f t="shared" si="23"/>
        <v>CP-3-0</v>
      </c>
    </row>
    <row r="256" spans="1:21">
      <c r="A256" t="s">
        <v>2444</v>
      </c>
      <c r="B256" t="str">
        <f t="shared" si="19"/>
        <v>PS-4-0</v>
      </c>
      <c r="D256" t="s">
        <v>2404</v>
      </c>
      <c r="E256" t="str">
        <f t="shared" si="20"/>
        <v>MP-6-3</v>
      </c>
      <c r="I256" t="s">
        <v>2558</v>
      </c>
      <c r="J256" t="str">
        <f t="shared" si="21"/>
        <v>SI-8-0</v>
      </c>
      <c r="L256" t="s">
        <v>2478</v>
      </c>
      <c r="M256" t="str">
        <f t="shared" si="22"/>
        <v>SA-10-0</v>
      </c>
      <c r="Q256" t="s">
        <v>2919</v>
      </c>
      <c r="R256" t="str">
        <f t="shared" si="18"/>
        <v>SC-5-1</v>
      </c>
      <c r="T256" t="s">
        <v>2303</v>
      </c>
      <c r="U256" t="str">
        <f t="shared" si="23"/>
        <v>CP-3-1</v>
      </c>
    </row>
    <row r="257" spans="1:21">
      <c r="A257" t="s">
        <v>2445</v>
      </c>
      <c r="B257" t="str">
        <f t="shared" si="19"/>
        <v>PS-4-2</v>
      </c>
      <c r="D257" t="s">
        <v>2405</v>
      </c>
      <c r="E257" t="str">
        <f t="shared" si="20"/>
        <v>MP-7-0</v>
      </c>
      <c r="I257" t="s">
        <v>2559</v>
      </c>
      <c r="J257" t="str">
        <f t="shared" si="21"/>
        <v>SI-8-1</v>
      </c>
      <c r="L257" t="s">
        <v>2479</v>
      </c>
      <c r="M257" t="e">
        <f t="shared" si="22"/>
        <v>#N/A</v>
      </c>
      <c r="Q257" t="s">
        <v>2492</v>
      </c>
      <c r="R257" t="str">
        <f t="shared" si="18"/>
        <v>SC-5-0</v>
      </c>
      <c r="T257" t="s">
        <v>2707</v>
      </c>
      <c r="U257" t="str">
        <f t="shared" si="23"/>
        <v>CP-3-2</v>
      </c>
    </row>
    <row r="258" spans="1:21">
      <c r="A258" t="s">
        <v>2446</v>
      </c>
      <c r="B258" t="str">
        <f t="shared" si="19"/>
        <v>PS-5-0</v>
      </c>
      <c r="D258" t="s">
        <v>2406</v>
      </c>
      <c r="E258" t="str">
        <f t="shared" si="20"/>
        <v>MP-7-1</v>
      </c>
      <c r="I258" t="s">
        <v>2560</v>
      </c>
      <c r="J258" t="str">
        <f t="shared" si="21"/>
        <v>SI-8-2</v>
      </c>
      <c r="L258" t="s">
        <v>2480</v>
      </c>
      <c r="M258" t="str">
        <f t="shared" si="22"/>
        <v>SA-11-0</v>
      </c>
      <c r="Q258" t="s">
        <v>2918</v>
      </c>
      <c r="R258" t="str">
        <f t="shared" ref="R258:R321" si="24">VLOOKUP(Q258,T:T,1,FALSE)</f>
        <v>SC-4-2</v>
      </c>
      <c r="T258" t="s">
        <v>2304</v>
      </c>
      <c r="U258" t="str">
        <f t="shared" si="23"/>
        <v>CP-4-0</v>
      </c>
    </row>
    <row r="259" spans="1:21">
      <c r="A259" t="s">
        <v>2447</v>
      </c>
      <c r="B259" t="str">
        <f t="shared" ref="B259:B322" si="25">VLOOKUP(A259,D:D,1,FALSE)</f>
        <v>PS-6-0</v>
      </c>
      <c r="D259" t="s">
        <v>2407</v>
      </c>
      <c r="E259" t="str">
        <f t="shared" ref="E259:E322" si="26">VLOOKUP(D259,A:A,1,FALSE)</f>
        <v>PE-1-0</v>
      </c>
      <c r="I259" t="s">
        <v>2561</v>
      </c>
      <c r="J259" t="str">
        <f t="shared" ref="J259:J262" si="27">VLOOKUP(I259,L:L,1,FALSE)</f>
        <v>SI-10-0</v>
      </c>
      <c r="L259" t="s">
        <v>2481</v>
      </c>
      <c r="M259" t="e">
        <f t="shared" ref="M259:M320" si="28">VLOOKUP(L259,I:I,1,FALSE)</f>
        <v>#N/A</v>
      </c>
      <c r="Q259" t="s">
        <v>2917</v>
      </c>
      <c r="R259" t="str">
        <f t="shared" si="24"/>
        <v>SC-4-1</v>
      </c>
      <c r="T259" t="s">
        <v>2305</v>
      </c>
      <c r="U259" t="str">
        <f t="shared" ref="U259:U322" si="29">VLOOKUP(T259,Q:Q,1,FALSE)</f>
        <v>CP-4-1</v>
      </c>
    </row>
    <row r="260" spans="1:21">
      <c r="A260" t="s">
        <v>2448</v>
      </c>
      <c r="B260" t="str">
        <f t="shared" si="25"/>
        <v>PS-7-0</v>
      </c>
      <c r="D260" t="s">
        <v>2408</v>
      </c>
      <c r="E260" t="str">
        <f t="shared" si="26"/>
        <v>PE-2-0</v>
      </c>
      <c r="I260" t="s">
        <v>2562</v>
      </c>
      <c r="J260" t="str">
        <f t="shared" si="27"/>
        <v>SI-11-0</v>
      </c>
      <c r="L260" t="s">
        <v>2482</v>
      </c>
      <c r="M260" t="e">
        <f t="shared" si="28"/>
        <v>#N/A</v>
      </c>
      <c r="Q260" t="s">
        <v>2491</v>
      </c>
      <c r="R260" t="str">
        <f t="shared" si="24"/>
        <v>SC-4-0</v>
      </c>
      <c r="T260" t="s">
        <v>2306</v>
      </c>
      <c r="U260" t="str">
        <f t="shared" si="29"/>
        <v>CP-4-2</v>
      </c>
    </row>
    <row r="261" spans="1:21">
      <c r="A261" t="s">
        <v>2449</v>
      </c>
      <c r="B261" t="str">
        <f t="shared" si="25"/>
        <v>PS-8-0</v>
      </c>
      <c r="D261" t="s">
        <v>2409</v>
      </c>
      <c r="E261" t="str">
        <f t="shared" si="26"/>
        <v>PE-3-0</v>
      </c>
      <c r="I261" t="s">
        <v>2563</v>
      </c>
      <c r="J261" t="str">
        <f t="shared" si="27"/>
        <v>SI-12-0</v>
      </c>
      <c r="L261" t="s">
        <v>2483</v>
      </c>
      <c r="M261" t="e">
        <f t="shared" si="28"/>
        <v>#N/A</v>
      </c>
      <c r="Q261" t="s">
        <v>2996</v>
      </c>
      <c r="R261" t="str">
        <f t="shared" si="24"/>
        <v>SC-39-2</v>
      </c>
      <c r="T261" t="s">
        <v>2708</v>
      </c>
      <c r="U261" t="str">
        <f t="shared" si="29"/>
        <v>CP-4-3</v>
      </c>
    </row>
    <row r="262" spans="1:21">
      <c r="A262" t="s">
        <v>2450</v>
      </c>
      <c r="B262" t="str">
        <f t="shared" si="25"/>
        <v>RA-1-0</v>
      </c>
      <c r="D262" t="s">
        <v>2410</v>
      </c>
      <c r="E262" t="str">
        <f t="shared" si="26"/>
        <v>PE-3-1</v>
      </c>
      <c r="I262" t="s">
        <v>2564</v>
      </c>
      <c r="J262" t="str">
        <f t="shared" si="27"/>
        <v>SI-16-0</v>
      </c>
      <c r="L262" t="s">
        <v>2488</v>
      </c>
      <c r="M262" t="str">
        <f t="shared" si="28"/>
        <v>SC-1-0</v>
      </c>
      <c r="Q262" t="s">
        <v>2995</v>
      </c>
      <c r="R262" t="str">
        <f t="shared" si="24"/>
        <v>SC-39-1</v>
      </c>
      <c r="T262" t="s">
        <v>2709</v>
      </c>
      <c r="U262" t="str">
        <f t="shared" si="29"/>
        <v>CP-4-4</v>
      </c>
    </row>
    <row r="263" spans="1:21">
      <c r="A263" t="s">
        <v>2451</v>
      </c>
      <c r="B263" t="str">
        <f t="shared" si="25"/>
        <v>RA-2-0</v>
      </c>
      <c r="D263" t="s">
        <v>2411</v>
      </c>
      <c r="E263" t="str">
        <f t="shared" si="26"/>
        <v>PE-4-0</v>
      </c>
      <c r="L263" t="s">
        <v>2489</v>
      </c>
      <c r="M263" t="str">
        <f t="shared" si="28"/>
        <v>SC-2-0</v>
      </c>
      <c r="Q263" t="s">
        <v>2525</v>
      </c>
      <c r="R263" t="str">
        <f t="shared" si="24"/>
        <v>SC-39-0</v>
      </c>
      <c r="T263" t="s">
        <v>2307</v>
      </c>
      <c r="U263" t="str">
        <f t="shared" si="29"/>
        <v>CP-6-0</v>
      </c>
    </row>
    <row r="264" spans="1:21">
      <c r="A264" t="s">
        <v>2452</v>
      </c>
      <c r="B264" t="str">
        <f t="shared" si="25"/>
        <v>RA-3-0</v>
      </c>
      <c r="D264" t="s">
        <v>2412</v>
      </c>
      <c r="E264" t="str">
        <f t="shared" si="26"/>
        <v>PE-5-0</v>
      </c>
      <c r="L264" t="s">
        <v>2491</v>
      </c>
      <c r="M264" t="str">
        <f t="shared" si="28"/>
        <v>SC-4-0</v>
      </c>
      <c r="Q264" t="s">
        <v>2916</v>
      </c>
      <c r="R264" t="str">
        <f t="shared" si="24"/>
        <v>SC-3-5</v>
      </c>
      <c r="T264" t="s">
        <v>2308</v>
      </c>
      <c r="U264" t="str">
        <f t="shared" si="29"/>
        <v>CP-6-1</v>
      </c>
    </row>
    <row r="265" spans="1:21">
      <c r="A265" t="s">
        <v>2453</v>
      </c>
      <c r="B265" t="str">
        <f t="shared" si="25"/>
        <v>RA-5-0</v>
      </c>
      <c r="D265" t="s">
        <v>2413</v>
      </c>
      <c r="E265" t="str">
        <f t="shared" si="26"/>
        <v>PE-6-0</v>
      </c>
      <c r="L265" t="s">
        <v>2492</v>
      </c>
      <c r="M265" t="str">
        <f t="shared" si="28"/>
        <v>SC-5-0</v>
      </c>
      <c r="Q265" t="s">
        <v>2915</v>
      </c>
      <c r="R265" t="str">
        <f t="shared" si="24"/>
        <v>SC-3-4</v>
      </c>
      <c r="T265" t="s">
        <v>2309</v>
      </c>
      <c r="U265" t="str">
        <f t="shared" si="29"/>
        <v>CP-6-2</v>
      </c>
    </row>
    <row r="266" spans="1:21">
      <c r="A266" t="s">
        <v>2454</v>
      </c>
      <c r="B266" t="str">
        <f t="shared" si="25"/>
        <v>RA-5-1</v>
      </c>
      <c r="D266" t="s">
        <v>2414</v>
      </c>
      <c r="E266" t="str">
        <f t="shared" si="26"/>
        <v>PE-6-1</v>
      </c>
      <c r="L266" t="s">
        <v>2493</v>
      </c>
      <c r="M266" t="str">
        <f t="shared" si="28"/>
        <v>SC-7-0</v>
      </c>
      <c r="Q266" t="s">
        <v>2914</v>
      </c>
      <c r="R266" t="str">
        <f t="shared" si="24"/>
        <v>SC-3-3</v>
      </c>
      <c r="T266" t="s">
        <v>2310</v>
      </c>
      <c r="U266" t="str">
        <f t="shared" si="29"/>
        <v>CP-6-3</v>
      </c>
    </row>
    <row r="267" spans="1:21">
      <c r="A267" t="s">
        <v>2455</v>
      </c>
      <c r="B267" t="str">
        <f t="shared" si="25"/>
        <v>RA-5-2</v>
      </c>
      <c r="D267" t="s">
        <v>2415</v>
      </c>
      <c r="E267" t="str">
        <f t="shared" si="26"/>
        <v>PE-6-4</v>
      </c>
      <c r="L267" t="s">
        <v>2494</v>
      </c>
      <c r="M267" t="str">
        <f t="shared" si="28"/>
        <v>SC-7-3</v>
      </c>
      <c r="Q267" t="s">
        <v>2913</v>
      </c>
      <c r="R267" t="str">
        <f t="shared" si="24"/>
        <v>SC-3-2</v>
      </c>
      <c r="T267" t="s">
        <v>2311</v>
      </c>
      <c r="U267" t="str">
        <f t="shared" si="29"/>
        <v>CP-7-0</v>
      </c>
    </row>
    <row r="268" spans="1:21">
      <c r="A268" t="s">
        <v>2457</v>
      </c>
      <c r="B268" t="str">
        <f t="shared" si="25"/>
        <v>RA-5-4</v>
      </c>
      <c r="D268" t="s">
        <v>2416</v>
      </c>
      <c r="E268" t="str">
        <f t="shared" si="26"/>
        <v>PE-8-0</v>
      </c>
      <c r="L268" t="s">
        <v>2495</v>
      </c>
      <c r="M268" t="str">
        <f t="shared" si="28"/>
        <v>SC-7-4</v>
      </c>
      <c r="Q268" t="s">
        <v>2912</v>
      </c>
      <c r="R268" t="str">
        <f t="shared" si="24"/>
        <v>SC-3-1</v>
      </c>
      <c r="T268" t="s">
        <v>2312</v>
      </c>
      <c r="U268" t="str">
        <f t="shared" si="29"/>
        <v>CP-7-1</v>
      </c>
    </row>
    <row r="269" spans="1:21">
      <c r="A269" t="s">
        <v>2458</v>
      </c>
      <c r="B269" t="str">
        <f t="shared" si="25"/>
        <v>RA-5-5</v>
      </c>
      <c r="D269" t="s">
        <v>2417</v>
      </c>
      <c r="E269" t="str">
        <f t="shared" si="26"/>
        <v>PE-8-1</v>
      </c>
      <c r="L269" t="s">
        <v>2496</v>
      </c>
      <c r="M269" t="str">
        <f t="shared" si="28"/>
        <v>SC-7-5</v>
      </c>
      <c r="Q269" t="s">
        <v>2490</v>
      </c>
      <c r="R269" t="str">
        <f t="shared" si="24"/>
        <v>SC-3-0</v>
      </c>
      <c r="T269" t="s">
        <v>2313</v>
      </c>
      <c r="U269" t="str">
        <f t="shared" si="29"/>
        <v>CP-7-2</v>
      </c>
    </row>
    <row r="270" spans="1:21">
      <c r="A270" t="s">
        <v>2462</v>
      </c>
      <c r="B270" t="str">
        <f t="shared" si="25"/>
        <v>SA-1-0</v>
      </c>
      <c r="D270" t="s">
        <v>2418</v>
      </c>
      <c r="E270" t="str">
        <f t="shared" si="26"/>
        <v>PE-9-0</v>
      </c>
      <c r="L270" t="s">
        <v>2497</v>
      </c>
      <c r="M270" t="str">
        <f t="shared" si="28"/>
        <v>SC-7-7</v>
      </c>
      <c r="Q270" t="s">
        <v>2970</v>
      </c>
      <c r="R270" t="str">
        <f t="shared" si="24"/>
        <v>SC-28-2</v>
      </c>
      <c r="T270" t="s">
        <v>2314</v>
      </c>
      <c r="U270" t="str">
        <f t="shared" si="29"/>
        <v>CP-7-3</v>
      </c>
    </row>
    <row r="271" spans="1:21">
      <c r="A271" t="s">
        <v>2463</v>
      </c>
      <c r="B271" t="str">
        <f t="shared" si="25"/>
        <v>SA-2-0</v>
      </c>
      <c r="D271" t="s">
        <v>2419</v>
      </c>
      <c r="E271" t="str">
        <f t="shared" si="26"/>
        <v>PE-10-0</v>
      </c>
      <c r="L271" t="s">
        <v>2498</v>
      </c>
      <c r="M271" t="e">
        <f t="shared" si="28"/>
        <v>#N/A</v>
      </c>
      <c r="Q271" t="s">
        <v>2524</v>
      </c>
      <c r="R271" t="str">
        <f t="shared" si="24"/>
        <v>SC-28-1</v>
      </c>
      <c r="T271" t="s">
        <v>2315</v>
      </c>
      <c r="U271" t="str">
        <f t="shared" si="29"/>
        <v>CP-7-4</v>
      </c>
    </row>
    <row r="272" spans="1:21">
      <c r="A272" t="s">
        <v>2464</v>
      </c>
      <c r="B272" t="str">
        <f t="shared" si="25"/>
        <v>SA-3-0</v>
      </c>
      <c r="D272" t="s">
        <v>2420</v>
      </c>
      <c r="E272" t="str">
        <f t="shared" si="26"/>
        <v>PE-11-0</v>
      </c>
      <c r="L272" t="s">
        <v>2500</v>
      </c>
      <c r="M272" t="e">
        <f t="shared" si="28"/>
        <v>#N/A</v>
      </c>
      <c r="Q272" t="s">
        <v>2523</v>
      </c>
      <c r="R272" t="str">
        <f t="shared" si="24"/>
        <v>SC-28-0</v>
      </c>
      <c r="T272" t="s">
        <v>2711</v>
      </c>
      <c r="U272" t="str">
        <f t="shared" si="29"/>
        <v>CP-7-5</v>
      </c>
    </row>
    <row r="273" spans="1:21">
      <c r="A273" t="s">
        <v>2465</v>
      </c>
      <c r="B273" t="str">
        <f t="shared" si="25"/>
        <v>SA-4-0</v>
      </c>
      <c r="D273" t="s">
        <v>2421</v>
      </c>
      <c r="E273" t="str">
        <f t="shared" si="26"/>
        <v>PE-11-1</v>
      </c>
      <c r="L273" t="s">
        <v>2501</v>
      </c>
      <c r="M273" t="e">
        <f t="shared" si="28"/>
        <v>#N/A</v>
      </c>
      <c r="Q273" t="s">
        <v>2522</v>
      </c>
      <c r="R273" t="str">
        <f t="shared" si="24"/>
        <v>SC-24-0</v>
      </c>
      <c r="T273" t="s">
        <v>2712</v>
      </c>
      <c r="U273" t="str">
        <f t="shared" si="29"/>
        <v>CP-7-6</v>
      </c>
    </row>
    <row r="274" spans="1:21">
      <c r="A274" t="s">
        <v>2466</v>
      </c>
      <c r="B274" t="str">
        <f t="shared" si="25"/>
        <v>SA-4-1</v>
      </c>
      <c r="D274" t="s">
        <v>2422</v>
      </c>
      <c r="E274" t="str">
        <f t="shared" si="26"/>
        <v>PE-12-0</v>
      </c>
      <c r="L274" t="s">
        <v>2502</v>
      </c>
      <c r="M274" t="e">
        <f t="shared" si="28"/>
        <v>#N/A</v>
      </c>
      <c r="Q274" t="s">
        <v>2965</v>
      </c>
      <c r="R274" t="str">
        <f t="shared" si="24"/>
        <v>SC-23-5</v>
      </c>
      <c r="T274" t="s">
        <v>2316</v>
      </c>
      <c r="U274" t="str">
        <f t="shared" si="29"/>
        <v>CP-8-0</v>
      </c>
    </row>
    <row r="275" spans="1:21">
      <c r="A275" t="s">
        <v>2467</v>
      </c>
      <c r="B275" t="str">
        <f t="shared" si="25"/>
        <v>SA-4-2</v>
      </c>
      <c r="D275" t="s">
        <v>2423</v>
      </c>
      <c r="E275" t="str">
        <f t="shared" si="26"/>
        <v>PE-13-0</v>
      </c>
      <c r="L275" t="s">
        <v>2505</v>
      </c>
      <c r="M275" t="str">
        <f t="shared" si="28"/>
        <v>SC-8-0</v>
      </c>
      <c r="Q275" t="s">
        <v>2964</v>
      </c>
      <c r="R275" t="str">
        <f t="shared" si="24"/>
        <v>SC-23-4</v>
      </c>
      <c r="T275" t="s">
        <v>2317</v>
      </c>
      <c r="U275" t="str">
        <f t="shared" si="29"/>
        <v>CP-8-1</v>
      </c>
    </row>
    <row r="276" spans="1:21">
      <c r="A276" t="s">
        <v>2469</v>
      </c>
      <c r="B276" t="str">
        <f t="shared" si="25"/>
        <v>SA-4-9</v>
      </c>
      <c r="D276" t="s">
        <v>2424</v>
      </c>
      <c r="E276" t="str">
        <f t="shared" si="26"/>
        <v>PE-13-1</v>
      </c>
      <c r="L276" t="s">
        <v>2506</v>
      </c>
      <c r="M276" t="str">
        <f t="shared" si="28"/>
        <v>SC-8-1</v>
      </c>
      <c r="Q276" t="s">
        <v>2963</v>
      </c>
      <c r="R276" t="str">
        <f t="shared" si="24"/>
        <v>SC-23-3</v>
      </c>
      <c r="T276" t="s">
        <v>2318</v>
      </c>
      <c r="U276" t="str">
        <f t="shared" si="29"/>
        <v>CP-8-2</v>
      </c>
    </row>
    <row r="277" spans="1:21">
      <c r="A277" t="s">
        <v>2470</v>
      </c>
      <c r="B277" t="str">
        <f t="shared" si="25"/>
        <v>SA-4-10</v>
      </c>
      <c r="D277" t="s">
        <v>2425</v>
      </c>
      <c r="E277" t="str">
        <f t="shared" si="26"/>
        <v>PE-13-2</v>
      </c>
      <c r="L277" t="s">
        <v>2507</v>
      </c>
      <c r="M277" t="str">
        <f t="shared" si="28"/>
        <v>SC-10-0</v>
      </c>
      <c r="Q277" t="s">
        <v>2962</v>
      </c>
      <c r="R277" t="str">
        <f t="shared" si="24"/>
        <v>SC-23-2</v>
      </c>
      <c r="T277" t="s">
        <v>2319</v>
      </c>
      <c r="U277" t="str">
        <f t="shared" si="29"/>
        <v>CP-8-3</v>
      </c>
    </row>
    <row r="278" spans="1:21">
      <c r="A278" t="s">
        <v>2471</v>
      </c>
      <c r="B278" t="str">
        <f t="shared" si="25"/>
        <v>SA-5-0</v>
      </c>
      <c r="D278" t="s">
        <v>2426</v>
      </c>
      <c r="E278" t="str">
        <f t="shared" si="26"/>
        <v>PE-13-3</v>
      </c>
      <c r="L278" t="s">
        <v>2508</v>
      </c>
      <c r="M278" t="str">
        <f t="shared" si="28"/>
        <v>SC-12-0</v>
      </c>
      <c r="Q278" t="s">
        <v>2521</v>
      </c>
      <c r="R278" t="str">
        <f t="shared" si="24"/>
        <v>SC-23-1</v>
      </c>
      <c r="T278" t="s">
        <v>2320</v>
      </c>
      <c r="U278" t="str">
        <f t="shared" si="29"/>
        <v>CP-8-4</v>
      </c>
    </row>
    <row r="279" spans="1:21">
      <c r="A279" t="s">
        <v>2472</v>
      </c>
      <c r="B279" t="str">
        <f t="shared" si="25"/>
        <v>SA-8-0</v>
      </c>
      <c r="D279" t="s">
        <v>2427</v>
      </c>
      <c r="E279" t="str">
        <f t="shared" si="26"/>
        <v>PE-14-0</v>
      </c>
      <c r="L279" t="s">
        <v>2510</v>
      </c>
      <c r="M279" t="e">
        <f t="shared" si="28"/>
        <v>#N/A</v>
      </c>
      <c r="Q279" t="s">
        <v>2520</v>
      </c>
      <c r="R279" t="str">
        <f t="shared" si="24"/>
        <v>SC-23-0</v>
      </c>
      <c r="T279" t="s">
        <v>2713</v>
      </c>
      <c r="U279" t="str">
        <f t="shared" si="29"/>
        <v>CP-8-5</v>
      </c>
    </row>
    <row r="280" spans="1:21">
      <c r="A280" t="s">
        <v>2473</v>
      </c>
      <c r="B280" t="str">
        <f t="shared" si="25"/>
        <v>SA-9-0</v>
      </c>
      <c r="D280" t="s">
        <v>2428</v>
      </c>
      <c r="E280" t="e">
        <f t="shared" si="26"/>
        <v>#N/A</v>
      </c>
      <c r="L280" t="s">
        <v>2511</v>
      </c>
      <c r="M280" t="e">
        <f t="shared" si="28"/>
        <v>#N/A</v>
      </c>
      <c r="Q280" t="s">
        <v>2519</v>
      </c>
      <c r="R280" t="str">
        <f t="shared" si="24"/>
        <v>SC-22-0</v>
      </c>
      <c r="T280" t="s">
        <v>2321</v>
      </c>
      <c r="U280" t="str">
        <f t="shared" si="29"/>
        <v>CP-9-0</v>
      </c>
    </row>
    <row r="281" spans="1:21">
      <c r="A281" t="s">
        <v>2475</v>
      </c>
      <c r="B281" t="str">
        <f t="shared" si="25"/>
        <v>SA-9-2</v>
      </c>
      <c r="D281" t="s">
        <v>2429</v>
      </c>
      <c r="E281" t="str">
        <f t="shared" si="26"/>
        <v>PE-15-0</v>
      </c>
      <c r="L281" t="s">
        <v>2512</v>
      </c>
      <c r="M281" t="str">
        <f t="shared" si="28"/>
        <v>SC-13-0</v>
      </c>
      <c r="Q281" t="s">
        <v>2961</v>
      </c>
      <c r="R281" t="str">
        <f t="shared" si="24"/>
        <v>SC-21-1</v>
      </c>
      <c r="T281" t="s">
        <v>2322</v>
      </c>
      <c r="U281" t="str">
        <f t="shared" si="29"/>
        <v>CP-9-1</v>
      </c>
    </row>
    <row r="282" spans="1:21">
      <c r="A282" t="s">
        <v>2478</v>
      </c>
      <c r="B282" t="str">
        <f t="shared" si="25"/>
        <v>SA-10-0</v>
      </c>
      <c r="D282" t="s">
        <v>2430</v>
      </c>
      <c r="E282" t="str">
        <f t="shared" si="26"/>
        <v>PE-15-1</v>
      </c>
      <c r="L282" t="s">
        <v>2513</v>
      </c>
      <c r="M282" t="str">
        <f t="shared" si="28"/>
        <v>SC-15-0</v>
      </c>
      <c r="Q282" t="s">
        <v>2518</v>
      </c>
      <c r="R282" t="str">
        <f t="shared" si="24"/>
        <v>SC-21-0</v>
      </c>
      <c r="T282" t="s">
        <v>2323</v>
      </c>
      <c r="U282" t="str">
        <f t="shared" si="29"/>
        <v>CP-9-2</v>
      </c>
    </row>
    <row r="283" spans="1:21">
      <c r="A283" t="s">
        <v>2480</v>
      </c>
      <c r="B283" t="str">
        <f t="shared" si="25"/>
        <v>SA-11-0</v>
      </c>
      <c r="D283" t="s">
        <v>2431</v>
      </c>
      <c r="E283" t="str">
        <f t="shared" si="26"/>
        <v>PE-16-0</v>
      </c>
      <c r="L283" t="s">
        <v>2514</v>
      </c>
      <c r="M283" t="str">
        <f t="shared" si="28"/>
        <v>SC-17-0</v>
      </c>
      <c r="Q283" t="s">
        <v>2960</v>
      </c>
      <c r="R283" t="str">
        <f t="shared" si="24"/>
        <v>SC-20-2</v>
      </c>
      <c r="T283" t="s">
        <v>2324</v>
      </c>
      <c r="U283" t="str">
        <f t="shared" si="29"/>
        <v>CP-9-3</v>
      </c>
    </row>
    <row r="284" spans="1:21">
      <c r="A284" t="s">
        <v>2484</v>
      </c>
      <c r="B284" t="str">
        <f t="shared" si="25"/>
        <v>SA-12-0</v>
      </c>
      <c r="D284" t="s">
        <v>2432</v>
      </c>
      <c r="E284" t="str">
        <f t="shared" si="26"/>
        <v>PE-17-0</v>
      </c>
      <c r="L284" t="s">
        <v>2515</v>
      </c>
      <c r="M284" t="str">
        <f t="shared" si="28"/>
        <v>SC-18-0</v>
      </c>
      <c r="Q284" t="s">
        <v>2959</v>
      </c>
      <c r="R284" t="str">
        <f t="shared" si="24"/>
        <v>SC-20-1</v>
      </c>
      <c r="T284" t="s">
        <v>2714</v>
      </c>
      <c r="U284" t="str">
        <f t="shared" si="29"/>
        <v>CP-9-4</v>
      </c>
    </row>
    <row r="285" spans="1:21">
      <c r="A285" t="s">
        <v>2485</v>
      </c>
      <c r="B285" t="str">
        <f t="shared" si="25"/>
        <v>SA-15-0</v>
      </c>
      <c r="D285" t="s">
        <v>2433</v>
      </c>
      <c r="E285" t="str">
        <f t="shared" si="26"/>
        <v>PE-18-0</v>
      </c>
      <c r="L285" t="s">
        <v>2516</v>
      </c>
      <c r="M285" t="str">
        <f t="shared" si="28"/>
        <v>SC-19-0</v>
      </c>
      <c r="Q285" t="s">
        <v>2517</v>
      </c>
      <c r="R285" t="str">
        <f t="shared" si="24"/>
        <v>SC-20-0</v>
      </c>
      <c r="T285" t="s">
        <v>2325</v>
      </c>
      <c r="U285" t="str">
        <f t="shared" si="29"/>
        <v>CP-9-5</v>
      </c>
    </row>
    <row r="286" spans="1:21">
      <c r="A286" t="s">
        <v>2486</v>
      </c>
      <c r="B286" t="str">
        <f t="shared" si="25"/>
        <v>SA-16-0</v>
      </c>
      <c r="D286" t="s">
        <v>2434</v>
      </c>
      <c r="E286" t="str">
        <f t="shared" si="26"/>
        <v>PL-1-0</v>
      </c>
      <c r="L286" t="s">
        <v>2517</v>
      </c>
      <c r="M286" t="str">
        <f t="shared" si="28"/>
        <v>SC-20-0</v>
      </c>
      <c r="Q286" t="s">
        <v>2911</v>
      </c>
      <c r="R286" t="str">
        <f t="shared" si="24"/>
        <v>SC-2-1</v>
      </c>
      <c r="T286" t="s">
        <v>2715</v>
      </c>
      <c r="U286" t="str">
        <f t="shared" si="29"/>
        <v>CP-9-6</v>
      </c>
    </row>
    <row r="287" spans="1:21">
      <c r="A287" t="s">
        <v>2487</v>
      </c>
      <c r="B287" t="str">
        <f t="shared" si="25"/>
        <v>SA-17-0</v>
      </c>
      <c r="D287" t="s">
        <v>2435</v>
      </c>
      <c r="E287" t="str">
        <f t="shared" si="26"/>
        <v>PL-2-0</v>
      </c>
      <c r="L287" t="s">
        <v>2518</v>
      </c>
      <c r="M287" t="str">
        <f t="shared" si="28"/>
        <v>SC-21-0</v>
      </c>
      <c r="Q287" t="s">
        <v>2489</v>
      </c>
      <c r="R287" t="str">
        <f t="shared" si="24"/>
        <v>SC-2-0</v>
      </c>
      <c r="T287" t="s">
        <v>2716</v>
      </c>
      <c r="U287" t="str">
        <f t="shared" si="29"/>
        <v>CP-9-7</v>
      </c>
    </row>
    <row r="288" spans="1:21">
      <c r="A288" t="s">
        <v>2488</v>
      </c>
      <c r="B288" t="str">
        <f t="shared" si="25"/>
        <v>SC-1-0</v>
      </c>
      <c r="D288" t="s">
        <v>2436</v>
      </c>
      <c r="E288" t="str">
        <f t="shared" si="26"/>
        <v>PL-2-3</v>
      </c>
      <c r="L288" t="s">
        <v>2519</v>
      </c>
      <c r="M288" t="str">
        <f t="shared" si="28"/>
        <v>SC-22-0</v>
      </c>
      <c r="Q288" t="s">
        <v>2516</v>
      </c>
      <c r="R288" t="str">
        <f t="shared" si="24"/>
        <v>SC-19-0</v>
      </c>
      <c r="T288" t="s">
        <v>2326</v>
      </c>
      <c r="U288" t="str">
        <f t="shared" si="29"/>
        <v>CP-10-0</v>
      </c>
    </row>
    <row r="289" spans="1:21">
      <c r="A289" t="s">
        <v>2489</v>
      </c>
      <c r="B289" t="str">
        <f t="shared" si="25"/>
        <v>SC-2-0</v>
      </c>
      <c r="D289" t="s">
        <v>2437</v>
      </c>
      <c r="E289" t="str">
        <f t="shared" si="26"/>
        <v>PL-4-0</v>
      </c>
      <c r="L289" t="s">
        <v>2520</v>
      </c>
      <c r="M289" t="str">
        <f t="shared" si="28"/>
        <v>SC-23-0</v>
      </c>
      <c r="Q289" t="s">
        <v>2958</v>
      </c>
      <c r="R289" t="str">
        <f t="shared" si="24"/>
        <v>SC-18-5</v>
      </c>
      <c r="T289" t="s">
        <v>2717</v>
      </c>
      <c r="U289" t="str">
        <f t="shared" si="29"/>
        <v>CP-10-1</v>
      </c>
    </row>
    <row r="290" spans="1:21">
      <c r="A290" t="s">
        <v>2490</v>
      </c>
      <c r="B290" t="str">
        <f t="shared" si="25"/>
        <v>SC-3-0</v>
      </c>
      <c r="D290" t="s">
        <v>2438</v>
      </c>
      <c r="E290" t="str">
        <f t="shared" si="26"/>
        <v>PL-4-1</v>
      </c>
      <c r="L290" t="s">
        <v>2523</v>
      </c>
      <c r="M290" t="str">
        <f t="shared" si="28"/>
        <v>SC-28-0</v>
      </c>
      <c r="Q290" t="s">
        <v>2957</v>
      </c>
      <c r="R290" t="str">
        <f t="shared" si="24"/>
        <v>SC-18-4</v>
      </c>
      <c r="T290" t="s">
        <v>2327</v>
      </c>
      <c r="U290" t="str">
        <f t="shared" si="29"/>
        <v>CP-10-2</v>
      </c>
    </row>
    <row r="291" spans="1:21">
      <c r="A291" t="s">
        <v>2491</v>
      </c>
      <c r="B291" t="str">
        <f t="shared" si="25"/>
        <v>SC-4-0</v>
      </c>
      <c r="D291" t="s">
        <v>2439</v>
      </c>
      <c r="E291" t="str">
        <f t="shared" si="26"/>
        <v>PL-8-0</v>
      </c>
      <c r="L291" t="s">
        <v>2524</v>
      </c>
      <c r="M291" t="e">
        <f t="shared" si="28"/>
        <v>#N/A</v>
      </c>
      <c r="Q291" t="s">
        <v>2956</v>
      </c>
      <c r="R291" t="str">
        <f t="shared" si="24"/>
        <v>SC-18-3</v>
      </c>
      <c r="T291" t="s">
        <v>2718</v>
      </c>
      <c r="U291" t="str">
        <f t="shared" si="29"/>
        <v>CP-10-3</v>
      </c>
    </row>
    <row r="292" spans="1:21">
      <c r="A292" t="s">
        <v>2492</v>
      </c>
      <c r="B292" t="str">
        <f t="shared" si="25"/>
        <v>SC-5-0</v>
      </c>
      <c r="D292" t="s">
        <v>2440</v>
      </c>
      <c r="E292" t="str">
        <f t="shared" si="26"/>
        <v>PS-1-0</v>
      </c>
      <c r="L292" t="s">
        <v>2525</v>
      </c>
      <c r="M292" t="str">
        <f t="shared" si="28"/>
        <v>SC-39-0</v>
      </c>
      <c r="Q292" t="s">
        <v>2955</v>
      </c>
      <c r="R292" t="str">
        <f t="shared" si="24"/>
        <v>SC-18-2</v>
      </c>
      <c r="T292" t="s">
        <v>2328</v>
      </c>
      <c r="U292" t="str">
        <f t="shared" si="29"/>
        <v>CP-10-4</v>
      </c>
    </row>
    <row r="293" spans="1:21">
      <c r="A293" t="s">
        <v>2493</v>
      </c>
      <c r="B293" t="str">
        <f t="shared" si="25"/>
        <v>SC-7-0</v>
      </c>
      <c r="D293" t="s">
        <v>2441</v>
      </c>
      <c r="E293" t="str">
        <f t="shared" si="26"/>
        <v>PS-2-0</v>
      </c>
      <c r="L293" t="s">
        <v>2526</v>
      </c>
      <c r="M293" t="str">
        <f t="shared" si="28"/>
        <v>SI-1-0</v>
      </c>
      <c r="Q293" t="s">
        <v>2954</v>
      </c>
      <c r="R293" t="str">
        <f t="shared" si="24"/>
        <v>SC-18-1</v>
      </c>
      <c r="T293" t="s">
        <v>2719</v>
      </c>
      <c r="U293" t="str">
        <f t="shared" si="29"/>
        <v>CP-10-5</v>
      </c>
    </row>
    <row r="294" spans="1:21">
      <c r="A294" t="s">
        <v>2494</v>
      </c>
      <c r="B294" t="str">
        <f t="shared" si="25"/>
        <v>SC-7-3</v>
      </c>
      <c r="D294" t="s">
        <v>2442</v>
      </c>
      <c r="E294" t="str">
        <f t="shared" si="26"/>
        <v>PS-3-0</v>
      </c>
      <c r="L294" t="s">
        <v>2527</v>
      </c>
      <c r="M294" t="str">
        <f t="shared" si="28"/>
        <v>SI-2-0</v>
      </c>
      <c r="Q294" t="s">
        <v>2515</v>
      </c>
      <c r="R294" t="str">
        <f t="shared" si="24"/>
        <v>SC-18-0</v>
      </c>
      <c r="T294" t="s">
        <v>2720</v>
      </c>
      <c r="U294" t="str">
        <f t="shared" si="29"/>
        <v>CP-10-6</v>
      </c>
    </row>
    <row r="295" spans="1:21">
      <c r="A295" t="s">
        <v>2495</v>
      </c>
      <c r="B295" t="str">
        <f t="shared" si="25"/>
        <v>SC-7-4</v>
      </c>
      <c r="D295" t="s">
        <v>2443</v>
      </c>
      <c r="E295" t="e">
        <f t="shared" si="26"/>
        <v>#N/A</v>
      </c>
      <c r="L295" t="s">
        <v>2529</v>
      </c>
      <c r="M295" t="str">
        <f t="shared" si="28"/>
        <v>SI-2-2</v>
      </c>
      <c r="Q295" t="s">
        <v>2514</v>
      </c>
      <c r="R295" t="str">
        <f t="shared" si="24"/>
        <v>SC-17-0</v>
      </c>
      <c r="T295" t="s">
        <v>2329</v>
      </c>
      <c r="U295" t="str">
        <f t="shared" si="29"/>
        <v>IA-1-0</v>
      </c>
    </row>
    <row r="296" spans="1:21">
      <c r="A296" t="s">
        <v>2496</v>
      </c>
      <c r="B296" t="str">
        <f t="shared" si="25"/>
        <v>SC-7-5</v>
      </c>
      <c r="D296" t="s">
        <v>2444</v>
      </c>
      <c r="E296" t="str">
        <f t="shared" si="26"/>
        <v>PS-4-0</v>
      </c>
      <c r="L296" t="s">
        <v>2530</v>
      </c>
      <c r="M296" t="e">
        <f t="shared" si="28"/>
        <v>#N/A</v>
      </c>
      <c r="Q296" t="s">
        <v>2951</v>
      </c>
      <c r="R296" t="str">
        <f t="shared" si="24"/>
        <v>SC-15-4</v>
      </c>
      <c r="T296" t="s">
        <v>2330</v>
      </c>
      <c r="U296" t="str">
        <f t="shared" si="29"/>
        <v>IA-2-0</v>
      </c>
    </row>
    <row r="297" spans="1:21">
      <c r="A297" t="s">
        <v>2497</v>
      </c>
      <c r="B297" t="str">
        <f t="shared" si="25"/>
        <v>SC-7-7</v>
      </c>
      <c r="D297" t="s">
        <v>2445</v>
      </c>
      <c r="E297" t="str">
        <f t="shared" si="26"/>
        <v>PS-4-2</v>
      </c>
      <c r="L297" t="s">
        <v>2531</v>
      </c>
      <c r="M297" t="str">
        <f t="shared" si="28"/>
        <v>SI-3-0</v>
      </c>
      <c r="Q297" t="s">
        <v>2950</v>
      </c>
      <c r="R297" t="str">
        <f t="shared" si="24"/>
        <v>SC-15-3</v>
      </c>
      <c r="T297" t="s">
        <v>2331</v>
      </c>
      <c r="U297" t="str">
        <f t="shared" si="29"/>
        <v>IA-2-1</v>
      </c>
    </row>
    <row r="298" spans="1:21">
      <c r="A298" t="s">
        <v>2498</v>
      </c>
      <c r="B298" t="str">
        <f t="shared" si="25"/>
        <v>SC-7-8</v>
      </c>
      <c r="D298" t="s">
        <v>2446</v>
      </c>
      <c r="E298" t="str">
        <f t="shared" si="26"/>
        <v>PS-5-0</v>
      </c>
      <c r="L298" t="s">
        <v>2532</v>
      </c>
      <c r="M298" t="str">
        <f t="shared" si="28"/>
        <v>SI-3-1</v>
      </c>
      <c r="Q298" t="s">
        <v>2949</v>
      </c>
      <c r="R298" t="str">
        <f t="shared" si="24"/>
        <v>SC-15-2</v>
      </c>
      <c r="T298" t="s">
        <v>2332</v>
      </c>
      <c r="U298" t="str">
        <f t="shared" si="29"/>
        <v>IA-2-2</v>
      </c>
    </row>
    <row r="299" spans="1:21">
      <c r="A299" t="s">
        <v>2502</v>
      </c>
      <c r="B299" t="str">
        <f t="shared" si="25"/>
        <v>SC-7-18</v>
      </c>
      <c r="D299" t="s">
        <v>2447</v>
      </c>
      <c r="E299" t="str">
        <f t="shared" si="26"/>
        <v>PS-6-0</v>
      </c>
      <c r="L299" t="s">
        <v>2533</v>
      </c>
      <c r="M299" t="str">
        <f t="shared" si="28"/>
        <v>SI-3-2</v>
      </c>
      <c r="Q299" t="s">
        <v>2948</v>
      </c>
      <c r="R299" t="str">
        <f t="shared" si="24"/>
        <v>SC-15-1</v>
      </c>
      <c r="T299" t="s">
        <v>2333</v>
      </c>
      <c r="U299" t="str">
        <f t="shared" si="29"/>
        <v>IA-2-3</v>
      </c>
    </row>
    <row r="300" spans="1:21">
      <c r="A300" t="s">
        <v>2504</v>
      </c>
      <c r="B300" t="str">
        <f t="shared" si="25"/>
        <v>SC-7-21</v>
      </c>
      <c r="D300" t="s">
        <v>2448</v>
      </c>
      <c r="E300" t="str">
        <f t="shared" si="26"/>
        <v>PS-7-0</v>
      </c>
      <c r="L300" t="s">
        <v>2534</v>
      </c>
      <c r="M300" t="e">
        <f t="shared" si="28"/>
        <v>#N/A</v>
      </c>
      <c r="Q300" t="s">
        <v>2513</v>
      </c>
      <c r="R300" t="str">
        <f t="shared" si="24"/>
        <v>SC-15-0</v>
      </c>
      <c r="T300" t="s">
        <v>2334</v>
      </c>
      <c r="U300" t="str">
        <f t="shared" si="29"/>
        <v>IA-2-4</v>
      </c>
    </row>
    <row r="301" spans="1:21">
      <c r="A301" t="s">
        <v>2505</v>
      </c>
      <c r="B301" t="str">
        <f t="shared" si="25"/>
        <v>SC-8-0</v>
      </c>
      <c r="D301" t="s">
        <v>2449</v>
      </c>
      <c r="E301" t="str">
        <f t="shared" si="26"/>
        <v>PS-8-0</v>
      </c>
      <c r="L301" t="s">
        <v>2535</v>
      </c>
      <c r="M301" t="str">
        <f t="shared" si="28"/>
        <v>SI-4-0</v>
      </c>
      <c r="Q301" t="s">
        <v>2946</v>
      </c>
      <c r="R301" t="str">
        <f t="shared" si="24"/>
        <v>SC-13-4</v>
      </c>
      <c r="T301" t="s">
        <v>2335</v>
      </c>
      <c r="U301" t="str">
        <f t="shared" si="29"/>
        <v>IA-2-5</v>
      </c>
    </row>
    <row r="302" spans="1:21">
      <c r="A302" t="s">
        <v>2506</v>
      </c>
      <c r="B302" t="str">
        <f t="shared" si="25"/>
        <v>SC-8-1</v>
      </c>
      <c r="D302" t="s">
        <v>2450</v>
      </c>
      <c r="E302" t="str">
        <f t="shared" si="26"/>
        <v>RA-1-0</v>
      </c>
      <c r="L302" t="s">
        <v>2536</v>
      </c>
      <c r="M302" t="e">
        <f t="shared" si="28"/>
        <v>#N/A</v>
      </c>
      <c r="Q302" t="s">
        <v>2945</v>
      </c>
      <c r="R302" t="str">
        <f t="shared" si="24"/>
        <v>SC-13-3</v>
      </c>
      <c r="T302" t="s">
        <v>2724</v>
      </c>
      <c r="U302" t="str">
        <f t="shared" si="29"/>
        <v>IA-2-6</v>
      </c>
    </row>
    <row r="303" spans="1:21">
      <c r="A303" t="s">
        <v>2507</v>
      </c>
      <c r="B303" t="str">
        <f t="shared" si="25"/>
        <v>SC-10-0</v>
      </c>
      <c r="D303" t="s">
        <v>2451</v>
      </c>
      <c r="E303" t="str">
        <f t="shared" si="26"/>
        <v>RA-2-0</v>
      </c>
      <c r="L303" t="s">
        <v>2537</v>
      </c>
      <c r="M303" t="str">
        <f t="shared" si="28"/>
        <v>SI-4-2</v>
      </c>
      <c r="Q303" t="s">
        <v>2944</v>
      </c>
      <c r="R303" t="str">
        <f t="shared" si="24"/>
        <v>SC-13-2</v>
      </c>
      <c r="T303" t="s">
        <v>2725</v>
      </c>
      <c r="U303" t="str">
        <f t="shared" si="29"/>
        <v>IA-2-7</v>
      </c>
    </row>
    <row r="304" spans="1:21">
      <c r="A304" t="s">
        <v>2508</v>
      </c>
      <c r="B304" t="str">
        <f t="shared" si="25"/>
        <v>SC-12-0</v>
      </c>
      <c r="D304" t="s">
        <v>2452</v>
      </c>
      <c r="E304" t="str">
        <f t="shared" si="26"/>
        <v>RA-3-0</v>
      </c>
      <c r="L304" t="s">
        <v>2538</v>
      </c>
      <c r="M304" t="str">
        <f t="shared" si="28"/>
        <v>SI-4-4</v>
      </c>
      <c r="Q304" t="s">
        <v>2943</v>
      </c>
      <c r="R304" t="str">
        <f t="shared" si="24"/>
        <v>SC-13-1</v>
      </c>
      <c r="T304" t="s">
        <v>2336</v>
      </c>
      <c r="U304" t="str">
        <f t="shared" si="29"/>
        <v>IA-2-8</v>
      </c>
    </row>
    <row r="305" spans="1:21">
      <c r="A305" t="s">
        <v>2509</v>
      </c>
      <c r="B305" t="str">
        <f t="shared" si="25"/>
        <v>SC-12-1</v>
      </c>
      <c r="D305" t="s">
        <v>2453</v>
      </c>
      <c r="E305" t="str">
        <f t="shared" si="26"/>
        <v>RA-5-0</v>
      </c>
      <c r="L305" t="s">
        <v>2539</v>
      </c>
      <c r="M305" t="str">
        <f t="shared" si="28"/>
        <v>SI-4-5</v>
      </c>
      <c r="Q305" t="s">
        <v>2512</v>
      </c>
      <c r="R305" t="str">
        <f t="shared" si="24"/>
        <v>SC-13-0</v>
      </c>
      <c r="T305" t="s">
        <v>2337</v>
      </c>
      <c r="U305" t="str">
        <f t="shared" si="29"/>
        <v>IA-2-9</v>
      </c>
    </row>
    <row r="306" spans="1:21">
      <c r="A306" t="s">
        <v>2512</v>
      </c>
      <c r="B306" t="str">
        <f t="shared" si="25"/>
        <v>SC-13-0</v>
      </c>
      <c r="D306" t="s">
        <v>2454</v>
      </c>
      <c r="E306" t="str">
        <f t="shared" si="26"/>
        <v>RA-5-1</v>
      </c>
      <c r="L306" t="s">
        <v>2541</v>
      </c>
      <c r="M306" t="e">
        <f t="shared" si="28"/>
        <v>#N/A</v>
      </c>
      <c r="Q306" t="s">
        <v>2942</v>
      </c>
      <c r="R306" t="str">
        <f t="shared" si="24"/>
        <v>SC-12-5</v>
      </c>
      <c r="T306" t="s">
        <v>2726</v>
      </c>
      <c r="U306" t="str">
        <f t="shared" si="29"/>
        <v>IA-2-10</v>
      </c>
    </row>
    <row r="307" spans="1:21">
      <c r="A307" t="s">
        <v>2513</v>
      </c>
      <c r="B307" t="str">
        <f t="shared" si="25"/>
        <v>SC-15-0</v>
      </c>
      <c r="D307" t="s">
        <v>2455</v>
      </c>
      <c r="E307" t="str">
        <f t="shared" si="26"/>
        <v>RA-5-2</v>
      </c>
      <c r="L307" t="s">
        <v>2542</v>
      </c>
      <c r="M307" t="e">
        <f t="shared" si="28"/>
        <v>#N/A</v>
      </c>
      <c r="Q307" t="s">
        <v>2941</v>
      </c>
      <c r="R307" t="str">
        <f t="shared" si="24"/>
        <v>SC-12-4</v>
      </c>
      <c r="T307" t="s">
        <v>2338</v>
      </c>
      <c r="U307" t="str">
        <f t="shared" si="29"/>
        <v>IA-2-11</v>
      </c>
    </row>
    <row r="308" spans="1:21">
      <c r="A308" t="s">
        <v>2514</v>
      </c>
      <c r="B308" t="str">
        <f t="shared" si="25"/>
        <v>SC-17-0</v>
      </c>
      <c r="D308" t="s">
        <v>2456</v>
      </c>
      <c r="E308" t="e">
        <f t="shared" si="26"/>
        <v>#N/A</v>
      </c>
      <c r="L308" t="s">
        <v>2547</v>
      </c>
      <c r="M308" t="e">
        <f t="shared" si="28"/>
        <v>#N/A</v>
      </c>
      <c r="Q308" t="s">
        <v>2511</v>
      </c>
      <c r="R308" t="str">
        <f t="shared" si="24"/>
        <v>SC-12-3</v>
      </c>
      <c r="T308" t="s">
        <v>2339</v>
      </c>
      <c r="U308" t="str">
        <f t="shared" si="29"/>
        <v>IA-2-12</v>
      </c>
    </row>
    <row r="309" spans="1:21">
      <c r="A309" t="s">
        <v>2515</v>
      </c>
      <c r="B309" t="str">
        <f t="shared" si="25"/>
        <v>SC-18-0</v>
      </c>
      <c r="D309" t="s">
        <v>2457</v>
      </c>
      <c r="E309" t="str">
        <f t="shared" si="26"/>
        <v>RA-5-4</v>
      </c>
      <c r="L309" t="s">
        <v>2549</v>
      </c>
      <c r="M309" t="str">
        <f t="shared" si="28"/>
        <v>SI-5-0</v>
      </c>
      <c r="Q309" t="s">
        <v>2510</v>
      </c>
      <c r="R309" t="str">
        <f t="shared" si="24"/>
        <v>SC-12-2</v>
      </c>
      <c r="T309" t="s">
        <v>2727</v>
      </c>
      <c r="U309" t="str">
        <f t="shared" si="29"/>
        <v>IA-2-13</v>
      </c>
    </row>
    <row r="310" spans="1:21">
      <c r="A310" t="s">
        <v>2516</v>
      </c>
      <c r="B310" t="str">
        <f t="shared" si="25"/>
        <v>SC-19-0</v>
      </c>
      <c r="D310" t="s">
        <v>2458</v>
      </c>
      <c r="E310" t="str">
        <f t="shared" si="26"/>
        <v>RA-5-5</v>
      </c>
      <c r="L310" t="s">
        <v>2551</v>
      </c>
      <c r="M310" t="e">
        <f t="shared" si="28"/>
        <v>#N/A</v>
      </c>
      <c r="Q310" t="s">
        <v>2509</v>
      </c>
      <c r="R310" t="str">
        <f t="shared" si="24"/>
        <v>SC-12-1</v>
      </c>
      <c r="T310" t="s">
        <v>2340</v>
      </c>
      <c r="U310" t="str">
        <f t="shared" si="29"/>
        <v>IA-3-0</v>
      </c>
    </row>
    <row r="311" spans="1:21">
      <c r="A311" t="s">
        <v>2517</v>
      </c>
      <c r="B311" t="str">
        <f t="shared" si="25"/>
        <v>SC-20-0</v>
      </c>
      <c r="D311" t="s">
        <v>2459</v>
      </c>
      <c r="E311" t="e">
        <f t="shared" si="26"/>
        <v>#N/A</v>
      </c>
      <c r="L311" t="s">
        <v>2552</v>
      </c>
      <c r="M311" t="str">
        <f t="shared" si="28"/>
        <v>SI-7-0</v>
      </c>
      <c r="Q311" t="s">
        <v>2508</v>
      </c>
      <c r="R311" t="str">
        <f t="shared" si="24"/>
        <v>SC-12-0</v>
      </c>
      <c r="T311" t="s">
        <v>2728</v>
      </c>
      <c r="U311" t="str">
        <f t="shared" si="29"/>
        <v>IA-3-1</v>
      </c>
    </row>
    <row r="312" spans="1:21">
      <c r="A312" t="s">
        <v>2518</v>
      </c>
      <c r="B312" t="str">
        <f t="shared" si="25"/>
        <v>SC-21-0</v>
      </c>
      <c r="D312" t="s">
        <v>2460</v>
      </c>
      <c r="E312" t="e">
        <f t="shared" si="26"/>
        <v>#N/A</v>
      </c>
      <c r="L312" t="s">
        <v>2553</v>
      </c>
      <c r="M312" t="str">
        <f t="shared" si="28"/>
        <v>SI-7-1</v>
      </c>
      <c r="Q312" t="s">
        <v>2507</v>
      </c>
      <c r="R312" t="str">
        <f t="shared" si="24"/>
        <v>SC-10-0</v>
      </c>
      <c r="T312" t="s">
        <v>2729</v>
      </c>
      <c r="U312" t="str">
        <f t="shared" si="29"/>
        <v>IA-3-2</v>
      </c>
    </row>
    <row r="313" spans="1:21">
      <c r="A313" t="s">
        <v>2519</v>
      </c>
      <c r="B313" t="str">
        <f t="shared" si="25"/>
        <v>SC-22-0</v>
      </c>
      <c r="D313" t="s">
        <v>2461</v>
      </c>
      <c r="E313" t="e">
        <f t="shared" si="26"/>
        <v>#N/A</v>
      </c>
      <c r="L313" t="s">
        <v>2556</v>
      </c>
      <c r="M313" t="str">
        <f t="shared" si="28"/>
        <v>SI-7-7</v>
      </c>
      <c r="Q313" t="s">
        <v>2488</v>
      </c>
      <c r="R313" t="str">
        <f t="shared" si="24"/>
        <v>SC-1-0</v>
      </c>
      <c r="T313" t="s">
        <v>2730</v>
      </c>
      <c r="U313" t="str">
        <f t="shared" si="29"/>
        <v>IA-3-3</v>
      </c>
    </row>
    <row r="314" spans="1:21">
      <c r="A314" t="s">
        <v>2520</v>
      </c>
      <c r="B314" t="str">
        <f t="shared" si="25"/>
        <v>SC-23-0</v>
      </c>
      <c r="D314" t="s">
        <v>2462</v>
      </c>
      <c r="E314" t="str">
        <f t="shared" si="26"/>
        <v>SA-1-0</v>
      </c>
      <c r="L314" t="s">
        <v>2558</v>
      </c>
      <c r="M314" t="str">
        <f t="shared" si="28"/>
        <v>SI-8-0</v>
      </c>
      <c r="Q314" t="s">
        <v>2477</v>
      </c>
      <c r="R314" t="str">
        <f t="shared" si="24"/>
        <v>SA-9-5</v>
      </c>
      <c r="T314" t="s">
        <v>2731</v>
      </c>
      <c r="U314" t="str">
        <f t="shared" si="29"/>
        <v>IA-3-4</v>
      </c>
    </row>
    <row r="315" spans="1:21">
      <c r="A315" t="s">
        <v>2522</v>
      </c>
      <c r="B315" t="str">
        <f t="shared" si="25"/>
        <v>SC-24-0</v>
      </c>
      <c r="D315" t="s">
        <v>2463</v>
      </c>
      <c r="E315" t="str">
        <f t="shared" si="26"/>
        <v>SA-2-0</v>
      </c>
      <c r="L315" t="s">
        <v>2559</v>
      </c>
      <c r="M315" t="str">
        <f t="shared" si="28"/>
        <v>SI-8-1</v>
      </c>
      <c r="Q315" t="s">
        <v>2476</v>
      </c>
      <c r="R315" t="str">
        <f t="shared" si="24"/>
        <v>SA-9-4</v>
      </c>
      <c r="T315" t="s">
        <v>2341</v>
      </c>
      <c r="U315" t="str">
        <f t="shared" si="29"/>
        <v>IA-4-0</v>
      </c>
    </row>
    <row r="316" spans="1:21">
      <c r="A316" t="s">
        <v>2523</v>
      </c>
      <c r="B316" t="str">
        <f t="shared" si="25"/>
        <v>SC-28-0</v>
      </c>
      <c r="D316" t="s">
        <v>2464</v>
      </c>
      <c r="E316" t="str">
        <f t="shared" si="26"/>
        <v>SA-3-0</v>
      </c>
      <c r="L316" t="s">
        <v>2560</v>
      </c>
      <c r="M316" t="str">
        <f t="shared" si="28"/>
        <v>SI-8-2</v>
      </c>
      <c r="Q316" t="s">
        <v>2851</v>
      </c>
      <c r="R316" t="str">
        <f t="shared" si="24"/>
        <v>SA-9-3</v>
      </c>
      <c r="T316" t="s">
        <v>2732</v>
      </c>
      <c r="U316" t="str">
        <f t="shared" si="29"/>
        <v>IA-4-1</v>
      </c>
    </row>
    <row r="317" spans="1:21">
      <c r="A317" t="s">
        <v>2525</v>
      </c>
      <c r="B317" t="str">
        <f t="shared" si="25"/>
        <v>SC-39-0</v>
      </c>
      <c r="D317" t="s">
        <v>2465</v>
      </c>
      <c r="E317" t="str">
        <f t="shared" si="26"/>
        <v>SA-4-0</v>
      </c>
      <c r="L317" t="s">
        <v>2561</v>
      </c>
      <c r="M317" t="str">
        <f t="shared" si="28"/>
        <v>SI-10-0</v>
      </c>
      <c r="Q317" t="s">
        <v>2475</v>
      </c>
      <c r="R317" t="str">
        <f t="shared" si="24"/>
        <v>SA-9-2</v>
      </c>
      <c r="T317" t="s">
        <v>2733</v>
      </c>
      <c r="U317" t="str">
        <f t="shared" si="29"/>
        <v>IA-4-2</v>
      </c>
    </row>
    <row r="318" spans="1:21">
      <c r="A318" t="s">
        <v>2526</v>
      </c>
      <c r="B318" t="str">
        <f t="shared" si="25"/>
        <v>SI-1-0</v>
      </c>
      <c r="D318" t="s">
        <v>2466</v>
      </c>
      <c r="E318" t="str">
        <f t="shared" si="26"/>
        <v>SA-4-1</v>
      </c>
      <c r="L318" t="s">
        <v>2562</v>
      </c>
      <c r="M318" t="str">
        <f t="shared" si="28"/>
        <v>SI-11-0</v>
      </c>
      <c r="Q318" t="s">
        <v>2474</v>
      </c>
      <c r="R318" t="str">
        <f t="shared" si="24"/>
        <v>SA-9-1</v>
      </c>
      <c r="T318" t="s">
        <v>2734</v>
      </c>
      <c r="U318" t="str">
        <f t="shared" si="29"/>
        <v>IA-4-3</v>
      </c>
    </row>
    <row r="319" spans="1:21">
      <c r="A319" t="s">
        <v>2527</v>
      </c>
      <c r="B319" t="str">
        <f t="shared" si="25"/>
        <v>SI-2-0</v>
      </c>
      <c r="D319" t="s">
        <v>2467</v>
      </c>
      <c r="E319" t="str">
        <f t="shared" si="26"/>
        <v>SA-4-2</v>
      </c>
      <c r="L319" t="s">
        <v>2563</v>
      </c>
      <c r="M319" t="str">
        <f t="shared" si="28"/>
        <v>SI-12-0</v>
      </c>
      <c r="Q319" t="s">
        <v>2473</v>
      </c>
      <c r="R319" t="str">
        <f t="shared" si="24"/>
        <v>SA-9-0</v>
      </c>
      <c r="T319" t="s">
        <v>2342</v>
      </c>
      <c r="U319" t="str">
        <f t="shared" si="29"/>
        <v>IA-4-4</v>
      </c>
    </row>
    <row r="320" spans="1:21">
      <c r="A320" t="s">
        <v>2528</v>
      </c>
      <c r="B320" t="str">
        <f t="shared" si="25"/>
        <v>SI-2-1</v>
      </c>
      <c r="D320" t="s">
        <v>2468</v>
      </c>
      <c r="E320" t="e">
        <f t="shared" si="26"/>
        <v>#N/A</v>
      </c>
      <c r="L320" t="s">
        <v>2564</v>
      </c>
      <c r="M320" t="str">
        <f t="shared" si="28"/>
        <v>SI-16-0</v>
      </c>
      <c r="Q320" t="s">
        <v>2472</v>
      </c>
      <c r="R320" t="str">
        <f t="shared" si="24"/>
        <v>SA-8-0</v>
      </c>
      <c r="T320" t="s">
        <v>2735</v>
      </c>
      <c r="U320" t="str">
        <f t="shared" si="29"/>
        <v>IA-4-5</v>
      </c>
    </row>
    <row r="321" spans="1:21">
      <c r="A321" t="s">
        <v>2529</v>
      </c>
      <c r="B321" t="str">
        <f t="shared" si="25"/>
        <v>SI-2-2</v>
      </c>
      <c r="D321" t="s">
        <v>2469</v>
      </c>
      <c r="E321" t="str">
        <f t="shared" si="26"/>
        <v>SA-4-9</v>
      </c>
      <c r="Q321" t="s">
        <v>2848</v>
      </c>
      <c r="R321" t="str">
        <f t="shared" si="24"/>
        <v>SA-5-5</v>
      </c>
      <c r="T321" t="s">
        <v>2736</v>
      </c>
      <c r="U321" t="str">
        <f t="shared" si="29"/>
        <v>IA-4-6</v>
      </c>
    </row>
    <row r="322" spans="1:21">
      <c r="A322" t="s">
        <v>2531</v>
      </c>
      <c r="B322" t="str">
        <f t="shared" si="25"/>
        <v>SI-3-0</v>
      </c>
      <c r="D322" t="s">
        <v>2470</v>
      </c>
      <c r="E322" t="str">
        <f t="shared" si="26"/>
        <v>SA-4-10</v>
      </c>
      <c r="Q322" t="s">
        <v>2847</v>
      </c>
      <c r="R322" t="str">
        <f t="shared" ref="R322:R385" si="30">VLOOKUP(Q322,T:T,1,FALSE)</f>
        <v>SA-5-4</v>
      </c>
      <c r="T322" t="s">
        <v>2737</v>
      </c>
      <c r="U322" t="str">
        <f t="shared" si="29"/>
        <v>IA-4-7</v>
      </c>
    </row>
    <row r="323" spans="1:21">
      <c r="A323" t="s">
        <v>2532</v>
      </c>
      <c r="B323" t="str">
        <f t="shared" ref="B323:B344" si="31">VLOOKUP(A323,D:D,1,FALSE)</f>
        <v>SI-3-1</v>
      </c>
      <c r="D323" t="s">
        <v>2471</v>
      </c>
      <c r="E323" t="str">
        <f t="shared" ref="E323:E386" si="32">VLOOKUP(D323,A:A,1,FALSE)</f>
        <v>SA-5-0</v>
      </c>
      <c r="Q323" t="s">
        <v>2846</v>
      </c>
      <c r="R323" t="str">
        <f t="shared" si="30"/>
        <v>SA-5-3</v>
      </c>
      <c r="T323" t="s">
        <v>2343</v>
      </c>
      <c r="U323" t="str">
        <f t="shared" ref="U323:U386" si="33">VLOOKUP(T323,Q:Q,1,FALSE)</f>
        <v>IA-5-0</v>
      </c>
    </row>
    <row r="324" spans="1:21">
      <c r="A324" t="s">
        <v>2533</v>
      </c>
      <c r="B324" t="str">
        <f t="shared" si="31"/>
        <v>SI-3-2</v>
      </c>
      <c r="D324" t="s">
        <v>2472</v>
      </c>
      <c r="E324" t="str">
        <f t="shared" si="32"/>
        <v>SA-8-0</v>
      </c>
      <c r="Q324" t="s">
        <v>2845</v>
      </c>
      <c r="R324" t="str">
        <f t="shared" si="30"/>
        <v>SA-5-2</v>
      </c>
      <c r="T324" t="s">
        <v>2344</v>
      </c>
      <c r="U324" t="str">
        <f t="shared" si="33"/>
        <v>IA-5-1</v>
      </c>
    </row>
    <row r="325" spans="1:21">
      <c r="A325" t="s">
        <v>2535</v>
      </c>
      <c r="B325" t="str">
        <f t="shared" si="31"/>
        <v>SI-4-0</v>
      </c>
      <c r="D325" t="s">
        <v>2473</v>
      </c>
      <c r="E325" t="str">
        <f t="shared" si="32"/>
        <v>SA-9-0</v>
      </c>
      <c r="Q325" t="s">
        <v>2844</v>
      </c>
      <c r="R325" t="str">
        <f t="shared" si="30"/>
        <v>SA-5-1</v>
      </c>
      <c r="T325" t="s">
        <v>2345</v>
      </c>
      <c r="U325" t="str">
        <f t="shared" si="33"/>
        <v>IA-5-2</v>
      </c>
    </row>
    <row r="326" spans="1:21">
      <c r="A326" t="s">
        <v>2537</v>
      </c>
      <c r="B326" t="str">
        <f t="shared" si="31"/>
        <v>SI-4-2</v>
      </c>
      <c r="D326" t="s">
        <v>2474</v>
      </c>
      <c r="E326" t="e">
        <f t="shared" si="32"/>
        <v>#N/A</v>
      </c>
      <c r="Q326" t="s">
        <v>2471</v>
      </c>
      <c r="R326" t="str">
        <f t="shared" si="30"/>
        <v>SA-5-0</v>
      </c>
      <c r="T326" t="s">
        <v>2346</v>
      </c>
      <c r="U326" t="str">
        <f t="shared" si="33"/>
        <v>IA-5-3</v>
      </c>
    </row>
    <row r="327" spans="1:21">
      <c r="A327" t="s">
        <v>2538</v>
      </c>
      <c r="B327" t="str">
        <f t="shared" si="31"/>
        <v>SI-4-4</v>
      </c>
      <c r="D327" t="s">
        <v>2475</v>
      </c>
      <c r="E327" t="str">
        <f t="shared" si="32"/>
        <v>SA-9-2</v>
      </c>
      <c r="Q327" t="s">
        <v>2469</v>
      </c>
      <c r="R327" t="str">
        <f t="shared" si="30"/>
        <v>SA-4-9</v>
      </c>
      <c r="T327" t="s">
        <v>2347</v>
      </c>
      <c r="U327" t="str">
        <f t="shared" si="33"/>
        <v>IA-5-4</v>
      </c>
    </row>
    <row r="328" spans="1:21">
      <c r="A328" t="s">
        <v>2539</v>
      </c>
      <c r="B328" t="str">
        <f t="shared" si="31"/>
        <v>SI-4-5</v>
      </c>
      <c r="D328" t="s">
        <v>2476</v>
      </c>
      <c r="E328" t="e">
        <f t="shared" si="32"/>
        <v>#N/A</v>
      </c>
      <c r="Q328" t="s">
        <v>2468</v>
      </c>
      <c r="R328" t="str">
        <f t="shared" si="30"/>
        <v>SA-4-8</v>
      </c>
      <c r="T328" t="s">
        <v>2738</v>
      </c>
      <c r="U328" t="str">
        <f t="shared" si="33"/>
        <v>IA-5-5</v>
      </c>
    </row>
    <row r="329" spans="1:21">
      <c r="A329" t="s">
        <v>2549</v>
      </c>
      <c r="B329" t="str">
        <f t="shared" si="31"/>
        <v>SI-5-0</v>
      </c>
      <c r="D329" t="s">
        <v>2477</v>
      </c>
      <c r="E329" t="e">
        <f t="shared" si="32"/>
        <v>#N/A</v>
      </c>
      <c r="Q329" t="s">
        <v>2843</v>
      </c>
      <c r="R329" t="str">
        <f t="shared" si="30"/>
        <v>SA-4-7</v>
      </c>
      <c r="T329" t="s">
        <v>2348</v>
      </c>
      <c r="U329" t="str">
        <f t="shared" si="33"/>
        <v>IA-5-6</v>
      </c>
    </row>
    <row r="330" spans="1:21">
      <c r="A330" t="s">
        <v>2550</v>
      </c>
      <c r="B330" t="str">
        <f t="shared" si="31"/>
        <v>SI-5-1</v>
      </c>
      <c r="D330" t="s">
        <v>2478</v>
      </c>
      <c r="E330" t="str">
        <f t="shared" si="32"/>
        <v>SA-10-0</v>
      </c>
      <c r="Q330" t="s">
        <v>2842</v>
      </c>
      <c r="R330" t="str">
        <f t="shared" si="30"/>
        <v>SA-4-6</v>
      </c>
      <c r="T330" t="s">
        <v>2349</v>
      </c>
      <c r="U330" t="str">
        <f t="shared" si="33"/>
        <v>IA-5-7</v>
      </c>
    </row>
    <row r="331" spans="1:21">
      <c r="A331" t="s">
        <v>2551</v>
      </c>
      <c r="B331" t="str">
        <f t="shared" si="31"/>
        <v>SI-6-0</v>
      </c>
      <c r="D331" t="s">
        <v>2479</v>
      </c>
      <c r="E331" t="e">
        <f t="shared" si="32"/>
        <v>#N/A</v>
      </c>
      <c r="Q331" t="s">
        <v>2841</v>
      </c>
      <c r="R331" t="str">
        <f t="shared" si="30"/>
        <v>SA-4-5</v>
      </c>
      <c r="T331" t="s">
        <v>2350</v>
      </c>
      <c r="U331" t="str">
        <f t="shared" si="33"/>
        <v>IA-5-8</v>
      </c>
    </row>
    <row r="332" spans="1:21">
      <c r="A332" t="s">
        <v>2552</v>
      </c>
      <c r="B332" t="str">
        <f t="shared" si="31"/>
        <v>SI-7-0</v>
      </c>
      <c r="D332" t="s">
        <v>2480</v>
      </c>
      <c r="E332" t="str">
        <f t="shared" si="32"/>
        <v>SA-11-0</v>
      </c>
      <c r="Q332" t="s">
        <v>2840</v>
      </c>
      <c r="R332" t="str">
        <f t="shared" si="30"/>
        <v>SA-4-4</v>
      </c>
      <c r="T332" t="s">
        <v>2739</v>
      </c>
      <c r="U332" t="str">
        <f t="shared" si="33"/>
        <v>IA-5-9</v>
      </c>
    </row>
    <row r="333" spans="1:21">
      <c r="A333" t="s">
        <v>2553</v>
      </c>
      <c r="B333" t="str">
        <f t="shared" si="31"/>
        <v>SI-7-1</v>
      </c>
      <c r="D333" t="s">
        <v>2481</v>
      </c>
      <c r="E333" t="e">
        <f t="shared" si="32"/>
        <v>#N/A</v>
      </c>
      <c r="Q333" t="s">
        <v>2839</v>
      </c>
      <c r="R333" t="str">
        <f t="shared" si="30"/>
        <v>SA-4-3</v>
      </c>
      <c r="T333" t="s">
        <v>2740</v>
      </c>
      <c r="U333" t="str">
        <f t="shared" si="33"/>
        <v>IA-5-10</v>
      </c>
    </row>
    <row r="334" spans="1:21">
      <c r="A334" t="s">
        <v>2554</v>
      </c>
      <c r="B334" t="str">
        <f t="shared" si="31"/>
        <v>SI-7-2</v>
      </c>
      <c r="D334" t="s">
        <v>2482</v>
      </c>
      <c r="E334" t="e">
        <f t="shared" si="32"/>
        <v>#N/A</v>
      </c>
      <c r="Q334" t="s">
        <v>2467</v>
      </c>
      <c r="R334" t="str">
        <f t="shared" si="30"/>
        <v>SA-4-2</v>
      </c>
      <c r="T334" t="s">
        <v>2351</v>
      </c>
      <c r="U334" t="str">
        <f t="shared" si="33"/>
        <v>IA-5-11</v>
      </c>
    </row>
    <row r="335" spans="1:21">
      <c r="A335" t="s">
        <v>2555</v>
      </c>
      <c r="B335" t="str">
        <f t="shared" si="31"/>
        <v>SI-7-5</v>
      </c>
      <c r="D335" t="s">
        <v>2483</v>
      </c>
      <c r="E335" t="e">
        <f t="shared" si="32"/>
        <v>#N/A</v>
      </c>
      <c r="Q335" t="s">
        <v>2470</v>
      </c>
      <c r="R335" t="str">
        <f t="shared" si="30"/>
        <v>SA-4-10</v>
      </c>
      <c r="T335" t="s">
        <v>2741</v>
      </c>
      <c r="U335" t="str">
        <f t="shared" si="33"/>
        <v>IA-5-12</v>
      </c>
    </row>
    <row r="336" spans="1:21">
      <c r="A336" t="s">
        <v>2556</v>
      </c>
      <c r="B336" t="str">
        <f t="shared" si="31"/>
        <v>SI-7-7</v>
      </c>
      <c r="D336" t="s">
        <v>2484</v>
      </c>
      <c r="E336" t="str">
        <f t="shared" si="32"/>
        <v>SA-12-0</v>
      </c>
      <c r="Q336" t="s">
        <v>2466</v>
      </c>
      <c r="R336" t="str">
        <f t="shared" si="30"/>
        <v>SA-4-1</v>
      </c>
      <c r="T336" t="s">
        <v>2352</v>
      </c>
      <c r="U336" t="str">
        <f t="shared" si="33"/>
        <v>IA-5-13</v>
      </c>
    </row>
    <row r="337" spans="1:21">
      <c r="A337" t="s">
        <v>2557</v>
      </c>
      <c r="B337" t="str">
        <f t="shared" si="31"/>
        <v>SI-7-14</v>
      </c>
      <c r="D337" t="s">
        <v>2485</v>
      </c>
      <c r="E337" t="str">
        <f t="shared" si="32"/>
        <v>SA-15-0</v>
      </c>
      <c r="Q337" t="s">
        <v>2465</v>
      </c>
      <c r="R337" t="str">
        <f t="shared" si="30"/>
        <v>SA-4-0</v>
      </c>
      <c r="T337" t="s">
        <v>2742</v>
      </c>
      <c r="U337" t="str">
        <f t="shared" si="33"/>
        <v>IA-5-14</v>
      </c>
    </row>
    <row r="338" spans="1:21">
      <c r="A338" t="s">
        <v>2558</v>
      </c>
      <c r="B338" t="str">
        <f t="shared" si="31"/>
        <v>SI-8-0</v>
      </c>
      <c r="D338" t="s">
        <v>2486</v>
      </c>
      <c r="E338" t="str">
        <f t="shared" si="32"/>
        <v>SA-16-0</v>
      </c>
      <c r="Q338" t="s">
        <v>2464</v>
      </c>
      <c r="R338" t="str">
        <f t="shared" si="30"/>
        <v>SA-3-0</v>
      </c>
      <c r="T338" t="s">
        <v>2743</v>
      </c>
      <c r="U338" t="str">
        <f t="shared" si="33"/>
        <v>IA-5-15</v>
      </c>
    </row>
    <row r="339" spans="1:21">
      <c r="A339" t="s">
        <v>2559</v>
      </c>
      <c r="B339" t="str">
        <f t="shared" si="31"/>
        <v>SI-8-1</v>
      </c>
      <c r="D339" t="s">
        <v>2487</v>
      </c>
      <c r="E339" t="str">
        <f t="shared" si="32"/>
        <v>SA-17-0</v>
      </c>
      <c r="Q339" t="s">
        <v>2463</v>
      </c>
      <c r="R339" t="str">
        <f t="shared" si="30"/>
        <v>SA-2-0</v>
      </c>
      <c r="T339" t="s">
        <v>2353</v>
      </c>
      <c r="U339" t="str">
        <f t="shared" si="33"/>
        <v>IA-6-0</v>
      </c>
    </row>
    <row r="340" spans="1:21">
      <c r="A340" t="s">
        <v>2560</v>
      </c>
      <c r="B340" t="str">
        <f t="shared" si="31"/>
        <v>SI-8-2</v>
      </c>
      <c r="D340" t="s">
        <v>2488</v>
      </c>
      <c r="E340" t="str">
        <f t="shared" si="32"/>
        <v>SC-1-0</v>
      </c>
      <c r="Q340" t="s">
        <v>2897</v>
      </c>
      <c r="R340" t="str">
        <f t="shared" si="30"/>
        <v>SA-17-7</v>
      </c>
      <c r="T340" t="s">
        <v>2354</v>
      </c>
      <c r="U340" t="str">
        <f t="shared" si="33"/>
        <v>IA-7-0</v>
      </c>
    </row>
    <row r="341" spans="1:21">
      <c r="A341" t="s">
        <v>2561</v>
      </c>
      <c r="B341" t="str">
        <f t="shared" si="31"/>
        <v>SI-10-0</v>
      </c>
      <c r="D341" t="s">
        <v>2489</v>
      </c>
      <c r="E341" t="str">
        <f t="shared" si="32"/>
        <v>SC-2-0</v>
      </c>
      <c r="Q341" t="s">
        <v>2896</v>
      </c>
      <c r="R341" t="str">
        <f t="shared" si="30"/>
        <v>SA-17-6</v>
      </c>
      <c r="T341" t="s">
        <v>2355</v>
      </c>
      <c r="U341" t="str">
        <f t="shared" si="33"/>
        <v>IA-8-0</v>
      </c>
    </row>
    <row r="342" spans="1:21">
      <c r="A342" t="s">
        <v>2562</v>
      </c>
      <c r="B342" t="str">
        <f t="shared" si="31"/>
        <v>SI-11-0</v>
      </c>
      <c r="D342" t="s">
        <v>2490</v>
      </c>
      <c r="E342" t="str">
        <f t="shared" si="32"/>
        <v>SC-3-0</v>
      </c>
      <c r="Q342" t="s">
        <v>2895</v>
      </c>
      <c r="R342" t="str">
        <f t="shared" si="30"/>
        <v>SA-17-5</v>
      </c>
      <c r="T342" t="s">
        <v>2356</v>
      </c>
      <c r="U342" t="str">
        <f t="shared" si="33"/>
        <v>IA-8-1</v>
      </c>
    </row>
    <row r="343" spans="1:21">
      <c r="A343" t="s">
        <v>2563</v>
      </c>
      <c r="B343" t="str">
        <f t="shared" si="31"/>
        <v>SI-12-0</v>
      </c>
      <c r="D343" t="s">
        <v>2491</v>
      </c>
      <c r="E343" t="str">
        <f t="shared" si="32"/>
        <v>SC-4-0</v>
      </c>
      <c r="Q343" t="s">
        <v>2894</v>
      </c>
      <c r="R343" t="str">
        <f t="shared" si="30"/>
        <v>SA-17-4</v>
      </c>
      <c r="T343" t="s">
        <v>2357</v>
      </c>
      <c r="U343" t="str">
        <f t="shared" si="33"/>
        <v>IA-8-2</v>
      </c>
    </row>
    <row r="344" spans="1:21">
      <c r="A344" t="s">
        <v>2564</v>
      </c>
      <c r="B344" t="str">
        <f t="shared" si="31"/>
        <v>SI-16-0</v>
      </c>
      <c r="D344" t="s">
        <v>2492</v>
      </c>
      <c r="E344" t="str">
        <f t="shared" si="32"/>
        <v>SC-5-0</v>
      </c>
      <c r="Q344" t="s">
        <v>2893</v>
      </c>
      <c r="R344" t="str">
        <f t="shared" si="30"/>
        <v>SA-17-3</v>
      </c>
      <c r="T344" t="s">
        <v>2358</v>
      </c>
      <c r="U344" t="str">
        <f t="shared" si="33"/>
        <v>IA-8-3</v>
      </c>
    </row>
    <row r="345" spans="1:21">
      <c r="D345" t="s">
        <v>2493</v>
      </c>
      <c r="E345" t="str">
        <f t="shared" si="32"/>
        <v>SC-7-0</v>
      </c>
      <c r="Q345" t="s">
        <v>2892</v>
      </c>
      <c r="R345" t="str">
        <f t="shared" si="30"/>
        <v>SA-17-2</v>
      </c>
      <c r="T345" t="s">
        <v>2359</v>
      </c>
      <c r="U345" t="str">
        <f t="shared" si="33"/>
        <v>IA-8-4</v>
      </c>
    </row>
    <row r="346" spans="1:21">
      <c r="D346" t="s">
        <v>2494</v>
      </c>
      <c r="E346" t="str">
        <f t="shared" si="32"/>
        <v>SC-7-3</v>
      </c>
      <c r="Q346" t="s">
        <v>2891</v>
      </c>
      <c r="R346" t="str">
        <f t="shared" si="30"/>
        <v>SA-17-1</v>
      </c>
      <c r="T346" t="s">
        <v>2744</v>
      </c>
      <c r="U346" t="str">
        <f t="shared" si="33"/>
        <v>IA-8-5</v>
      </c>
    </row>
    <row r="347" spans="1:21">
      <c r="D347" t="s">
        <v>2495</v>
      </c>
      <c r="E347" t="str">
        <f t="shared" si="32"/>
        <v>SC-7-4</v>
      </c>
      <c r="Q347" t="s">
        <v>2487</v>
      </c>
      <c r="R347" t="str">
        <f t="shared" si="30"/>
        <v>SA-17-0</v>
      </c>
      <c r="T347" t="s">
        <v>2360</v>
      </c>
      <c r="U347" t="str">
        <f t="shared" si="33"/>
        <v>IR-1-0</v>
      </c>
    </row>
    <row r="348" spans="1:21">
      <c r="D348" t="s">
        <v>2496</v>
      </c>
      <c r="E348" t="str">
        <f t="shared" si="32"/>
        <v>SC-7-5</v>
      </c>
      <c r="Q348" t="s">
        <v>2486</v>
      </c>
      <c r="R348" t="str">
        <f t="shared" si="30"/>
        <v>SA-16-0</v>
      </c>
      <c r="T348" t="s">
        <v>2361</v>
      </c>
      <c r="U348" t="str">
        <f t="shared" si="33"/>
        <v>IR-2-0</v>
      </c>
    </row>
    <row r="349" spans="1:21">
      <c r="D349" t="s">
        <v>2497</v>
      </c>
      <c r="E349" t="str">
        <f t="shared" si="32"/>
        <v>SC-7-7</v>
      </c>
      <c r="Q349" t="s">
        <v>2888</v>
      </c>
      <c r="R349" t="str">
        <f t="shared" si="30"/>
        <v>SA-15-9</v>
      </c>
      <c r="T349" t="s">
        <v>2362</v>
      </c>
      <c r="U349" t="str">
        <f t="shared" si="33"/>
        <v>IR-2-1</v>
      </c>
    </row>
    <row r="350" spans="1:21">
      <c r="D350" t="s">
        <v>2498</v>
      </c>
      <c r="E350" t="str">
        <f t="shared" si="32"/>
        <v>SC-7-8</v>
      </c>
      <c r="Q350" t="s">
        <v>2887</v>
      </c>
      <c r="R350" t="str">
        <f t="shared" si="30"/>
        <v>SA-15-8</v>
      </c>
      <c r="T350" t="s">
        <v>2363</v>
      </c>
      <c r="U350" t="str">
        <f t="shared" si="33"/>
        <v>IR-2-2</v>
      </c>
    </row>
    <row r="351" spans="1:21">
      <c r="D351" t="s">
        <v>2499</v>
      </c>
      <c r="E351" t="e">
        <f t="shared" si="32"/>
        <v>#N/A</v>
      </c>
      <c r="Q351" t="s">
        <v>2886</v>
      </c>
      <c r="R351" t="str">
        <f t="shared" si="30"/>
        <v>SA-15-7</v>
      </c>
      <c r="T351" t="s">
        <v>2364</v>
      </c>
      <c r="U351" t="str">
        <f t="shared" si="33"/>
        <v>IR-3-0</v>
      </c>
    </row>
    <row r="352" spans="1:21">
      <c r="D352" t="s">
        <v>2500</v>
      </c>
      <c r="E352" t="e">
        <f t="shared" si="32"/>
        <v>#N/A</v>
      </c>
      <c r="Q352" t="s">
        <v>2885</v>
      </c>
      <c r="R352" t="str">
        <f t="shared" si="30"/>
        <v>SA-15-6</v>
      </c>
      <c r="T352" t="s">
        <v>2750</v>
      </c>
      <c r="U352" t="str">
        <f t="shared" si="33"/>
        <v>IR-3-1</v>
      </c>
    </row>
    <row r="353" spans="4:21">
      <c r="D353" t="s">
        <v>2501</v>
      </c>
      <c r="E353" t="e">
        <f t="shared" si="32"/>
        <v>#N/A</v>
      </c>
      <c r="Q353" t="s">
        <v>2884</v>
      </c>
      <c r="R353" t="str">
        <f t="shared" si="30"/>
        <v>SA-15-5</v>
      </c>
      <c r="T353" t="s">
        <v>2365</v>
      </c>
      <c r="U353" t="str">
        <f t="shared" si="33"/>
        <v>IR-3-2</v>
      </c>
    </row>
    <row r="354" spans="4:21">
      <c r="D354" t="s">
        <v>2502</v>
      </c>
      <c r="E354" t="str">
        <f t="shared" si="32"/>
        <v>SC-7-18</v>
      </c>
      <c r="Q354" t="s">
        <v>2883</v>
      </c>
      <c r="R354" t="str">
        <f t="shared" si="30"/>
        <v>SA-15-4</v>
      </c>
      <c r="T354" t="s">
        <v>2366</v>
      </c>
      <c r="U354" t="str">
        <f t="shared" si="33"/>
        <v>IR-4-0</v>
      </c>
    </row>
    <row r="355" spans="4:21">
      <c r="D355" t="s">
        <v>2503</v>
      </c>
      <c r="E355" t="e">
        <f t="shared" si="32"/>
        <v>#N/A</v>
      </c>
      <c r="Q355" t="s">
        <v>2882</v>
      </c>
      <c r="R355" t="str">
        <f t="shared" si="30"/>
        <v>SA-15-3</v>
      </c>
      <c r="T355" t="s">
        <v>2367</v>
      </c>
      <c r="U355" t="str">
        <f t="shared" si="33"/>
        <v>IR-4-1</v>
      </c>
    </row>
    <row r="356" spans="4:21">
      <c r="D356" t="s">
        <v>2504</v>
      </c>
      <c r="E356" t="str">
        <f t="shared" si="32"/>
        <v>SC-7-21</v>
      </c>
      <c r="Q356" t="s">
        <v>2881</v>
      </c>
      <c r="R356" t="str">
        <f t="shared" si="30"/>
        <v>SA-15-2</v>
      </c>
      <c r="T356" t="s">
        <v>2368</v>
      </c>
      <c r="U356" t="str">
        <f t="shared" si="33"/>
        <v>IR-4-2</v>
      </c>
    </row>
    <row r="357" spans="4:21">
      <c r="D357" t="s">
        <v>2505</v>
      </c>
      <c r="E357" t="str">
        <f t="shared" si="32"/>
        <v>SC-8-0</v>
      </c>
      <c r="Q357" t="s">
        <v>2890</v>
      </c>
      <c r="R357" t="str">
        <f t="shared" si="30"/>
        <v>SA-15-11</v>
      </c>
      <c r="T357" t="s">
        <v>2369</v>
      </c>
      <c r="U357" t="str">
        <f t="shared" si="33"/>
        <v>IR-4-3</v>
      </c>
    </row>
    <row r="358" spans="4:21">
      <c r="D358" t="s">
        <v>2506</v>
      </c>
      <c r="E358" t="str">
        <f t="shared" si="32"/>
        <v>SC-8-1</v>
      </c>
      <c r="Q358" t="s">
        <v>2889</v>
      </c>
      <c r="R358" t="str">
        <f t="shared" si="30"/>
        <v>SA-15-10</v>
      </c>
      <c r="T358" t="s">
        <v>2370</v>
      </c>
      <c r="U358" t="str">
        <f t="shared" si="33"/>
        <v>IR-4-4</v>
      </c>
    </row>
    <row r="359" spans="4:21">
      <c r="D359" t="s">
        <v>2507</v>
      </c>
      <c r="E359" t="str">
        <f t="shared" si="32"/>
        <v>SC-10-0</v>
      </c>
      <c r="Q359" t="s">
        <v>2880</v>
      </c>
      <c r="R359" t="str">
        <f t="shared" si="30"/>
        <v>SA-15-1</v>
      </c>
      <c r="T359" t="s">
        <v>2751</v>
      </c>
      <c r="U359" t="str">
        <f t="shared" si="33"/>
        <v>IR-4-5</v>
      </c>
    </row>
    <row r="360" spans="4:21">
      <c r="D360" t="s">
        <v>2508</v>
      </c>
      <c r="E360" t="str">
        <f t="shared" si="32"/>
        <v>SC-12-0</v>
      </c>
      <c r="Q360" t="s">
        <v>2485</v>
      </c>
      <c r="R360" t="str">
        <f t="shared" si="30"/>
        <v>SA-15-0</v>
      </c>
      <c r="T360" t="s">
        <v>2371</v>
      </c>
      <c r="U360" t="str">
        <f t="shared" si="33"/>
        <v>IR-4-6</v>
      </c>
    </row>
    <row r="361" spans="4:21">
      <c r="D361" t="s">
        <v>2509</v>
      </c>
      <c r="E361" t="str">
        <f t="shared" si="32"/>
        <v>SC-12-1</v>
      </c>
      <c r="Q361" t="s">
        <v>2870</v>
      </c>
      <c r="R361" t="str">
        <f t="shared" si="30"/>
        <v>SA-12-9</v>
      </c>
      <c r="T361" t="s">
        <v>2752</v>
      </c>
      <c r="U361" t="str">
        <f t="shared" si="33"/>
        <v>IR-4-7</v>
      </c>
    </row>
    <row r="362" spans="4:21">
      <c r="D362" t="s">
        <v>2510</v>
      </c>
      <c r="E362" t="e">
        <f t="shared" si="32"/>
        <v>#N/A</v>
      </c>
      <c r="Q362" t="s">
        <v>2869</v>
      </c>
      <c r="R362" t="str">
        <f t="shared" si="30"/>
        <v>SA-12-8</v>
      </c>
      <c r="T362" t="s">
        <v>2372</v>
      </c>
      <c r="U362" t="str">
        <f t="shared" si="33"/>
        <v>IR-4-8</v>
      </c>
    </row>
    <row r="363" spans="4:21">
      <c r="D363" t="s">
        <v>2511</v>
      </c>
      <c r="E363" t="e">
        <f t="shared" si="32"/>
        <v>#N/A</v>
      </c>
      <c r="Q363" t="s">
        <v>2868</v>
      </c>
      <c r="R363" t="str">
        <f t="shared" si="30"/>
        <v>SA-12-7</v>
      </c>
      <c r="T363" t="s">
        <v>2753</v>
      </c>
      <c r="U363" t="str">
        <f t="shared" si="33"/>
        <v>IR-4-9</v>
      </c>
    </row>
    <row r="364" spans="4:21">
      <c r="D364" t="s">
        <v>2512</v>
      </c>
      <c r="E364" t="str">
        <f t="shared" si="32"/>
        <v>SC-13-0</v>
      </c>
      <c r="Q364" t="s">
        <v>2867</v>
      </c>
      <c r="R364" t="str">
        <f t="shared" si="30"/>
        <v>SA-12-6</v>
      </c>
      <c r="T364" t="s">
        <v>2754</v>
      </c>
      <c r="U364" t="str">
        <f t="shared" si="33"/>
        <v>IR-4-10</v>
      </c>
    </row>
    <row r="365" spans="4:21">
      <c r="D365" t="s">
        <v>2513</v>
      </c>
      <c r="E365" t="str">
        <f t="shared" si="32"/>
        <v>SC-15-0</v>
      </c>
      <c r="Q365" t="s">
        <v>2866</v>
      </c>
      <c r="R365" t="str">
        <f t="shared" si="30"/>
        <v>SA-12-5</v>
      </c>
      <c r="T365" t="s">
        <v>2373</v>
      </c>
      <c r="U365" t="str">
        <f t="shared" si="33"/>
        <v>IR-5-0</v>
      </c>
    </row>
    <row r="366" spans="4:21">
      <c r="D366" t="s">
        <v>2514</v>
      </c>
      <c r="E366" t="str">
        <f t="shared" si="32"/>
        <v>SC-17-0</v>
      </c>
      <c r="Q366" t="s">
        <v>2865</v>
      </c>
      <c r="R366" t="str">
        <f t="shared" si="30"/>
        <v>SA-12-4</v>
      </c>
      <c r="T366" t="s">
        <v>2374</v>
      </c>
      <c r="U366" t="str">
        <f t="shared" si="33"/>
        <v>IR-5-1</v>
      </c>
    </row>
    <row r="367" spans="4:21">
      <c r="D367" t="s">
        <v>2515</v>
      </c>
      <c r="E367" t="str">
        <f t="shared" si="32"/>
        <v>SC-18-0</v>
      </c>
      <c r="Q367" t="s">
        <v>2864</v>
      </c>
      <c r="R367" t="str">
        <f t="shared" si="30"/>
        <v>SA-12-3</v>
      </c>
      <c r="T367" t="s">
        <v>2375</v>
      </c>
      <c r="U367" t="str">
        <f t="shared" si="33"/>
        <v>IR-6-0</v>
      </c>
    </row>
    <row r="368" spans="4:21">
      <c r="D368" t="s">
        <v>2516</v>
      </c>
      <c r="E368" t="str">
        <f t="shared" si="32"/>
        <v>SC-19-0</v>
      </c>
      <c r="Q368" t="s">
        <v>2863</v>
      </c>
      <c r="R368" t="str">
        <f t="shared" si="30"/>
        <v>SA-12-2</v>
      </c>
      <c r="T368" t="s">
        <v>2376</v>
      </c>
      <c r="U368" t="str">
        <f t="shared" si="33"/>
        <v>IR-6-1</v>
      </c>
    </row>
    <row r="369" spans="4:21">
      <c r="D369" t="s">
        <v>2517</v>
      </c>
      <c r="E369" t="str">
        <f t="shared" si="32"/>
        <v>SC-20-0</v>
      </c>
      <c r="Q369" t="s">
        <v>2876</v>
      </c>
      <c r="R369" t="str">
        <f t="shared" si="30"/>
        <v>SA-12-15</v>
      </c>
      <c r="T369" t="s">
        <v>2755</v>
      </c>
      <c r="U369" t="str">
        <f t="shared" si="33"/>
        <v>IR-6-2</v>
      </c>
    </row>
    <row r="370" spans="4:21">
      <c r="D370" t="s">
        <v>2518</v>
      </c>
      <c r="E370" t="str">
        <f t="shared" si="32"/>
        <v>SC-21-0</v>
      </c>
      <c r="Q370" t="s">
        <v>2875</v>
      </c>
      <c r="R370" t="str">
        <f t="shared" si="30"/>
        <v>SA-12-14</v>
      </c>
      <c r="T370" t="s">
        <v>2756</v>
      </c>
      <c r="U370" t="str">
        <f t="shared" si="33"/>
        <v>IR-6-3</v>
      </c>
    </row>
    <row r="371" spans="4:21">
      <c r="D371" t="s">
        <v>2519</v>
      </c>
      <c r="E371" t="str">
        <f t="shared" si="32"/>
        <v>SC-22-0</v>
      </c>
      <c r="Q371" t="s">
        <v>2874</v>
      </c>
      <c r="R371" t="str">
        <f t="shared" si="30"/>
        <v>SA-12-13</v>
      </c>
      <c r="T371" t="s">
        <v>2377</v>
      </c>
      <c r="U371" t="str">
        <f t="shared" si="33"/>
        <v>IR-7-0</v>
      </c>
    </row>
    <row r="372" spans="4:21">
      <c r="D372" t="s">
        <v>2520</v>
      </c>
      <c r="E372" t="str">
        <f t="shared" si="32"/>
        <v>SC-23-0</v>
      </c>
      <c r="Q372" t="s">
        <v>2873</v>
      </c>
      <c r="R372" t="str">
        <f t="shared" si="30"/>
        <v>SA-12-12</v>
      </c>
      <c r="T372" t="s">
        <v>2378</v>
      </c>
      <c r="U372" t="str">
        <f t="shared" si="33"/>
        <v>IR-7-1</v>
      </c>
    </row>
    <row r="373" spans="4:21">
      <c r="D373" t="s">
        <v>2521</v>
      </c>
      <c r="E373" t="e">
        <f t="shared" si="32"/>
        <v>#N/A</v>
      </c>
      <c r="Q373" t="s">
        <v>2872</v>
      </c>
      <c r="R373" t="str">
        <f t="shared" si="30"/>
        <v>SA-12-11</v>
      </c>
      <c r="T373" t="s">
        <v>2379</v>
      </c>
      <c r="U373" t="str">
        <f t="shared" si="33"/>
        <v>IR-7-2</v>
      </c>
    </row>
    <row r="374" spans="4:21">
      <c r="D374" t="s">
        <v>2522</v>
      </c>
      <c r="E374" t="str">
        <f t="shared" si="32"/>
        <v>SC-24-0</v>
      </c>
      <c r="Q374" t="s">
        <v>2871</v>
      </c>
      <c r="R374" t="str">
        <f t="shared" si="30"/>
        <v>SA-12-10</v>
      </c>
      <c r="T374" t="s">
        <v>2380</v>
      </c>
      <c r="U374" t="str">
        <f t="shared" si="33"/>
        <v>IR-8-0</v>
      </c>
    </row>
    <row r="375" spans="4:21">
      <c r="D375" t="s">
        <v>2523</v>
      </c>
      <c r="E375" t="str">
        <f t="shared" si="32"/>
        <v>SC-28-0</v>
      </c>
      <c r="Q375" t="s">
        <v>2862</v>
      </c>
      <c r="R375" t="str">
        <f t="shared" si="30"/>
        <v>SA-12-1</v>
      </c>
      <c r="T375" t="s">
        <v>2381</v>
      </c>
      <c r="U375" t="str">
        <f t="shared" si="33"/>
        <v>MA-1-0</v>
      </c>
    </row>
    <row r="376" spans="4:21">
      <c r="D376" t="s">
        <v>2524</v>
      </c>
      <c r="E376" t="e">
        <f t="shared" si="32"/>
        <v>#N/A</v>
      </c>
      <c r="Q376" t="s">
        <v>2484</v>
      </c>
      <c r="R376" t="str">
        <f t="shared" si="30"/>
        <v>SA-12-0</v>
      </c>
      <c r="T376" t="s">
        <v>2382</v>
      </c>
      <c r="U376" t="str">
        <f t="shared" si="33"/>
        <v>MA-2-0</v>
      </c>
    </row>
    <row r="377" spans="4:21">
      <c r="D377" t="s">
        <v>2525</v>
      </c>
      <c r="E377" t="str">
        <f t="shared" si="32"/>
        <v>SC-39-0</v>
      </c>
      <c r="Q377" t="s">
        <v>2483</v>
      </c>
      <c r="R377" t="str">
        <f t="shared" si="30"/>
        <v>SA-11-8</v>
      </c>
      <c r="T377" t="s">
        <v>2763</v>
      </c>
      <c r="U377" t="str">
        <f t="shared" si="33"/>
        <v>MA-2-1</v>
      </c>
    </row>
    <row r="378" spans="4:21">
      <c r="D378" t="s">
        <v>2526</v>
      </c>
      <c r="E378" t="str">
        <f t="shared" si="32"/>
        <v>SI-1-0</v>
      </c>
      <c r="Q378" t="s">
        <v>2861</v>
      </c>
      <c r="R378" t="str">
        <f t="shared" si="30"/>
        <v>SA-11-7</v>
      </c>
      <c r="T378" t="s">
        <v>2383</v>
      </c>
      <c r="U378" t="str">
        <f t="shared" si="33"/>
        <v>MA-2-2</v>
      </c>
    </row>
    <row r="379" spans="4:21">
      <c r="D379" t="s">
        <v>2527</v>
      </c>
      <c r="E379" t="str">
        <f t="shared" si="32"/>
        <v>SI-2-0</v>
      </c>
      <c r="Q379" t="s">
        <v>2860</v>
      </c>
      <c r="R379" t="str">
        <f t="shared" si="30"/>
        <v>SA-11-6</v>
      </c>
      <c r="T379" t="s">
        <v>2384</v>
      </c>
      <c r="U379" t="str">
        <f t="shared" si="33"/>
        <v>MA-3-0</v>
      </c>
    </row>
    <row r="380" spans="4:21">
      <c r="D380" t="s">
        <v>2528</v>
      </c>
      <c r="E380" t="str">
        <f t="shared" si="32"/>
        <v>SI-2-1</v>
      </c>
      <c r="Q380" t="s">
        <v>2859</v>
      </c>
      <c r="R380" t="str">
        <f t="shared" si="30"/>
        <v>SA-11-5</v>
      </c>
      <c r="T380" t="s">
        <v>2385</v>
      </c>
      <c r="U380" t="str">
        <f t="shared" si="33"/>
        <v>MA-3-1</v>
      </c>
    </row>
    <row r="381" spans="4:21">
      <c r="D381" t="s">
        <v>2529</v>
      </c>
      <c r="E381" t="str">
        <f t="shared" si="32"/>
        <v>SI-2-2</v>
      </c>
      <c r="Q381" t="s">
        <v>2858</v>
      </c>
      <c r="R381" t="str">
        <f t="shared" si="30"/>
        <v>SA-11-4</v>
      </c>
      <c r="T381" t="s">
        <v>2386</v>
      </c>
      <c r="U381" t="str">
        <f t="shared" si="33"/>
        <v>MA-3-2</v>
      </c>
    </row>
    <row r="382" spans="4:21">
      <c r="D382" t="s">
        <v>2530</v>
      </c>
      <c r="E382" t="e">
        <f t="shared" si="32"/>
        <v>#N/A</v>
      </c>
      <c r="Q382" t="s">
        <v>2857</v>
      </c>
      <c r="R382" t="str">
        <f t="shared" si="30"/>
        <v>SA-11-3</v>
      </c>
      <c r="T382" t="s">
        <v>2387</v>
      </c>
      <c r="U382" t="str">
        <f t="shared" si="33"/>
        <v>MA-3-3</v>
      </c>
    </row>
    <row r="383" spans="4:21">
      <c r="D383" t="s">
        <v>2531</v>
      </c>
      <c r="E383" t="str">
        <f t="shared" si="32"/>
        <v>SI-3-0</v>
      </c>
      <c r="Q383" t="s">
        <v>2482</v>
      </c>
      <c r="R383" t="str">
        <f t="shared" si="30"/>
        <v>SA-11-2</v>
      </c>
      <c r="T383" t="s">
        <v>2764</v>
      </c>
      <c r="U383" t="str">
        <f t="shared" si="33"/>
        <v>MA-3-4</v>
      </c>
    </row>
    <row r="384" spans="4:21">
      <c r="D384" t="s">
        <v>2532</v>
      </c>
      <c r="E384" t="str">
        <f t="shared" si="32"/>
        <v>SI-3-1</v>
      </c>
      <c r="Q384" t="s">
        <v>2481</v>
      </c>
      <c r="R384" t="str">
        <f t="shared" si="30"/>
        <v>SA-11-1</v>
      </c>
      <c r="T384" t="s">
        <v>2388</v>
      </c>
      <c r="U384" t="str">
        <f t="shared" si="33"/>
        <v>MA-4-0</v>
      </c>
    </row>
    <row r="385" spans="4:21">
      <c r="D385" t="s">
        <v>2533</v>
      </c>
      <c r="E385" t="str">
        <f t="shared" si="32"/>
        <v>SI-3-2</v>
      </c>
      <c r="Q385" t="s">
        <v>2480</v>
      </c>
      <c r="R385" t="str">
        <f t="shared" si="30"/>
        <v>SA-11-0</v>
      </c>
      <c r="T385" t="s">
        <v>2765</v>
      </c>
      <c r="U385" t="str">
        <f t="shared" si="33"/>
        <v>MA-4-1</v>
      </c>
    </row>
    <row r="386" spans="4:21">
      <c r="D386" t="s">
        <v>2534</v>
      </c>
      <c r="E386" t="e">
        <f t="shared" si="32"/>
        <v>#N/A</v>
      </c>
      <c r="Q386" t="s">
        <v>2856</v>
      </c>
      <c r="R386" t="str">
        <f t="shared" ref="R386:R449" si="34">VLOOKUP(Q386,T:T,1,FALSE)</f>
        <v>SA-10-6</v>
      </c>
      <c r="T386" t="s">
        <v>2389</v>
      </c>
      <c r="U386" t="str">
        <f t="shared" si="33"/>
        <v>MA-4-2</v>
      </c>
    </row>
    <row r="387" spans="4:21">
      <c r="D387" t="s">
        <v>2535</v>
      </c>
      <c r="E387" t="str">
        <f t="shared" ref="E387:E416" si="35">VLOOKUP(D387,A:A,1,FALSE)</f>
        <v>SI-4-0</v>
      </c>
      <c r="Q387" t="s">
        <v>2855</v>
      </c>
      <c r="R387" t="str">
        <f t="shared" si="34"/>
        <v>SA-10-5</v>
      </c>
      <c r="T387" t="s">
        <v>2390</v>
      </c>
      <c r="U387" t="str">
        <f t="shared" ref="U387:U450" si="36">VLOOKUP(T387,Q:Q,1,FALSE)</f>
        <v>MA-4-3</v>
      </c>
    </row>
    <row r="388" spans="4:21">
      <c r="D388" t="s">
        <v>2536</v>
      </c>
      <c r="E388" t="e">
        <f t="shared" si="35"/>
        <v>#N/A</v>
      </c>
      <c r="Q388" t="s">
        <v>2854</v>
      </c>
      <c r="R388" t="str">
        <f t="shared" si="34"/>
        <v>SA-10-4</v>
      </c>
      <c r="T388" t="s">
        <v>2766</v>
      </c>
      <c r="U388" t="str">
        <f t="shared" si="36"/>
        <v>MA-4-4</v>
      </c>
    </row>
    <row r="389" spans="4:21">
      <c r="D389" t="s">
        <v>2537</v>
      </c>
      <c r="E389" t="str">
        <f t="shared" si="35"/>
        <v>SI-4-2</v>
      </c>
      <c r="Q389" t="s">
        <v>2853</v>
      </c>
      <c r="R389" t="str">
        <f t="shared" si="34"/>
        <v>SA-10-3</v>
      </c>
      <c r="T389" t="s">
        <v>2767</v>
      </c>
      <c r="U389" t="str">
        <f t="shared" si="36"/>
        <v>MA-4-5</v>
      </c>
    </row>
    <row r="390" spans="4:21">
      <c r="D390" t="s">
        <v>2538</v>
      </c>
      <c r="E390" t="str">
        <f t="shared" si="35"/>
        <v>SI-4-4</v>
      </c>
      <c r="Q390" t="s">
        <v>2852</v>
      </c>
      <c r="R390" t="str">
        <f t="shared" si="34"/>
        <v>SA-10-2</v>
      </c>
      <c r="T390" t="s">
        <v>2391</v>
      </c>
      <c r="U390" t="str">
        <f t="shared" si="36"/>
        <v>MA-4-6</v>
      </c>
    </row>
    <row r="391" spans="4:21">
      <c r="D391" t="s">
        <v>2539</v>
      </c>
      <c r="E391" t="str">
        <f t="shared" si="35"/>
        <v>SI-4-5</v>
      </c>
      <c r="Q391" t="s">
        <v>2479</v>
      </c>
      <c r="R391" t="str">
        <f t="shared" si="34"/>
        <v>SA-10-1</v>
      </c>
      <c r="T391" t="s">
        <v>2768</v>
      </c>
      <c r="U391" t="str">
        <f t="shared" si="36"/>
        <v>MA-4-7</v>
      </c>
    </row>
    <row r="392" spans="4:21">
      <c r="D392" t="s">
        <v>2540</v>
      </c>
      <c r="E392" t="e">
        <f t="shared" si="35"/>
        <v>#N/A</v>
      </c>
      <c r="Q392" t="s">
        <v>2478</v>
      </c>
      <c r="R392" t="str">
        <f t="shared" si="34"/>
        <v>SA-10-0</v>
      </c>
      <c r="T392" t="s">
        <v>2392</v>
      </c>
      <c r="U392" t="str">
        <f t="shared" si="36"/>
        <v>MA-5-0</v>
      </c>
    </row>
    <row r="393" spans="4:21">
      <c r="D393" t="s">
        <v>2541</v>
      </c>
      <c r="E393" t="e">
        <f t="shared" si="35"/>
        <v>#N/A</v>
      </c>
      <c r="Q393" t="s">
        <v>2462</v>
      </c>
      <c r="R393" t="str">
        <f t="shared" si="34"/>
        <v>SA-1-0</v>
      </c>
      <c r="T393" t="s">
        <v>2393</v>
      </c>
      <c r="U393" t="str">
        <f t="shared" si="36"/>
        <v>MA-5-1</v>
      </c>
    </row>
    <row r="394" spans="4:21">
      <c r="D394" t="s">
        <v>2542</v>
      </c>
      <c r="E394" t="e">
        <f t="shared" si="35"/>
        <v>#N/A</v>
      </c>
      <c r="Q394" t="s">
        <v>2837</v>
      </c>
      <c r="R394" t="str">
        <f t="shared" si="34"/>
        <v>RA-5-9</v>
      </c>
      <c r="T394" t="s">
        <v>2769</v>
      </c>
      <c r="U394" t="str">
        <f t="shared" si="36"/>
        <v>MA-5-2</v>
      </c>
    </row>
    <row r="395" spans="4:21">
      <c r="D395" t="s">
        <v>2543</v>
      </c>
      <c r="E395" t="e">
        <f t="shared" si="35"/>
        <v>#N/A</v>
      </c>
      <c r="Q395" t="s">
        <v>2460</v>
      </c>
      <c r="R395" t="str">
        <f t="shared" si="34"/>
        <v>RA-5-8</v>
      </c>
      <c r="T395" t="s">
        <v>2770</v>
      </c>
      <c r="U395" t="str">
        <f t="shared" si="36"/>
        <v>MA-5-3</v>
      </c>
    </row>
    <row r="396" spans="4:21">
      <c r="D396" t="s">
        <v>2544</v>
      </c>
      <c r="E396" t="e">
        <f t="shared" si="35"/>
        <v>#N/A</v>
      </c>
      <c r="Q396" t="s">
        <v>2836</v>
      </c>
      <c r="R396" t="str">
        <f t="shared" si="34"/>
        <v>RA-5-7</v>
      </c>
      <c r="T396" t="s">
        <v>2771</v>
      </c>
      <c r="U396" t="str">
        <f t="shared" si="36"/>
        <v>MA-5-4</v>
      </c>
    </row>
    <row r="397" spans="4:21">
      <c r="D397" t="s">
        <v>2545</v>
      </c>
      <c r="E397" t="e">
        <f t="shared" si="35"/>
        <v>#N/A</v>
      </c>
      <c r="Q397" t="s">
        <v>2459</v>
      </c>
      <c r="R397" t="str">
        <f t="shared" si="34"/>
        <v>RA-5-6</v>
      </c>
      <c r="T397" t="s">
        <v>2772</v>
      </c>
      <c r="U397" t="str">
        <f t="shared" si="36"/>
        <v>MA-5-5</v>
      </c>
    </row>
    <row r="398" spans="4:21">
      <c r="D398" t="s">
        <v>2546</v>
      </c>
      <c r="E398" t="e">
        <f t="shared" si="35"/>
        <v>#N/A</v>
      </c>
      <c r="Q398" t="s">
        <v>2458</v>
      </c>
      <c r="R398" t="str">
        <f t="shared" si="34"/>
        <v>RA-5-5</v>
      </c>
      <c r="T398" t="s">
        <v>2394</v>
      </c>
      <c r="U398" t="str">
        <f t="shared" si="36"/>
        <v>MA-6-0</v>
      </c>
    </row>
    <row r="399" spans="4:21">
      <c r="D399" t="s">
        <v>2547</v>
      </c>
      <c r="E399" t="e">
        <f t="shared" si="35"/>
        <v>#N/A</v>
      </c>
      <c r="Q399" t="s">
        <v>2457</v>
      </c>
      <c r="R399" t="str">
        <f t="shared" si="34"/>
        <v>RA-5-4</v>
      </c>
      <c r="T399" t="s">
        <v>2773</v>
      </c>
      <c r="U399" t="str">
        <f t="shared" si="36"/>
        <v>MA-6-1</v>
      </c>
    </row>
    <row r="400" spans="4:21">
      <c r="D400" t="s">
        <v>2548</v>
      </c>
      <c r="E400" t="e">
        <f t="shared" si="35"/>
        <v>#N/A</v>
      </c>
      <c r="Q400" t="s">
        <v>2456</v>
      </c>
      <c r="R400" t="str">
        <f t="shared" si="34"/>
        <v>RA-5-3</v>
      </c>
      <c r="T400" t="s">
        <v>2774</v>
      </c>
      <c r="U400" t="str">
        <f t="shared" si="36"/>
        <v>MA-6-2</v>
      </c>
    </row>
    <row r="401" spans="4:21">
      <c r="D401" t="s">
        <v>2549</v>
      </c>
      <c r="E401" t="str">
        <f t="shared" si="35"/>
        <v>SI-5-0</v>
      </c>
      <c r="Q401" t="s">
        <v>2455</v>
      </c>
      <c r="R401" t="str">
        <f t="shared" si="34"/>
        <v>RA-5-2</v>
      </c>
      <c r="T401" t="s">
        <v>2775</v>
      </c>
      <c r="U401" t="str">
        <f t="shared" si="36"/>
        <v>MA-6-3</v>
      </c>
    </row>
    <row r="402" spans="4:21">
      <c r="D402" t="s">
        <v>2550</v>
      </c>
      <c r="E402" t="str">
        <f t="shared" si="35"/>
        <v>SI-5-1</v>
      </c>
      <c r="Q402" t="s">
        <v>2461</v>
      </c>
      <c r="R402" t="str">
        <f t="shared" si="34"/>
        <v>RA-5-10</v>
      </c>
      <c r="T402" t="s">
        <v>2395</v>
      </c>
      <c r="U402" t="str">
        <f t="shared" si="36"/>
        <v>MP-1-0</v>
      </c>
    </row>
    <row r="403" spans="4:21">
      <c r="D403" t="s">
        <v>2551</v>
      </c>
      <c r="E403" t="str">
        <f t="shared" si="35"/>
        <v>SI-6-0</v>
      </c>
      <c r="Q403" t="s">
        <v>2454</v>
      </c>
      <c r="R403" t="str">
        <f t="shared" si="34"/>
        <v>RA-5-1</v>
      </c>
      <c r="T403" t="s">
        <v>2396</v>
      </c>
      <c r="U403" t="str">
        <f t="shared" si="36"/>
        <v>MP-2-0</v>
      </c>
    </row>
    <row r="404" spans="4:21">
      <c r="D404" t="s">
        <v>2552</v>
      </c>
      <c r="E404" t="str">
        <f t="shared" si="35"/>
        <v>SI-7-0</v>
      </c>
      <c r="Q404" t="s">
        <v>2453</v>
      </c>
      <c r="R404" t="str">
        <f t="shared" si="34"/>
        <v>RA-5-0</v>
      </c>
      <c r="T404" t="s">
        <v>2776</v>
      </c>
      <c r="U404" t="str">
        <f t="shared" si="36"/>
        <v>MP-2-1</v>
      </c>
    </row>
    <row r="405" spans="4:21">
      <c r="D405" t="s">
        <v>2553</v>
      </c>
      <c r="E405" t="str">
        <f t="shared" si="35"/>
        <v>SI-7-1</v>
      </c>
      <c r="Q405" t="s">
        <v>2452</v>
      </c>
      <c r="R405" t="str">
        <f t="shared" si="34"/>
        <v>RA-3-0</v>
      </c>
      <c r="T405" t="s">
        <v>2777</v>
      </c>
      <c r="U405" t="str">
        <f t="shared" si="36"/>
        <v>MP-2-2</v>
      </c>
    </row>
    <row r="406" spans="4:21">
      <c r="D406" t="s">
        <v>2554</v>
      </c>
      <c r="E406" t="str">
        <f t="shared" si="35"/>
        <v>SI-7-2</v>
      </c>
      <c r="Q406" t="s">
        <v>2451</v>
      </c>
      <c r="R406" t="str">
        <f t="shared" si="34"/>
        <v>RA-2-0</v>
      </c>
      <c r="T406" t="s">
        <v>2397</v>
      </c>
      <c r="U406" t="str">
        <f t="shared" si="36"/>
        <v>MP-3-0</v>
      </c>
    </row>
    <row r="407" spans="4:21">
      <c r="D407" t="s">
        <v>2555</v>
      </c>
      <c r="E407" t="str">
        <f t="shared" si="35"/>
        <v>SI-7-5</v>
      </c>
      <c r="Q407" t="s">
        <v>2450</v>
      </c>
      <c r="R407" t="str">
        <f t="shared" si="34"/>
        <v>RA-1-0</v>
      </c>
      <c r="T407" t="s">
        <v>2398</v>
      </c>
      <c r="U407" t="str">
        <f t="shared" si="36"/>
        <v>MP-4-0</v>
      </c>
    </row>
    <row r="408" spans="4:21">
      <c r="D408" t="s">
        <v>2556</v>
      </c>
      <c r="E408" t="str">
        <f t="shared" si="35"/>
        <v>SI-7-7</v>
      </c>
      <c r="Q408" t="s">
        <v>2449</v>
      </c>
      <c r="R408" t="str">
        <f t="shared" si="34"/>
        <v>PS-8-0</v>
      </c>
      <c r="T408" t="s">
        <v>2778</v>
      </c>
      <c r="U408" t="str">
        <f t="shared" si="36"/>
        <v>MP-4-1</v>
      </c>
    </row>
    <row r="409" spans="4:21">
      <c r="D409" t="s">
        <v>2557</v>
      </c>
      <c r="E409" t="str">
        <f t="shared" si="35"/>
        <v>SI-7-14</v>
      </c>
      <c r="Q409" t="s">
        <v>2448</v>
      </c>
      <c r="R409" t="str">
        <f t="shared" si="34"/>
        <v>PS-7-0</v>
      </c>
      <c r="T409" t="s">
        <v>2779</v>
      </c>
      <c r="U409" t="str">
        <f t="shared" si="36"/>
        <v>MP-4-2</v>
      </c>
    </row>
    <row r="410" spans="4:21">
      <c r="D410" t="s">
        <v>2558</v>
      </c>
      <c r="E410" t="str">
        <f t="shared" si="35"/>
        <v>SI-8-0</v>
      </c>
      <c r="Q410" t="s">
        <v>2834</v>
      </c>
      <c r="R410" t="str">
        <f t="shared" si="34"/>
        <v>PS-6-3</v>
      </c>
      <c r="T410" t="s">
        <v>2399</v>
      </c>
      <c r="U410" t="str">
        <f t="shared" si="36"/>
        <v>MP-5-0</v>
      </c>
    </row>
    <row r="411" spans="4:21">
      <c r="D411" t="s">
        <v>2559</v>
      </c>
      <c r="E411" t="str">
        <f t="shared" si="35"/>
        <v>SI-8-1</v>
      </c>
      <c r="Q411" t="s">
        <v>2833</v>
      </c>
      <c r="R411" t="str">
        <f t="shared" si="34"/>
        <v>PS-6-2</v>
      </c>
      <c r="T411" t="s">
        <v>2780</v>
      </c>
      <c r="U411" t="str">
        <f t="shared" si="36"/>
        <v>MP-5-1</v>
      </c>
    </row>
    <row r="412" spans="4:21">
      <c r="D412" t="s">
        <v>2560</v>
      </c>
      <c r="E412" t="str">
        <f t="shared" si="35"/>
        <v>SI-8-2</v>
      </c>
      <c r="Q412" t="s">
        <v>2832</v>
      </c>
      <c r="R412" t="str">
        <f t="shared" si="34"/>
        <v>PS-6-1</v>
      </c>
      <c r="T412" t="s">
        <v>2781</v>
      </c>
      <c r="U412" t="str">
        <f t="shared" si="36"/>
        <v>MP-5-2</v>
      </c>
    </row>
    <row r="413" spans="4:21">
      <c r="D413" t="s">
        <v>2561</v>
      </c>
      <c r="E413" t="str">
        <f t="shared" si="35"/>
        <v>SI-10-0</v>
      </c>
      <c r="Q413" t="s">
        <v>2447</v>
      </c>
      <c r="R413" t="str">
        <f t="shared" si="34"/>
        <v>PS-6-0</v>
      </c>
      <c r="T413" t="s">
        <v>2782</v>
      </c>
      <c r="U413" t="str">
        <f t="shared" si="36"/>
        <v>MP-5-3</v>
      </c>
    </row>
    <row r="414" spans="4:21">
      <c r="D414" t="s">
        <v>2562</v>
      </c>
      <c r="E414" t="str">
        <f t="shared" si="35"/>
        <v>SI-11-0</v>
      </c>
      <c r="Q414" t="s">
        <v>2446</v>
      </c>
      <c r="R414" t="str">
        <f t="shared" si="34"/>
        <v>PS-5-0</v>
      </c>
      <c r="T414" t="s">
        <v>2400</v>
      </c>
      <c r="U414" t="str">
        <f t="shared" si="36"/>
        <v>MP-5-4</v>
      </c>
    </row>
    <row r="415" spans="4:21">
      <c r="D415" t="s">
        <v>2563</v>
      </c>
      <c r="E415" t="str">
        <f t="shared" si="35"/>
        <v>SI-12-0</v>
      </c>
      <c r="Q415" t="s">
        <v>2445</v>
      </c>
      <c r="R415" t="str">
        <f t="shared" si="34"/>
        <v>PS-4-2</v>
      </c>
      <c r="T415" t="s">
        <v>2401</v>
      </c>
      <c r="U415" t="str">
        <f t="shared" si="36"/>
        <v>MP-6-0</v>
      </c>
    </row>
    <row r="416" spans="4:21">
      <c r="D416" t="s">
        <v>2564</v>
      </c>
      <c r="E416" t="str">
        <f t="shared" si="35"/>
        <v>SI-16-0</v>
      </c>
      <c r="Q416" t="s">
        <v>2831</v>
      </c>
      <c r="R416" t="str">
        <f t="shared" si="34"/>
        <v>PS-4-1</v>
      </c>
      <c r="T416" t="s">
        <v>2402</v>
      </c>
      <c r="U416" t="str">
        <f t="shared" si="36"/>
        <v>MP-6-1</v>
      </c>
    </row>
    <row r="417" spans="17:21">
      <c r="Q417" t="s">
        <v>2444</v>
      </c>
      <c r="R417" t="str">
        <f t="shared" si="34"/>
        <v>PS-4-0</v>
      </c>
      <c r="T417" t="s">
        <v>2403</v>
      </c>
      <c r="U417" t="str">
        <f t="shared" si="36"/>
        <v>MP-6-2</v>
      </c>
    </row>
    <row r="418" spans="17:21">
      <c r="Q418" t="s">
        <v>2443</v>
      </c>
      <c r="R418" t="str">
        <f t="shared" si="34"/>
        <v>PS-3-3</v>
      </c>
      <c r="T418" t="s">
        <v>2404</v>
      </c>
      <c r="U418" t="str">
        <f t="shared" si="36"/>
        <v>MP-6-3</v>
      </c>
    </row>
    <row r="419" spans="17:21">
      <c r="Q419" t="s">
        <v>2830</v>
      </c>
      <c r="R419" t="str">
        <f t="shared" si="34"/>
        <v>PS-3-2</v>
      </c>
      <c r="T419" t="s">
        <v>2783</v>
      </c>
      <c r="U419" t="str">
        <f t="shared" si="36"/>
        <v>MP-6-4</v>
      </c>
    </row>
    <row r="420" spans="17:21">
      <c r="Q420" t="s">
        <v>2829</v>
      </c>
      <c r="R420" t="str">
        <f t="shared" si="34"/>
        <v>PS-3-1</v>
      </c>
      <c r="T420" t="s">
        <v>2784</v>
      </c>
      <c r="U420" t="str">
        <f t="shared" si="36"/>
        <v>MP-6-5</v>
      </c>
    </row>
    <row r="421" spans="17:21">
      <c r="Q421" t="s">
        <v>2442</v>
      </c>
      <c r="R421" t="str">
        <f t="shared" si="34"/>
        <v>PS-3-0</v>
      </c>
      <c r="T421" t="s">
        <v>2785</v>
      </c>
      <c r="U421" t="str">
        <f t="shared" si="36"/>
        <v>MP-6-6</v>
      </c>
    </row>
    <row r="422" spans="17:21">
      <c r="Q422" t="s">
        <v>2441</v>
      </c>
      <c r="R422" t="str">
        <f t="shared" si="34"/>
        <v>PS-2-0</v>
      </c>
      <c r="T422" t="s">
        <v>2786</v>
      </c>
      <c r="U422" t="str">
        <f t="shared" si="36"/>
        <v>MP-6-7</v>
      </c>
    </row>
    <row r="423" spans="17:21">
      <c r="Q423" t="s">
        <v>2440</v>
      </c>
      <c r="R423" t="str">
        <f t="shared" si="34"/>
        <v>PS-1-0</v>
      </c>
      <c r="T423" t="s">
        <v>2787</v>
      </c>
      <c r="U423" t="str">
        <f t="shared" si="36"/>
        <v>MP-6-8</v>
      </c>
    </row>
    <row r="424" spans="17:21">
      <c r="Q424" t="s">
        <v>2827</v>
      </c>
      <c r="R424" t="str">
        <f t="shared" si="34"/>
        <v>PL-8-2</v>
      </c>
      <c r="T424" t="s">
        <v>2405</v>
      </c>
      <c r="U424" t="str">
        <f t="shared" si="36"/>
        <v>MP-7-0</v>
      </c>
    </row>
    <row r="425" spans="17:21">
      <c r="Q425" t="s">
        <v>2826</v>
      </c>
      <c r="R425" t="str">
        <f t="shared" si="34"/>
        <v>PL-8-1</v>
      </c>
      <c r="T425" t="s">
        <v>2406</v>
      </c>
      <c r="U425" t="str">
        <f t="shared" si="36"/>
        <v>MP-7-1</v>
      </c>
    </row>
    <row r="426" spans="17:21">
      <c r="Q426" t="s">
        <v>2439</v>
      </c>
      <c r="R426" t="str">
        <f t="shared" si="34"/>
        <v>PL-8-0</v>
      </c>
      <c r="T426" t="s">
        <v>2788</v>
      </c>
      <c r="U426" t="str">
        <f t="shared" si="36"/>
        <v>MP-7-2</v>
      </c>
    </row>
    <row r="427" spans="17:21">
      <c r="Q427" t="s">
        <v>2438</v>
      </c>
      <c r="R427" t="str">
        <f t="shared" si="34"/>
        <v>PL-4-1</v>
      </c>
      <c r="T427" t="s">
        <v>2407</v>
      </c>
      <c r="U427" t="str">
        <f t="shared" si="36"/>
        <v>PE-1-0</v>
      </c>
    </row>
    <row r="428" spans="17:21">
      <c r="Q428" t="s">
        <v>2437</v>
      </c>
      <c r="R428" t="str">
        <f t="shared" si="34"/>
        <v>PL-4-0</v>
      </c>
      <c r="T428" t="s">
        <v>2408</v>
      </c>
      <c r="U428" t="str">
        <f t="shared" si="36"/>
        <v>PE-2-0</v>
      </c>
    </row>
    <row r="429" spans="17:21">
      <c r="Q429" t="s">
        <v>2436</v>
      </c>
      <c r="R429" t="str">
        <f t="shared" si="34"/>
        <v>PL-2-3</v>
      </c>
      <c r="T429" t="s">
        <v>2794</v>
      </c>
      <c r="U429" t="str">
        <f t="shared" si="36"/>
        <v>PE-2-1</v>
      </c>
    </row>
    <row r="430" spans="17:21">
      <c r="Q430" t="s">
        <v>2821</v>
      </c>
      <c r="R430" t="str">
        <f t="shared" si="34"/>
        <v>PL-2-2</v>
      </c>
      <c r="T430" t="s">
        <v>2795</v>
      </c>
      <c r="U430" t="str">
        <f t="shared" si="36"/>
        <v>PE-2-2</v>
      </c>
    </row>
    <row r="431" spans="17:21">
      <c r="Q431" t="s">
        <v>2820</v>
      </c>
      <c r="R431" t="str">
        <f t="shared" si="34"/>
        <v>PL-2-1</v>
      </c>
      <c r="T431" t="s">
        <v>2796</v>
      </c>
      <c r="U431" t="str">
        <f t="shared" si="36"/>
        <v>PE-2-3</v>
      </c>
    </row>
    <row r="432" spans="17:21">
      <c r="Q432" t="s">
        <v>2435</v>
      </c>
      <c r="R432" t="str">
        <f t="shared" si="34"/>
        <v>PL-2-0</v>
      </c>
      <c r="T432" t="s">
        <v>2409</v>
      </c>
      <c r="U432" t="str">
        <f t="shared" si="36"/>
        <v>PE-3-0</v>
      </c>
    </row>
    <row r="433" spans="17:21">
      <c r="Q433" t="s">
        <v>2434</v>
      </c>
      <c r="R433" t="str">
        <f t="shared" si="34"/>
        <v>PL-1-0</v>
      </c>
      <c r="T433" t="s">
        <v>2410</v>
      </c>
      <c r="U433" t="str">
        <f t="shared" si="36"/>
        <v>PE-3-1</v>
      </c>
    </row>
    <row r="434" spans="17:21">
      <c r="Q434" t="s">
        <v>2810</v>
      </c>
      <c r="R434" t="str">
        <f t="shared" si="34"/>
        <v>PE-9-2</v>
      </c>
      <c r="T434" t="s">
        <v>2797</v>
      </c>
      <c r="U434" t="str">
        <f t="shared" si="36"/>
        <v>PE-3-2</v>
      </c>
    </row>
    <row r="435" spans="17:21">
      <c r="Q435" t="s">
        <v>2809</v>
      </c>
      <c r="R435" t="str">
        <f t="shared" si="34"/>
        <v>PE-9-1</v>
      </c>
      <c r="T435" t="s">
        <v>2798</v>
      </c>
      <c r="U435" t="str">
        <f t="shared" si="36"/>
        <v>PE-3-3</v>
      </c>
    </row>
    <row r="436" spans="17:21">
      <c r="Q436" t="s">
        <v>2418</v>
      </c>
      <c r="R436" t="str">
        <f t="shared" si="34"/>
        <v>PE-9-0</v>
      </c>
      <c r="T436" t="s">
        <v>2799</v>
      </c>
      <c r="U436" t="str">
        <f t="shared" si="36"/>
        <v>PE-3-4</v>
      </c>
    </row>
    <row r="437" spans="17:21">
      <c r="Q437" t="s">
        <v>2808</v>
      </c>
      <c r="R437" t="str">
        <f t="shared" si="34"/>
        <v>PE-8-2</v>
      </c>
      <c r="T437" t="s">
        <v>2800</v>
      </c>
      <c r="U437" t="str">
        <f t="shared" si="36"/>
        <v>PE-3-5</v>
      </c>
    </row>
    <row r="438" spans="17:21">
      <c r="Q438" t="s">
        <v>2417</v>
      </c>
      <c r="R438" t="str">
        <f t="shared" si="34"/>
        <v>PE-8-1</v>
      </c>
      <c r="T438" t="s">
        <v>2801</v>
      </c>
      <c r="U438" t="str">
        <f t="shared" si="36"/>
        <v>PE-3-6</v>
      </c>
    </row>
    <row r="439" spans="17:21">
      <c r="Q439" t="s">
        <v>2416</v>
      </c>
      <c r="R439" t="str">
        <f t="shared" si="34"/>
        <v>PE-8-0</v>
      </c>
      <c r="T439" t="s">
        <v>2411</v>
      </c>
      <c r="U439" t="str">
        <f t="shared" si="36"/>
        <v>PE-4-0</v>
      </c>
    </row>
    <row r="440" spans="17:21">
      <c r="Q440" t="s">
        <v>2415</v>
      </c>
      <c r="R440" t="str">
        <f t="shared" si="34"/>
        <v>PE-6-4</v>
      </c>
      <c r="T440" t="s">
        <v>2412</v>
      </c>
      <c r="U440" t="str">
        <f t="shared" si="36"/>
        <v>PE-5-0</v>
      </c>
    </row>
    <row r="441" spans="17:21">
      <c r="Q441" t="s">
        <v>2806</v>
      </c>
      <c r="R441" t="str">
        <f t="shared" si="34"/>
        <v>PE-6-3</v>
      </c>
      <c r="T441" t="s">
        <v>2802</v>
      </c>
      <c r="U441" t="str">
        <f t="shared" si="36"/>
        <v>PE-5-1</v>
      </c>
    </row>
    <row r="442" spans="17:21">
      <c r="Q442" t="s">
        <v>2805</v>
      </c>
      <c r="R442" t="str">
        <f t="shared" si="34"/>
        <v>PE-6-2</v>
      </c>
      <c r="T442" t="s">
        <v>2803</v>
      </c>
      <c r="U442" t="str">
        <f t="shared" si="36"/>
        <v>PE-5-2</v>
      </c>
    </row>
    <row r="443" spans="17:21">
      <c r="Q443" t="s">
        <v>2414</v>
      </c>
      <c r="R443" t="str">
        <f t="shared" si="34"/>
        <v>PE-6-1</v>
      </c>
      <c r="T443" t="s">
        <v>2804</v>
      </c>
      <c r="U443" t="str">
        <f t="shared" si="36"/>
        <v>PE-5-3</v>
      </c>
    </row>
    <row r="444" spans="17:21">
      <c r="Q444" t="s">
        <v>2413</v>
      </c>
      <c r="R444" t="str">
        <f t="shared" si="34"/>
        <v>PE-6-0</v>
      </c>
      <c r="T444" t="s">
        <v>2413</v>
      </c>
      <c r="U444" t="str">
        <f t="shared" si="36"/>
        <v>PE-6-0</v>
      </c>
    </row>
    <row r="445" spans="17:21">
      <c r="Q445" t="s">
        <v>2804</v>
      </c>
      <c r="R445" t="str">
        <f t="shared" si="34"/>
        <v>PE-5-3</v>
      </c>
      <c r="T445" t="s">
        <v>2414</v>
      </c>
      <c r="U445" t="str">
        <f t="shared" si="36"/>
        <v>PE-6-1</v>
      </c>
    </row>
    <row r="446" spans="17:21">
      <c r="Q446" t="s">
        <v>2803</v>
      </c>
      <c r="R446" t="str">
        <f t="shared" si="34"/>
        <v>PE-5-2</v>
      </c>
      <c r="T446" t="s">
        <v>2805</v>
      </c>
      <c r="U446" t="str">
        <f t="shared" si="36"/>
        <v>PE-6-2</v>
      </c>
    </row>
    <row r="447" spans="17:21">
      <c r="Q447" t="s">
        <v>2802</v>
      </c>
      <c r="R447" t="str">
        <f t="shared" si="34"/>
        <v>PE-5-1</v>
      </c>
      <c r="T447" t="s">
        <v>2806</v>
      </c>
      <c r="U447" t="str">
        <f t="shared" si="36"/>
        <v>PE-6-3</v>
      </c>
    </row>
    <row r="448" spans="17:21">
      <c r="Q448" t="s">
        <v>2412</v>
      </c>
      <c r="R448" t="str">
        <f t="shared" si="34"/>
        <v>PE-5-0</v>
      </c>
      <c r="T448" t="s">
        <v>2415</v>
      </c>
      <c r="U448" t="str">
        <f t="shared" si="36"/>
        <v>PE-6-4</v>
      </c>
    </row>
    <row r="449" spans="17:21">
      <c r="Q449" t="s">
        <v>2411</v>
      </c>
      <c r="R449" t="str">
        <f t="shared" si="34"/>
        <v>PE-4-0</v>
      </c>
      <c r="T449" t="s">
        <v>2416</v>
      </c>
      <c r="U449" t="str">
        <f t="shared" si="36"/>
        <v>PE-8-0</v>
      </c>
    </row>
    <row r="450" spans="17:21">
      <c r="Q450" t="s">
        <v>2801</v>
      </c>
      <c r="R450" t="str">
        <f t="shared" ref="R450:R513" si="37">VLOOKUP(Q450,T:T,1,FALSE)</f>
        <v>PE-3-6</v>
      </c>
      <c r="T450" t="s">
        <v>2417</v>
      </c>
      <c r="U450" t="str">
        <f t="shared" si="36"/>
        <v>PE-8-1</v>
      </c>
    </row>
    <row r="451" spans="17:21">
      <c r="Q451" t="s">
        <v>2800</v>
      </c>
      <c r="R451" t="str">
        <f t="shared" si="37"/>
        <v>PE-3-5</v>
      </c>
      <c r="T451" t="s">
        <v>2808</v>
      </c>
      <c r="U451" t="str">
        <f t="shared" ref="U451:U514" si="38">VLOOKUP(T451,Q:Q,1,FALSE)</f>
        <v>PE-8-2</v>
      </c>
    </row>
    <row r="452" spans="17:21">
      <c r="Q452" t="s">
        <v>2799</v>
      </c>
      <c r="R452" t="str">
        <f t="shared" si="37"/>
        <v>PE-3-4</v>
      </c>
      <c r="T452" t="s">
        <v>2418</v>
      </c>
      <c r="U452" t="str">
        <f t="shared" si="38"/>
        <v>PE-9-0</v>
      </c>
    </row>
    <row r="453" spans="17:21">
      <c r="Q453" t="s">
        <v>2798</v>
      </c>
      <c r="R453" t="str">
        <f t="shared" si="37"/>
        <v>PE-3-3</v>
      </c>
      <c r="T453" t="s">
        <v>2809</v>
      </c>
      <c r="U453" t="str">
        <f t="shared" si="38"/>
        <v>PE-9-1</v>
      </c>
    </row>
    <row r="454" spans="17:21">
      <c r="Q454" t="s">
        <v>2797</v>
      </c>
      <c r="R454" t="str">
        <f t="shared" si="37"/>
        <v>PE-3-2</v>
      </c>
      <c r="T454" t="s">
        <v>2810</v>
      </c>
      <c r="U454" t="str">
        <f t="shared" si="38"/>
        <v>PE-9-2</v>
      </c>
    </row>
    <row r="455" spans="17:21">
      <c r="Q455" t="s">
        <v>2410</v>
      </c>
      <c r="R455" t="str">
        <f t="shared" si="37"/>
        <v>PE-3-1</v>
      </c>
      <c r="T455" t="s">
        <v>2419</v>
      </c>
      <c r="U455" t="str">
        <f t="shared" si="38"/>
        <v>PE-10-0</v>
      </c>
    </row>
    <row r="456" spans="17:21">
      <c r="Q456" t="s">
        <v>2409</v>
      </c>
      <c r="R456" t="str">
        <f t="shared" si="37"/>
        <v>PE-3-0</v>
      </c>
      <c r="T456" t="s">
        <v>2811</v>
      </c>
      <c r="U456" t="str">
        <f t="shared" si="38"/>
        <v>PE-10-1</v>
      </c>
    </row>
    <row r="457" spans="17:21">
      <c r="Q457" t="s">
        <v>2796</v>
      </c>
      <c r="R457" t="str">
        <f t="shared" si="37"/>
        <v>PE-2-3</v>
      </c>
      <c r="T457" t="s">
        <v>2420</v>
      </c>
      <c r="U457" t="str">
        <f t="shared" si="38"/>
        <v>PE-11-0</v>
      </c>
    </row>
    <row r="458" spans="17:21">
      <c r="Q458" t="s">
        <v>2795</v>
      </c>
      <c r="R458" t="str">
        <f t="shared" si="37"/>
        <v>PE-2-2</v>
      </c>
      <c r="T458" t="s">
        <v>2421</v>
      </c>
      <c r="U458" t="str">
        <f t="shared" si="38"/>
        <v>PE-11-1</v>
      </c>
    </row>
    <row r="459" spans="17:21">
      <c r="Q459" t="s">
        <v>2794</v>
      </c>
      <c r="R459" t="str">
        <f t="shared" si="37"/>
        <v>PE-2-1</v>
      </c>
      <c r="T459" t="s">
        <v>2812</v>
      </c>
      <c r="U459" t="str">
        <f t="shared" si="38"/>
        <v>PE-11-2</v>
      </c>
    </row>
    <row r="460" spans="17:21">
      <c r="Q460" t="s">
        <v>2408</v>
      </c>
      <c r="R460" t="str">
        <f t="shared" si="37"/>
        <v>PE-2-0</v>
      </c>
      <c r="T460" t="s">
        <v>2422</v>
      </c>
      <c r="U460" t="str">
        <f t="shared" si="38"/>
        <v>PE-12-0</v>
      </c>
    </row>
    <row r="461" spans="17:21">
      <c r="Q461" t="s">
        <v>2816</v>
      </c>
      <c r="R461" t="str">
        <f t="shared" si="37"/>
        <v>PE-18-1</v>
      </c>
      <c r="T461" t="s">
        <v>2813</v>
      </c>
      <c r="U461" t="str">
        <f t="shared" si="38"/>
        <v>PE-12-1</v>
      </c>
    </row>
    <row r="462" spans="17:21">
      <c r="Q462" t="s">
        <v>2433</v>
      </c>
      <c r="R462" t="str">
        <f t="shared" si="37"/>
        <v>PE-18-0</v>
      </c>
      <c r="T462" t="s">
        <v>2423</v>
      </c>
      <c r="U462" t="str">
        <f t="shared" si="38"/>
        <v>PE-13-0</v>
      </c>
    </row>
    <row r="463" spans="17:21">
      <c r="Q463" t="s">
        <v>2432</v>
      </c>
      <c r="R463" t="str">
        <f t="shared" si="37"/>
        <v>PE-17-0</v>
      </c>
      <c r="T463" t="s">
        <v>2424</v>
      </c>
      <c r="U463" t="str">
        <f t="shared" si="38"/>
        <v>PE-13-1</v>
      </c>
    </row>
    <row r="464" spans="17:21">
      <c r="Q464" t="s">
        <v>2431</v>
      </c>
      <c r="R464" t="str">
        <f t="shared" si="37"/>
        <v>PE-16-0</v>
      </c>
      <c r="T464" t="s">
        <v>2425</v>
      </c>
      <c r="U464" t="str">
        <f t="shared" si="38"/>
        <v>PE-13-2</v>
      </c>
    </row>
    <row r="465" spans="17:21">
      <c r="Q465" t="s">
        <v>2430</v>
      </c>
      <c r="R465" t="str">
        <f t="shared" si="37"/>
        <v>PE-15-1</v>
      </c>
      <c r="T465" t="s">
        <v>2426</v>
      </c>
      <c r="U465" t="str">
        <f t="shared" si="38"/>
        <v>PE-13-3</v>
      </c>
    </row>
    <row r="466" spans="17:21">
      <c r="Q466" t="s">
        <v>2429</v>
      </c>
      <c r="R466" t="str">
        <f t="shared" si="37"/>
        <v>PE-15-0</v>
      </c>
      <c r="T466" t="s">
        <v>2814</v>
      </c>
      <c r="U466" t="str">
        <f t="shared" si="38"/>
        <v>PE-13-4</v>
      </c>
    </row>
    <row r="467" spans="17:21">
      <c r="Q467" t="s">
        <v>2428</v>
      </c>
      <c r="R467" t="str">
        <f t="shared" si="37"/>
        <v>PE-14-2</v>
      </c>
      <c r="T467" t="s">
        <v>2427</v>
      </c>
      <c r="U467" t="str">
        <f t="shared" si="38"/>
        <v>PE-14-0</v>
      </c>
    </row>
    <row r="468" spans="17:21">
      <c r="Q468" t="s">
        <v>2815</v>
      </c>
      <c r="R468" t="str">
        <f t="shared" si="37"/>
        <v>PE-14-1</v>
      </c>
      <c r="T468" t="s">
        <v>2815</v>
      </c>
      <c r="U468" t="str">
        <f t="shared" si="38"/>
        <v>PE-14-1</v>
      </c>
    </row>
    <row r="469" spans="17:21">
      <c r="Q469" t="s">
        <v>2427</v>
      </c>
      <c r="R469" t="str">
        <f t="shared" si="37"/>
        <v>PE-14-0</v>
      </c>
      <c r="T469" t="s">
        <v>2428</v>
      </c>
      <c r="U469" t="str">
        <f t="shared" si="38"/>
        <v>PE-14-2</v>
      </c>
    </row>
    <row r="470" spans="17:21">
      <c r="Q470" t="s">
        <v>2814</v>
      </c>
      <c r="R470" t="str">
        <f t="shared" si="37"/>
        <v>PE-13-4</v>
      </c>
      <c r="T470" t="s">
        <v>2429</v>
      </c>
      <c r="U470" t="str">
        <f t="shared" si="38"/>
        <v>PE-15-0</v>
      </c>
    </row>
    <row r="471" spans="17:21">
      <c r="Q471" t="s">
        <v>2426</v>
      </c>
      <c r="R471" t="str">
        <f t="shared" si="37"/>
        <v>PE-13-3</v>
      </c>
      <c r="T471" t="s">
        <v>2430</v>
      </c>
      <c r="U471" t="str">
        <f t="shared" si="38"/>
        <v>PE-15-1</v>
      </c>
    </row>
    <row r="472" spans="17:21">
      <c r="Q472" t="s">
        <v>2425</v>
      </c>
      <c r="R472" t="str">
        <f t="shared" si="37"/>
        <v>PE-13-2</v>
      </c>
      <c r="T472" t="s">
        <v>2431</v>
      </c>
      <c r="U472" t="str">
        <f t="shared" si="38"/>
        <v>PE-16-0</v>
      </c>
    </row>
    <row r="473" spans="17:21">
      <c r="Q473" t="s">
        <v>2424</v>
      </c>
      <c r="R473" t="str">
        <f t="shared" si="37"/>
        <v>PE-13-1</v>
      </c>
      <c r="T473" t="s">
        <v>2432</v>
      </c>
      <c r="U473" t="str">
        <f t="shared" si="38"/>
        <v>PE-17-0</v>
      </c>
    </row>
    <row r="474" spans="17:21">
      <c r="Q474" t="s">
        <v>2423</v>
      </c>
      <c r="R474" t="str">
        <f t="shared" si="37"/>
        <v>PE-13-0</v>
      </c>
      <c r="T474" t="s">
        <v>2433</v>
      </c>
      <c r="U474" t="str">
        <f t="shared" si="38"/>
        <v>PE-18-0</v>
      </c>
    </row>
    <row r="475" spans="17:21">
      <c r="Q475" t="s">
        <v>2813</v>
      </c>
      <c r="R475" t="str">
        <f t="shared" si="37"/>
        <v>PE-12-1</v>
      </c>
      <c r="T475" t="s">
        <v>2816</v>
      </c>
      <c r="U475" t="str">
        <f t="shared" si="38"/>
        <v>PE-18-1</v>
      </c>
    </row>
    <row r="476" spans="17:21">
      <c r="Q476" t="s">
        <v>2422</v>
      </c>
      <c r="R476" t="str">
        <f t="shared" si="37"/>
        <v>PE-12-0</v>
      </c>
      <c r="T476" t="s">
        <v>2434</v>
      </c>
      <c r="U476" t="str">
        <f t="shared" si="38"/>
        <v>PL-1-0</v>
      </c>
    </row>
    <row r="477" spans="17:21">
      <c r="Q477" t="s">
        <v>2812</v>
      </c>
      <c r="R477" t="str">
        <f t="shared" si="37"/>
        <v>PE-11-2</v>
      </c>
      <c r="T477" t="s">
        <v>2435</v>
      </c>
      <c r="U477" t="str">
        <f t="shared" si="38"/>
        <v>PL-2-0</v>
      </c>
    </row>
    <row r="478" spans="17:21">
      <c r="Q478" t="s">
        <v>2421</v>
      </c>
      <c r="R478" t="str">
        <f t="shared" si="37"/>
        <v>PE-11-1</v>
      </c>
      <c r="T478" t="s">
        <v>2820</v>
      </c>
      <c r="U478" t="str">
        <f t="shared" si="38"/>
        <v>PL-2-1</v>
      </c>
    </row>
    <row r="479" spans="17:21">
      <c r="Q479" t="s">
        <v>2420</v>
      </c>
      <c r="R479" t="str">
        <f t="shared" si="37"/>
        <v>PE-11-0</v>
      </c>
      <c r="T479" t="s">
        <v>2821</v>
      </c>
      <c r="U479" t="str">
        <f t="shared" si="38"/>
        <v>PL-2-2</v>
      </c>
    </row>
    <row r="480" spans="17:21">
      <c r="Q480" t="s">
        <v>2811</v>
      </c>
      <c r="R480" t="str">
        <f t="shared" si="37"/>
        <v>PE-10-1</v>
      </c>
      <c r="T480" t="s">
        <v>2436</v>
      </c>
      <c r="U480" t="str">
        <f t="shared" si="38"/>
        <v>PL-2-3</v>
      </c>
    </row>
    <row r="481" spans="17:21">
      <c r="Q481" t="s">
        <v>2419</v>
      </c>
      <c r="R481" t="str">
        <f t="shared" si="37"/>
        <v>PE-10-0</v>
      </c>
      <c r="T481" t="s">
        <v>2437</v>
      </c>
      <c r="U481" t="str">
        <f t="shared" si="38"/>
        <v>PL-4-0</v>
      </c>
    </row>
    <row r="482" spans="17:21">
      <c r="Q482" t="s">
        <v>2407</v>
      </c>
      <c r="R482" t="str">
        <f t="shared" si="37"/>
        <v>PE-1-0</v>
      </c>
      <c r="T482" t="s">
        <v>2438</v>
      </c>
      <c r="U482" t="str">
        <f t="shared" si="38"/>
        <v>PL-4-1</v>
      </c>
    </row>
    <row r="483" spans="17:21">
      <c r="Q483" t="s">
        <v>2788</v>
      </c>
      <c r="R483" t="str">
        <f t="shared" si="37"/>
        <v>MP-7-2</v>
      </c>
      <c r="T483" t="s">
        <v>2439</v>
      </c>
      <c r="U483" t="str">
        <f t="shared" si="38"/>
        <v>PL-8-0</v>
      </c>
    </row>
    <row r="484" spans="17:21">
      <c r="Q484" t="s">
        <v>2406</v>
      </c>
      <c r="R484" t="str">
        <f t="shared" si="37"/>
        <v>MP-7-1</v>
      </c>
      <c r="T484" t="s">
        <v>2826</v>
      </c>
      <c r="U484" t="str">
        <f t="shared" si="38"/>
        <v>PL-8-1</v>
      </c>
    </row>
    <row r="485" spans="17:21">
      <c r="Q485" t="s">
        <v>2405</v>
      </c>
      <c r="R485" t="str">
        <f t="shared" si="37"/>
        <v>MP-7-0</v>
      </c>
      <c r="T485" t="s">
        <v>2827</v>
      </c>
      <c r="U485" t="str">
        <f t="shared" si="38"/>
        <v>PL-8-2</v>
      </c>
    </row>
    <row r="486" spans="17:21">
      <c r="Q486" t="s">
        <v>2787</v>
      </c>
      <c r="R486" t="str">
        <f t="shared" si="37"/>
        <v>MP-6-8</v>
      </c>
      <c r="T486" t="s">
        <v>2440</v>
      </c>
      <c r="U486" t="str">
        <f t="shared" si="38"/>
        <v>PS-1-0</v>
      </c>
    </row>
    <row r="487" spans="17:21">
      <c r="Q487" t="s">
        <v>2786</v>
      </c>
      <c r="R487" t="str">
        <f t="shared" si="37"/>
        <v>MP-6-7</v>
      </c>
      <c r="T487" t="s">
        <v>2441</v>
      </c>
      <c r="U487" t="str">
        <f t="shared" si="38"/>
        <v>PS-2-0</v>
      </c>
    </row>
    <row r="488" spans="17:21">
      <c r="Q488" t="s">
        <v>2785</v>
      </c>
      <c r="R488" t="str">
        <f t="shared" si="37"/>
        <v>MP-6-6</v>
      </c>
      <c r="T488" t="s">
        <v>2442</v>
      </c>
      <c r="U488" t="str">
        <f t="shared" si="38"/>
        <v>PS-3-0</v>
      </c>
    </row>
    <row r="489" spans="17:21">
      <c r="Q489" t="s">
        <v>2784</v>
      </c>
      <c r="R489" t="str">
        <f t="shared" si="37"/>
        <v>MP-6-5</v>
      </c>
      <c r="T489" t="s">
        <v>2829</v>
      </c>
      <c r="U489" t="str">
        <f t="shared" si="38"/>
        <v>PS-3-1</v>
      </c>
    </row>
    <row r="490" spans="17:21">
      <c r="Q490" t="s">
        <v>2783</v>
      </c>
      <c r="R490" t="str">
        <f t="shared" si="37"/>
        <v>MP-6-4</v>
      </c>
      <c r="T490" t="s">
        <v>2830</v>
      </c>
      <c r="U490" t="str">
        <f t="shared" si="38"/>
        <v>PS-3-2</v>
      </c>
    </row>
    <row r="491" spans="17:21">
      <c r="Q491" t="s">
        <v>2404</v>
      </c>
      <c r="R491" t="str">
        <f t="shared" si="37"/>
        <v>MP-6-3</v>
      </c>
      <c r="T491" t="s">
        <v>2443</v>
      </c>
      <c r="U491" t="str">
        <f t="shared" si="38"/>
        <v>PS-3-3</v>
      </c>
    </row>
    <row r="492" spans="17:21">
      <c r="Q492" t="s">
        <v>2403</v>
      </c>
      <c r="R492" t="str">
        <f t="shared" si="37"/>
        <v>MP-6-2</v>
      </c>
      <c r="T492" t="s">
        <v>2444</v>
      </c>
      <c r="U492" t="str">
        <f t="shared" si="38"/>
        <v>PS-4-0</v>
      </c>
    </row>
    <row r="493" spans="17:21">
      <c r="Q493" t="s">
        <v>2402</v>
      </c>
      <c r="R493" t="str">
        <f t="shared" si="37"/>
        <v>MP-6-1</v>
      </c>
      <c r="T493" t="s">
        <v>2831</v>
      </c>
      <c r="U493" t="str">
        <f t="shared" si="38"/>
        <v>PS-4-1</v>
      </c>
    </row>
    <row r="494" spans="17:21">
      <c r="Q494" t="s">
        <v>2401</v>
      </c>
      <c r="R494" t="str">
        <f t="shared" si="37"/>
        <v>MP-6-0</v>
      </c>
      <c r="T494" t="s">
        <v>2445</v>
      </c>
      <c r="U494" t="str">
        <f t="shared" si="38"/>
        <v>PS-4-2</v>
      </c>
    </row>
    <row r="495" spans="17:21">
      <c r="Q495" t="s">
        <v>2400</v>
      </c>
      <c r="R495" t="str">
        <f t="shared" si="37"/>
        <v>MP-5-4</v>
      </c>
      <c r="T495" t="s">
        <v>2446</v>
      </c>
      <c r="U495" t="str">
        <f t="shared" si="38"/>
        <v>PS-5-0</v>
      </c>
    </row>
    <row r="496" spans="17:21">
      <c r="Q496" t="s">
        <v>2782</v>
      </c>
      <c r="R496" t="str">
        <f t="shared" si="37"/>
        <v>MP-5-3</v>
      </c>
      <c r="T496" t="s">
        <v>2447</v>
      </c>
      <c r="U496" t="str">
        <f t="shared" si="38"/>
        <v>PS-6-0</v>
      </c>
    </row>
    <row r="497" spans="17:21">
      <c r="Q497" t="s">
        <v>2781</v>
      </c>
      <c r="R497" t="str">
        <f t="shared" si="37"/>
        <v>MP-5-2</v>
      </c>
      <c r="T497" t="s">
        <v>2832</v>
      </c>
      <c r="U497" t="str">
        <f t="shared" si="38"/>
        <v>PS-6-1</v>
      </c>
    </row>
    <row r="498" spans="17:21">
      <c r="Q498" t="s">
        <v>2780</v>
      </c>
      <c r="R498" t="str">
        <f t="shared" si="37"/>
        <v>MP-5-1</v>
      </c>
      <c r="T498" t="s">
        <v>2833</v>
      </c>
      <c r="U498" t="str">
        <f t="shared" si="38"/>
        <v>PS-6-2</v>
      </c>
    </row>
    <row r="499" spans="17:21">
      <c r="Q499" t="s">
        <v>2399</v>
      </c>
      <c r="R499" t="str">
        <f t="shared" si="37"/>
        <v>MP-5-0</v>
      </c>
      <c r="T499" t="s">
        <v>2834</v>
      </c>
      <c r="U499" t="str">
        <f t="shared" si="38"/>
        <v>PS-6-3</v>
      </c>
    </row>
    <row r="500" spans="17:21">
      <c r="Q500" t="s">
        <v>2779</v>
      </c>
      <c r="R500" t="str">
        <f t="shared" si="37"/>
        <v>MP-4-2</v>
      </c>
      <c r="T500" t="s">
        <v>2448</v>
      </c>
      <c r="U500" t="str">
        <f t="shared" si="38"/>
        <v>PS-7-0</v>
      </c>
    </row>
    <row r="501" spans="17:21">
      <c r="Q501" t="s">
        <v>2778</v>
      </c>
      <c r="R501" t="str">
        <f t="shared" si="37"/>
        <v>MP-4-1</v>
      </c>
      <c r="T501" t="s">
        <v>2449</v>
      </c>
      <c r="U501" t="str">
        <f t="shared" si="38"/>
        <v>PS-8-0</v>
      </c>
    </row>
    <row r="502" spans="17:21">
      <c r="Q502" t="s">
        <v>2398</v>
      </c>
      <c r="R502" t="str">
        <f t="shared" si="37"/>
        <v>MP-4-0</v>
      </c>
      <c r="T502" t="s">
        <v>2450</v>
      </c>
      <c r="U502" t="str">
        <f t="shared" si="38"/>
        <v>RA-1-0</v>
      </c>
    </row>
    <row r="503" spans="17:21">
      <c r="Q503" t="s">
        <v>2397</v>
      </c>
      <c r="R503" t="str">
        <f t="shared" si="37"/>
        <v>MP-3-0</v>
      </c>
      <c r="T503" t="s">
        <v>2451</v>
      </c>
      <c r="U503" t="str">
        <f t="shared" si="38"/>
        <v>RA-2-0</v>
      </c>
    </row>
    <row r="504" spans="17:21">
      <c r="Q504" t="s">
        <v>2777</v>
      </c>
      <c r="R504" t="str">
        <f t="shared" si="37"/>
        <v>MP-2-2</v>
      </c>
      <c r="T504" t="s">
        <v>2452</v>
      </c>
      <c r="U504" t="str">
        <f t="shared" si="38"/>
        <v>RA-3-0</v>
      </c>
    </row>
    <row r="505" spans="17:21">
      <c r="Q505" t="s">
        <v>2776</v>
      </c>
      <c r="R505" t="str">
        <f t="shared" si="37"/>
        <v>MP-2-1</v>
      </c>
      <c r="T505" t="s">
        <v>2453</v>
      </c>
      <c r="U505" t="str">
        <f t="shared" si="38"/>
        <v>RA-5-0</v>
      </c>
    </row>
    <row r="506" spans="17:21">
      <c r="Q506" t="s">
        <v>2396</v>
      </c>
      <c r="R506" t="str">
        <f t="shared" si="37"/>
        <v>MP-2-0</v>
      </c>
      <c r="T506" t="s">
        <v>2454</v>
      </c>
      <c r="U506" t="str">
        <f t="shared" si="38"/>
        <v>RA-5-1</v>
      </c>
    </row>
    <row r="507" spans="17:21">
      <c r="Q507" t="s">
        <v>2395</v>
      </c>
      <c r="R507" t="str">
        <f t="shared" si="37"/>
        <v>MP-1-0</v>
      </c>
      <c r="T507" t="s">
        <v>2455</v>
      </c>
      <c r="U507" t="str">
        <f t="shared" si="38"/>
        <v>RA-5-2</v>
      </c>
    </row>
    <row r="508" spans="17:21">
      <c r="Q508" t="s">
        <v>2775</v>
      </c>
      <c r="R508" t="str">
        <f t="shared" si="37"/>
        <v>MA-6-3</v>
      </c>
      <c r="T508" t="s">
        <v>2456</v>
      </c>
      <c r="U508" t="str">
        <f t="shared" si="38"/>
        <v>RA-5-3</v>
      </c>
    </row>
    <row r="509" spans="17:21">
      <c r="Q509" t="s">
        <v>2774</v>
      </c>
      <c r="R509" t="str">
        <f t="shared" si="37"/>
        <v>MA-6-2</v>
      </c>
      <c r="T509" t="s">
        <v>2457</v>
      </c>
      <c r="U509" t="str">
        <f t="shared" si="38"/>
        <v>RA-5-4</v>
      </c>
    </row>
    <row r="510" spans="17:21">
      <c r="Q510" t="s">
        <v>2773</v>
      </c>
      <c r="R510" t="str">
        <f t="shared" si="37"/>
        <v>MA-6-1</v>
      </c>
      <c r="T510" t="s">
        <v>2458</v>
      </c>
      <c r="U510" t="str">
        <f t="shared" si="38"/>
        <v>RA-5-5</v>
      </c>
    </row>
    <row r="511" spans="17:21">
      <c r="Q511" t="s">
        <v>2394</v>
      </c>
      <c r="R511" t="str">
        <f t="shared" si="37"/>
        <v>MA-6-0</v>
      </c>
      <c r="T511" t="s">
        <v>2459</v>
      </c>
      <c r="U511" t="str">
        <f t="shared" si="38"/>
        <v>RA-5-6</v>
      </c>
    </row>
    <row r="512" spans="17:21">
      <c r="Q512" t="s">
        <v>2772</v>
      </c>
      <c r="R512" t="str">
        <f t="shared" si="37"/>
        <v>MA-5-5</v>
      </c>
      <c r="T512" t="s">
        <v>2836</v>
      </c>
      <c r="U512" t="str">
        <f t="shared" si="38"/>
        <v>RA-5-7</v>
      </c>
    </row>
    <row r="513" spans="17:21">
      <c r="Q513" t="s">
        <v>2771</v>
      </c>
      <c r="R513" t="str">
        <f t="shared" si="37"/>
        <v>MA-5-4</v>
      </c>
      <c r="T513" t="s">
        <v>2460</v>
      </c>
      <c r="U513" t="str">
        <f t="shared" si="38"/>
        <v>RA-5-8</v>
      </c>
    </row>
    <row r="514" spans="17:21">
      <c r="Q514" t="s">
        <v>2770</v>
      </c>
      <c r="R514" t="str">
        <f t="shared" ref="R514:R577" si="39">VLOOKUP(Q514,T:T,1,FALSE)</f>
        <v>MA-5-3</v>
      </c>
      <c r="T514" t="s">
        <v>2837</v>
      </c>
      <c r="U514" t="str">
        <f t="shared" si="38"/>
        <v>RA-5-9</v>
      </c>
    </row>
    <row r="515" spans="17:21">
      <c r="Q515" t="s">
        <v>2769</v>
      </c>
      <c r="R515" t="str">
        <f t="shared" si="39"/>
        <v>MA-5-2</v>
      </c>
      <c r="T515" t="s">
        <v>2461</v>
      </c>
      <c r="U515" t="str">
        <f t="shared" ref="U515:U578" si="40">VLOOKUP(T515,Q:Q,1,FALSE)</f>
        <v>RA-5-10</v>
      </c>
    </row>
    <row r="516" spans="17:21">
      <c r="Q516" t="s">
        <v>2393</v>
      </c>
      <c r="R516" t="str">
        <f t="shared" si="39"/>
        <v>MA-5-1</v>
      </c>
      <c r="T516" t="s">
        <v>2462</v>
      </c>
      <c r="U516" t="str">
        <f t="shared" si="40"/>
        <v>SA-1-0</v>
      </c>
    </row>
    <row r="517" spans="17:21">
      <c r="Q517" t="s">
        <v>2392</v>
      </c>
      <c r="R517" t="str">
        <f t="shared" si="39"/>
        <v>MA-5-0</v>
      </c>
      <c r="T517" t="s">
        <v>2463</v>
      </c>
      <c r="U517" t="str">
        <f t="shared" si="40"/>
        <v>SA-2-0</v>
      </c>
    </row>
    <row r="518" spans="17:21">
      <c r="Q518" t="s">
        <v>2768</v>
      </c>
      <c r="R518" t="str">
        <f t="shared" si="39"/>
        <v>MA-4-7</v>
      </c>
      <c r="T518" t="s">
        <v>2464</v>
      </c>
      <c r="U518" t="str">
        <f t="shared" si="40"/>
        <v>SA-3-0</v>
      </c>
    </row>
    <row r="519" spans="17:21">
      <c r="Q519" t="s">
        <v>2391</v>
      </c>
      <c r="R519" t="str">
        <f t="shared" si="39"/>
        <v>MA-4-6</v>
      </c>
      <c r="T519" t="s">
        <v>2465</v>
      </c>
      <c r="U519" t="str">
        <f t="shared" si="40"/>
        <v>SA-4-0</v>
      </c>
    </row>
    <row r="520" spans="17:21">
      <c r="Q520" t="s">
        <v>2767</v>
      </c>
      <c r="R520" t="str">
        <f t="shared" si="39"/>
        <v>MA-4-5</v>
      </c>
      <c r="T520" t="s">
        <v>2466</v>
      </c>
      <c r="U520" t="str">
        <f t="shared" si="40"/>
        <v>SA-4-1</v>
      </c>
    </row>
    <row r="521" spans="17:21">
      <c r="Q521" t="s">
        <v>2766</v>
      </c>
      <c r="R521" t="str">
        <f t="shared" si="39"/>
        <v>MA-4-4</v>
      </c>
      <c r="T521" t="s">
        <v>2467</v>
      </c>
      <c r="U521" t="str">
        <f t="shared" si="40"/>
        <v>SA-4-2</v>
      </c>
    </row>
    <row r="522" spans="17:21">
      <c r="Q522" t="s">
        <v>2390</v>
      </c>
      <c r="R522" t="str">
        <f t="shared" si="39"/>
        <v>MA-4-3</v>
      </c>
      <c r="T522" t="s">
        <v>2839</v>
      </c>
      <c r="U522" t="str">
        <f t="shared" si="40"/>
        <v>SA-4-3</v>
      </c>
    </row>
    <row r="523" spans="17:21">
      <c r="Q523" t="s">
        <v>2389</v>
      </c>
      <c r="R523" t="str">
        <f t="shared" si="39"/>
        <v>MA-4-2</v>
      </c>
      <c r="T523" t="s">
        <v>2840</v>
      </c>
      <c r="U523" t="str">
        <f t="shared" si="40"/>
        <v>SA-4-4</v>
      </c>
    </row>
    <row r="524" spans="17:21">
      <c r="Q524" t="s">
        <v>2765</v>
      </c>
      <c r="R524" t="str">
        <f t="shared" si="39"/>
        <v>MA-4-1</v>
      </c>
      <c r="T524" t="s">
        <v>2841</v>
      </c>
      <c r="U524" t="str">
        <f t="shared" si="40"/>
        <v>SA-4-5</v>
      </c>
    </row>
    <row r="525" spans="17:21">
      <c r="Q525" t="s">
        <v>2388</v>
      </c>
      <c r="R525" t="str">
        <f t="shared" si="39"/>
        <v>MA-4-0</v>
      </c>
      <c r="T525" t="s">
        <v>2842</v>
      </c>
      <c r="U525" t="str">
        <f t="shared" si="40"/>
        <v>SA-4-6</v>
      </c>
    </row>
    <row r="526" spans="17:21">
      <c r="Q526" t="s">
        <v>2764</v>
      </c>
      <c r="R526" t="str">
        <f t="shared" si="39"/>
        <v>MA-3-4</v>
      </c>
      <c r="T526" t="s">
        <v>2843</v>
      </c>
      <c r="U526" t="str">
        <f t="shared" si="40"/>
        <v>SA-4-7</v>
      </c>
    </row>
    <row r="527" spans="17:21">
      <c r="Q527" t="s">
        <v>2387</v>
      </c>
      <c r="R527" t="str">
        <f t="shared" si="39"/>
        <v>MA-3-3</v>
      </c>
      <c r="T527" t="s">
        <v>2468</v>
      </c>
      <c r="U527" t="str">
        <f t="shared" si="40"/>
        <v>SA-4-8</v>
      </c>
    </row>
    <row r="528" spans="17:21">
      <c r="Q528" t="s">
        <v>2386</v>
      </c>
      <c r="R528" t="str">
        <f t="shared" si="39"/>
        <v>MA-3-2</v>
      </c>
      <c r="T528" t="s">
        <v>2469</v>
      </c>
      <c r="U528" t="str">
        <f t="shared" si="40"/>
        <v>SA-4-9</v>
      </c>
    </row>
    <row r="529" spans="17:21">
      <c r="Q529" t="s">
        <v>2385</v>
      </c>
      <c r="R529" t="str">
        <f t="shared" si="39"/>
        <v>MA-3-1</v>
      </c>
      <c r="T529" t="s">
        <v>2470</v>
      </c>
      <c r="U529" t="str">
        <f t="shared" si="40"/>
        <v>SA-4-10</v>
      </c>
    </row>
    <row r="530" spans="17:21">
      <c r="Q530" t="s">
        <v>2384</v>
      </c>
      <c r="R530" t="str">
        <f t="shared" si="39"/>
        <v>MA-3-0</v>
      </c>
      <c r="T530" t="s">
        <v>2471</v>
      </c>
      <c r="U530" t="str">
        <f t="shared" si="40"/>
        <v>SA-5-0</v>
      </c>
    </row>
    <row r="531" spans="17:21">
      <c r="Q531" t="s">
        <v>2383</v>
      </c>
      <c r="R531" t="str">
        <f t="shared" si="39"/>
        <v>MA-2-2</v>
      </c>
      <c r="T531" t="s">
        <v>2844</v>
      </c>
      <c r="U531" t="str">
        <f t="shared" si="40"/>
        <v>SA-5-1</v>
      </c>
    </row>
    <row r="532" spans="17:21">
      <c r="Q532" t="s">
        <v>2763</v>
      </c>
      <c r="R532" t="str">
        <f t="shared" si="39"/>
        <v>MA-2-1</v>
      </c>
      <c r="T532" t="s">
        <v>2845</v>
      </c>
      <c r="U532" t="str">
        <f t="shared" si="40"/>
        <v>SA-5-2</v>
      </c>
    </row>
    <row r="533" spans="17:21">
      <c r="Q533" t="s">
        <v>2382</v>
      </c>
      <c r="R533" t="str">
        <f t="shared" si="39"/>
        <v>MA-2-0</v>
      </c>
      <c r="T533" t="s">
        <v>2846</v>
      </c>
      <c r="U533" t="str">
        <f t="shared" si="40"/>
        <v>SA-5-3</v>
      </c>
    </row>
    <row r="534" spans="17:21">
      <c r="Q534" t="s">
        <v>2381</v>
      </c>
      <c r="R534" t="str">
        <f t="shared" si="39"/>
        <v>MA-1-0</v>
      </c>
      <c r="T534" t="s">
        <v>2847</v>
      </c>
      <c r="U534" t="str">
        <f t="shared" si="40"/>
        <v>SA-5-4</v>
      </c>
    </row>
    <row r="535" spans="17:21">
      <c r="Q535" t="s">
        <v>2380</v>
      </c>
      <c r="R535" t="str">
        <f t="shared" si="39"/>
        <v>IR-8-0</v>
      </c>
      <c r="T535" t="s">
        <v>2848</v>
      </c>
      <c r="U535" t="str">
        <f t="shared" si="40"/>
        <v>SA-5-5</v>
      </c>
    </row>
    <row r="536" spans="17:21">
      <c r="Q536" t="s">
        <v>2379</v>
      </c>
      <c r="R536" t="str">
        <f t="shared" si="39"/>
        <v>IR-7-2</v>
      </c>
      <c r="T536" t="s">
        <v>2472</v>
      </c>
      <c r="U536" t="str">
        <f t="shared" si="40"/>
        <v>SA-8-0</v>
      </c>
    </row>
    <row r="537" spans="17:21">
      <c r="Q537" t="s">
        <v>2378</v>
      </c>
      <c r="R537" t="str">
        <f t="shared" si="39"/>
        <v>IR-7-1</v>
      </c>
      <c r="T537" t="s">
        <v>2473</v>
      </c>
      <c r="U537" t="str">
        <f t="shared" si="40"/>
        <v>SA-9-0</v>
      </c>
    </row>
    <row r="538" spans="17:21">
      <c r="Q538" t="s">
        <v>2377</v>
      </c>
      <c r="R538" t="str">
        <f t="shared" si="39"/>
        <v>IR-7-0</v>
      </c>
      <c r="T538" t="s">
        <v>2474</v>
      </c>
      <c r="U538" t="str">
        <f t="shared" si="40"/>
        <v>SA-9-1</v>
      </c>
    </row>
    <row r="539" spans="17:21">
      <c r="Q539" t="s">
        <v>2756</v>
      </c>
      <c r="R539" t="str">
        <f t="shared" si="39"/>
        <v>IR-6-3</v>
      </c>
      <c r="T539" t="s">
        <v>2475</v>
      </c>
      <c r="U539" t="str">
        <f t="shared" si="40"/>
        <v>SA-9-2</v>
      </c>
    </row>
    <row r="540" spans="17:21">
      <c r="Q540" t="s">
        <v>2755</v>
      </c>
      <c r="R540" t="str">
        <f t="shared" si="39"/>
        <v>IR-6-2</v>
      </c>
      <c r="T540" t="s">
        <v>2851</v>
      </c>
      <c r="U540" t="str">
        <f t="shared" si="40"/>
        <v>SA-9-3</v>
      </c>
    </row>
    <row r="541" spans="17:21">
      <c r="Q541" t="s">
        <v>2376</v>
      </c>
      <c r="R541" t="str">
        <f t="shared" si="39"/>
        <v>IR-6-1</v>
      </c>
      <c r="T541" t="s">
        <v>2476</v>
      </c>
      <c r="U541" t="str">
        <f t="shared" si="40"/>
        <v>SA-9-4</v>
      </c>
    </row>
    <row r="542" spans="17:21">
      <c r="Q542" t="s">
        <v>2375</v>
      </c>
      <c r="R542" t="str">
        <f t="shared" si="39"/>
        <v>IR-6-0</v>
      </c>
      <c r="T542" t="s">
        <v>2477</v>
      </c>
      <c r="U542" t="str">
        <f t="shared" si="40"/>
        <v>SA-9-5</v>
      </c>
    </row>
    <row r="543" spans="17:21">
      <c r="Q543" t="s">
        <v>2374</v>
      </c>
      <c r="R543" t="str">
        <f t="shared" si="39"/>
        <v>IR-5-1</v>
      </c>
      <c r="T543" t="s">
        <v>2478</v>
      </c>
      <c r="U543" t="str">
        <f t="shared" si="40"/>
        <v>SA-10-0</v>
      </c>
    </row>
    <row r="544" spans="17:21">
      <c r="Q544" t="s">
        <v>2373</v>
      </c>
      <c r="R544" t="str">
        <f t="shared" si="39"/>
        <v>IR-5-0</v>
      </c>
      <c r="T544" t="s">
        <v>2479</v>
      </c>
      <c r="U544" t="str">
        <f t="shared" si="40"/>
        <v>SA-10-1</v>
      </c>
    </row>
    <row r="545" spans="17:21">
      <c r="Q545" t="s">
        <v>2753</v>
      </c>
      <c r="R545" t="str">
        <f t="shared" si="39"/>
        <v>IR-4-9</v>
      </c>
      <c r="T545" t="s">
        <v>2852</v>
      </c>
      <c r="U545" t="str">
        <f t="shared" si="40"/>
        <v>SA-10-2</v>
      </c>
    </row>
    <row r="546" spans="17:21">
      <c r="Q546" t="s">
        <v>2372</v>
      </c>
      <c r="R546" t="str">
        <f t="shared" si="39"/>
        <v>IR-4-8</v>
      </c>
      <c r="T546" t="s">
        <v>2853</v>
      </c>
      <c r="U546" t="str">
        <f t="shared" si="40"/>
        <v>SA-10-3</v>
      </c>
    </row>
    <row r="547" spans="17:21">
      <c r="Q547" t="s">
        <v>2752</v>
      </c>
      <c r="R547" t="str">
        <f t="shared" si="39"/>
        <v>IR-4-7</v>
      </c>
      <c r="T547" t="s">
        <v>2854</v>
      </c>
      <c r="U547" t="str">
        <f t="shared" si="40"/>
        <v>SA-10-4</v>
      </c>
    </row>
    <row r="548" spans="17:21">
      <c r="Q548" t="s">
        <v>2371</v>
      </c>
      <c r="R548" t="str">
        <f t="shared" si="39"/>
        <v>IR-4-6</v>
      </c>
      <c r="T548" t="s">
        <v>2855</v>
      </c>
      <c r="U548" t="str">
        <f t="shared" si="40"/>
        <v>SA-10-5</v>
      </c>
    </row>
    <row r="549" spans="17:21">
      <c r="Q549" t="s">
        <v>2751</v>
      </c>
      <c r="R549" t="str">
        <f t="shared" si="39"/>
        <v>IR-4-5</v>
      </c>
      <c r="T549" t="s">
        <v>2856</v>
      </c>
      <c r="U549" t="str">
        <f t="shared" si="40"/>
        <v>SA-10-6</v>
      </c>
    </row>
    <row r="550" spans="17:21">
      <c r="Q550" t="s">
        <v>2370</v>
      </c>
      <c r="R550" t="str">
        <f t="shared" si="39"/>
        <v>IR-4-4</v>
      </c>
      <c r="T550" t="s">
        <v>2480</v>
      </c>
      <c r="U550" t="str">
        <f t="shared" si="40"/>
        <v>SA-11-0</v>
      </c>
    </row>
    <row r="551" spans="17:21">
      <c r="Q551" t="s">
        <v>2369</v>
      </c>
      <c r="R551" t="str">
        <f t="shared" si="39"/>
        <v>IR-4-3</v>
      </c>
      <c r="T551" t="s">
        <v>2481</v>
      </c>
      <c r="U551" t="str">
        <f t="shared" si="40"/>
        <v>SA-11-1</v>
      </c>
    </row>
    <row r="552" spans="17:21">
      <c r="Q552" t="s">
        <v>2368</v>
      </c>
      <c r="R552" t="str">
        <f t="shared" si="39"/>
        <v>IR-4-2</v>
      </c>
      <c r="T552" t="s">
        <v>2482</v>
      </c>
      <c r="U552" t="str">
        <f t="shared" si="40"/>
        <v>SA-11-2</v>
      </c>
    </row>
    <row r="553" spans="17:21">
      <c r="Q553" t="s">
        <v>2754</v>
      </c>
      <c r="R553" t="str">
        <f t="shared" si="39"/>
        <v>IR-4-10</v>
      </c>
      <c r="T553" t="s">
        <v>2857</v>
      </c>
      <c r="U553" t="str">
        <f t="shared" si="40"/>
        <v>SA-11-3</v>
      </c>
    </row>
    <row r="554" spans="17:21">
      <c r="Q554" t="s">
        <v>2367</v>
      </c>
      <c r="R554" t="str">
        <f t="shared" si="39"/>
        <v>IR-4-1</v>
      </c>
      <c r="T554" t="s">
        <v>2858</v>
      </c>
      <c r="U554" t="str">
        <f t="shared" si="40"/>
        <v>SA-11-4</v>
      </c>
    </row>
    <row r="555" spans="17:21">
      <c r="Q555" t="s">
        <v>2366</v>
      </c>
      <c r="R555" t="str">
        <f t="shared" si="39"/>
        <v>IR-4-0</v>
      </c>
      <c r="T555" t="s">
        <v>2859</v>
      </c>
      <c r="U555" t="str">
        <f t="shared" si="40"/>
        <v>SA-11-5</v>
      </c>
    </row>
    <row r="556" spans="17:21">
      <c r="Q556" t="s">
        <v>2365</v>
      </c>
      <c r="R556" t="str">
        <f t="shared" si="39"/>
        <v>IR-3-2</v>
      </c>
      <c r="T556" t="s">
        <v>2860</v>
      </c>
      <c r="U556" t="str">
        <f t="shared" si="40"/>
        <v>SA-11-6</v>
      </c>
    </row>
    <row r="557" spans="17:21">
      <c r="Q557" t="s">
        <v>2750</v>
      </c>
      <c r="R557" t="str">
        <f t="shared" si="39"/>
        <v>IR-3-1</v>
      </c>
      <c r="T557" t="s">
        <v>2861</v>
      </c>
      <c r="U557" t="str">
        <f t="shared" si="40"/>
        <v>SA-11-7</v>
      </c>
    </row>
    <row r="558" spans="17:21">
      <c r="Q558" t="s">
        <v>2364</v>
      </c>
      <c r="R558" t="str">
        <f t="shared" si="39"/>
        <v>IR-3-0</v>
      </c>
      <c r="T558" t="s">
        <v>2483</v>
      </c>
      <c r="U558" t="str">
        <f t="shared" si="40"/>
        <v>SA-11-8</v>
      </c>
    </row>
    <row r="559" spans="17:21">
      <c r="Q559" t="s">
        <v>2363</v>
      </c>
      <c r="R559" t="str">
        <f t="shared" si="39"/>
        <v>IR-2-2</v>
      </c>
      <c r="T559" t="s">
        <v>2484</v>
      </c>
      <c r="U559" t="str">
        <f t="shared" si="40"/>
        <v>SA-12-0</v>
      </c>
    </row>
    <row r="560" spans="17:21">
      <c r="Q560" t="s">
        <v>2362</v>
      </c>
      <c r="R560" t="str">
        <f t="shared" si="39"/>
        <v>IR-2-1</v>
      </c>
      <c r="T560" t="s">
        <v>2862</v>
      </c>
      <c r="U560" t="str">
        <f t="shared" si="40"/>
        <v>SA-12-1</v>
      </c>
    </row>
    <row r="561" spans="17:21">
      <c r="Q561" t="s">
        <v>2361</v>
      </c>
      <c r="R561" t="str">
        <f t="shared" si="39"/>
        <v>IR-2-0</v>
      </c>
      <c r="T561" t="s">
        <v>2863</v>
      </c>
      <c r="U561" t="str">
        <f t="shared" si="40"/>
        <v>SA-12-2</v>
      </c>
    </row>
    <row r="562" spans="17:21">
      <c r="Q562" t="s">
        <v>2360</v>
      </c>
      <c r="R562" t="str">
        <f t="shared" si="39"/>
        <v>IR-1-0</v>
      </c>
      <c r="T562" t="s">
        <v>2864</v>
      </c>
      <c r="U562" t="str">
        <f t="shared" si="40"/>
        <v>SA-12-3</v>
      </c>
    </row>
    <row r="563" spans="17:21">
      <c r="Q563" t="s">
        <v>2744</v>
      </c>
      <c r="R563" t="str">
        <f t="shared" si="39"/>
        <v>IA-8-5</v>
      </c>
      <c r="T563" t="s">
        <v>2865</v>
      </c>
      <c r="U563" t="str">
        <f t="shared" si="40"/>
        <v>SA-12-4</v>
      </c>
    </row>
    <row r="564" spans="17:21">
      <c r="Q564" t="s">
        <v>2359</v>
      </c>
      <c r="R564" t="str">
        <f t="shared" si="39"/>
        <v>IA-8-4</v>
      </c>
      <c r="T564" t="s">
        <v>2866</v>
      </c>
      <c r="U564" t="str">
        <f t="shared" si="40"/>
        <v>SA-12-5</v>
      </c>
    </row>
    <row r="565" spans="17:21">
      <c r="Q565" t="s">
        <v>2358</v>
      </c>
      <c r="R565" t="str">
        <f t="shared" si="39"/>
        <v>IA-8-3</v>
      </c>
      <c r="T565" t="s">
        <v>2867</v>
      </c>
      <c r="U565" t="str">
        <f t="shared" si="40"/>
        <v>SA-12-6</v>
      </c>
    </row>
    <row r="566" spans="17:21">
      <c r="Q566" t="s">
        <v>2357</v>
      </c>
      <c r="R566" t="str">
        <f t="shared" si="39"/>
        <v>IA-8-2</v>
      </c>
      <c r="T566" t="s">
        <v>2868</v>
      </c>
      <c r="U566" t="str">
        <f t="shared" si="40"/>
        <v>SA-12-7</v>
      </c>
    </row>
    <row r="567" spans="17:21">
      <c r="Q567" t="s">
        <v>2356</v>
      </c>
      <c r="R567" t="str">
        <f t="shared" si="39"/>
        <v>IA-8-1</v>
      </c>
      <c r="T567" t="s">
        <v>2869</v>
      </c>
      <c r="U567" t="str">
        <f t="shared" si="40"/>
        <v>SA-12-8</v>
      </c>
    </row>
    <row r="568" spans="17:21">
      <c r="Q568" t="s">
        <v>2355</v>
      </c>
      <c r="R568" t="str">
        <f t="shared" si="39"/>
        <v>IA-8-0</v>
      </c>
      <c r="T568" t="s">
        <v>2870</v>
      </c>
      <c r="U568" t="str">
        <f t="shared" si="40"/>
        <v>SA-12-9</v>
      </c>
    </row>
    <row r="569" spans="17:21">
      <c r="Q569" t="s">
        <v>2354</v>
      </c>
      <c r="R569" t="str">
        <f t="shared" si="39"/>
        <v>IA-7-0</v>
      </c>
      <c r="T569" t="s">
        <v>2871</v>
      </c>
      <c r="U569" t="str">
        <f t="shared" si="40"/>
        <v>SA-12-10</v>
      </c>
    </row>
    <row r="570" spans="17:21">
      <c r="Q570" t="s">
        <v>2353</v>
      </c>
      <c r="R570" t="str">
        <f t="shared" si="39"/>
        <v>IA-6-0</v>
      </c>
      <c r="T570" t="s">
        <v>2872</v>
      </c>
      <c r="U570" t="str">
        <f t="shared" si="40"/>
        <v>SA-12-11</v>
      </c>
    </row>
    <row r="571" spans="17:21">
      <c r="Q571" t="s">
        <v>2739</v>
      </c>
      <c r="R571" t="str">
        <f t="shared" si="39"/>
        <v>IA-5-9</v>
      </c>
      <c r="T571" t="s">
        <v>2873</v>
      </c>
      <c r="U571" t="str">
        <f t="shared" si="40"/>
        <v>SA-12-12</v>
      </c>
    </row>
    <row r="572" spans="17:21">
      <c r="Q572" t="s">
        <v>2350</v>
      </c>
      <c r="R572" t="str">
        <f t="shared" si="39"/>
        <v>IA-5-8</v>
      </c>
      <c r="T572" t="s">
        <v>2874</v>
      </c>
      <c r="U572" t="str">
        <f t="shared" si="40"/>
        <v>SA-12-13</v>
      </c>
    </row>
    <row r="573" spans="17:21">
      <c r="Q573" t="s">
        <v>2349</v>
      </c>
      <c r="R573" t="str">
        <f t="shared" si="39"/>
        <v>IA-5-7</v>
      </c>
      <c r="T573" t="s">
        <v>2875</v>
      </c>
      <c r="U573" t="str">
        <f t="shared" si="40"/>
        <v>SA-12-14</v>
      </c>
    </row>
    <row r="574" spans="17:21">
      <c r="Q574" t="s">
        <v>2348</v>
      </c>
      <c r="R574" t="str">
        <f t="shared" si="39"/>
        <v>IA-5-6</v>
      </c>
      <c r="T574" t="s">
        <v>2876</v>
      </c>
      <c r="U574" t="str">
        <f t="shared" si="40"/>
        <v>SA-12-15</v>
      </c>
    </row>
    <row r="575" spans="17:21">
      <c r="Q575" t="s">
        <v>2738</v>
      </c>
      <c r="R575" t="str">
        <f t="shared" si="39"/>
        <v>IA-5-5</v>
      </c>
      <c r="T575" t="s">
        <v>2485</v>
      </c>
      <c r="U575" t="str">
        <f t="shared" si="40"/>
        <v>SA-15-0</v>
      </c>
    </row>
    <row r="576" spans="17:21">
      <c r="Q576" t="s">
        <v>2347</v>
      </c>
      <c r="R576" t="str">
        <f t="shared" si="39"/>
        <v>IA-5-4</v>
      </c>
      <c r="T576" t="s">
        <v>2880</v>
      </c>
      <c r="U576" t="str">
        <f t="shared" si="40"/>
        <v>SA-15-1</v>
      </c>
    </row>
    <row r="577" spans="17:21">
      <c r="Q577" t="s">
        <v>2346</v>
      </c>
      <c r="R577" t="str">
        <f t="shared" si="39"/>
        <v>IA-5-3</v>
      </c>
      <c r="T577" t="s">
        <v>2881</v>
      </c>
      <c r="U577" t="str">
        <f t="shared" si="40"/>
        <v>SA-15-2</v>
      </c>
    </row>
    <row r="578" spans="17:21">
      <c r="Q578" t="s">
        <v>2345</v>
      </c>
      <c r="R578" t="str">
        <f t="shared" ref="R578:R641" si="41">VLOOKUP(Q578,T:T,1,FALSE)</f>
        <v>IA-5-2</v>
      </c>
      <c r="T578" t="s">
        <v>2882</v>
      </c>
      <c r="U578" t="str">
        <f t="shared" si="40"/>
        <v>SA-15-3</v>
      </c>
    </row>
    <row r="579" spans="17:21">
      <c r="Q579" t="s">
        <v>2743</v>
      </c>
      <c r="R579" t="str">
        <f t="shared" si="41"/>
        <v>IA-5-15</v>
      </c>
      <c r="T579" t="s">
        <v>2883</v>
      </c>
      <c r="U579" t="str">
        <f t="shared" ref="U579:U642" si="42">VLOOKUP(T579,Q:Q,1,FALSE)</f>
        <v>SA-15-4</v>
      </c>
    </row>
    <row r="580" spans="17:21">
      <c r="Q580" t="s">
        <v>2742</v>
      </c>
      <c r="R580" t="str">
        <f t="shared" si="41"/>
        <v>IA-5-14</v>
      </c>
      <c r="T580" t="s">
        <v>2884</v>
      </c>
      <c r="U580" t="str">
        <f t="shared" si="42"/>
        <v>SA-15-5</v>
      </c>
    </row>
    <row r="581" spans="17:21">
      <c r="Q581" t="s">
        <v>2352</v>
      </c>
      <c r="R581" t="str">
        <f t="shared" si="41"/>
        <v>IA-5-13</v>
      </c>
      <c r="T581" t="s">
        <v>2885</v>
      </c>
      <c r="U581" t="str">
        <f t="shared" si="42"/>
        <v>SA-15-6</v>
      </c>
    </row>
    <row r="582" spans="17:21">
      <c r="Q582" t="s">
        <v>2741</v>
      </c>
      <c r="R582" t="str">
        <f t="shared" si="41"/>
        <v>IA-5-12</v>
      </c>
      <c r="T582" t="s">
        <v>2886</v>
      </c>
      <c r="U582" t="str">
        <f t="shared" si="42"/>
        <v>SA-15-7</v>
      </c>
    </row>
    <row r="583" spans="17:21">
      <c r="Q583" t="s">
        <v>2351</v>
      </c>
      <c r="R583" t="str">
        <f t="shared" si="41"/>
        <v>IA-5-11</v>
      </c>
      <c r="T583" t="s">
        <v>2887</v>
      </c>
      <c r="U583" t="str">
        <f t="shared" si="42"/>
        <v>SA-15-8</v>
      </c>
    </row>
    <row r="584" spans="17:21">
      <c r="Q584" t="s">
        <v>2740</v>
      </c>
      <c r="R584" t="str">
        <f t="shared" si="41"/>
        <v>IA-5-10</v>
      </c>
      <c r="T584" t="s">
        <v>2888</v>
      </c>
      <c r="U584" t="str">
        <f t="shared" si="42"/>
        <v>SA-15-9</v>
      </c>
    </row>
    <row r="585" spans="17:21">
      <c r="Q585" t="s">
        <v>2344</v>
      </c>
      <c r="R585" t="str">
        <f t="shared" si="41"/>
        <v>IA-5-1</v>
      </c>
      <c r="T585" t="s">
        <v>2889</v>
      </c>
      <c r="U585" t="str">
        <f t="shared" si="42"/>
        <v>SA-15-10</v>
      </c>
    </row>
    <row r="586" spans="17:21">
      <c r="Q586" t="s">
        <v>2343</v>
      </c>
      <c r="R586" t="str">
        <f t="shared" si="41"/>
        <v>IA-5-0</v>
      </c>
      <c r="T586" t="s">
        <v>2890</v>
      </c>
      <c r="U586" t="str">
        <f t="shared" si="42"/>
        <v>SA-15-11</v>
      </c>
    </row>
    <row r="587" spans="17:21">
      <c r="Q587" t="s">
        <v>2737</v>
      </c>
      <c r="R587" t="str">
        <f t="shared" si="41"/>
        <v>IA-4-7</v>
      </c>
      <c r="T587" t="s">
        <v>2486</v>
      </c>
      <c r="U587" t="str">
        <f t="shared" si="42"/>
        <v>SA-16-0</v>
      </c>
    </row>
    <row r="588" spans="17:21">
      <c r="Q588" t="s">
        <v>2736</v>
      </c>
      <c r="R588" t="str">
        <f t="shared" si="41"/>
        <v>IA-4-6</v>
      </c>
      <c r="T588" t="s">
        <v>2487</v>
      </c>
      <c r="U588" t="str">
        <f t="shared" si="42"/>
        <v>SA-17-0</v>
      </c>
    </row>
    <row r="589" spans="17:21">
      <c r="Q589" t="s">
        <v>2735</v>
      </c>
      <c r="R589" t="str">
        <f t="shared" si="41"/>
        <v>IA-4-5</v>
      </c>
      <c r="T589" t="s">
        <v>2891</v>
      </c>
      <c r="U589" t="str">
        <f t="shared" si="42"/>
        <v>SA-17-1</v>
      </c>
    </row>
    <row r="590" spans="17:21">
      <c r="Q590" t="s">
        <v>2342</v>
      </c>
      <c r="R590" t="str">
        <f t="shared" si="41"/>
        <v>IA-4-4</v>
      </c>
      <c r="T590" t="s">
        <v>2892</v>
      </c>
      <c r="U590" t="str">
        <f t="shared" si="42"/>
        <v>SA-17-2</v>
      </c>
    </row>
    <row r="591" spans="17:21">
      <c r="Q591" t="s">
        <v>2734</v>
      </c>
      <c r="R591" t="str">
        <f t="shared" si="41"/>
        <v>IA-4-3</v>
      </c>
      <c r="T591" t="s">
        <v>2893</v>
      </c>
      <c r="U591" t="str">
        <f t="shared" si="42"/>
        <v>SA-17-3</v>
      </c>
    </row>
    <row r="592" spans="17:21">
      <c r="Q592" t="s">
        <v>2733</v>
      </c>
      <c r="R592" t="str">
        <f t="shared" si="41"/>
        <v>IA-4-2</v>
      </c>
      <c r="T592" t="s">
        <v>2894</v>
      </c>
      <c r="U592" t="str">
        <f t="shared" si="42"/>
        <v>SA-17-4</v>
      </c>
    </row>
    <row r="593" spans="17:21">
      <c r="Q593" t="s">
        <v>2732</v>
      </c>
      <c r="R593" t="str">
        <f t="shared" si="41"/>
        <v>IA-4-1</v>
      </c>
      <c r="T593" t="s">
        <v>2895</v>
      </c>
      <c r="U593" t="str">
        <f t="shared" si="42"/>
        <v>SA-17-5</v>
      </c>
    </row>
    <row r="594" spans="17:21">
      <c r="Q594" t="s">
        <v>2341</v>
      </c>
      <c r="R594" t="str">
        <f t="shared" si="41"/>
        <v>IA-4-0</v>
      </c>
      <c r="T594" t="s">
        <v>2896</v>
      </c>
      <c r="U594" t="str">
        <f t="shared" si="42"/>
        <v>SA-17-6</v>
      </c>
    </row>
    <row r="595" spans="17:21">
      <c r="Q595" t="s">
        <v>2731</v>
      </c>
      <c r="R595" t="str">
        <f t="shared" si="41"/>
        <v>IA-3-4</v>
      </c>
      <c r="T595" t="s">
        <v>2897</v>
      </c>
      <c r="U595" t="str">
        <f t="shared" si="42"/>
        <v>SA-17-7</v>
      </c>
    </row>
    <row r="596" spans="17:21">
      <c r="Q596" t="s">
        <v>2730</v>
      </c>
      <c r="R596" t="str">
        <f t="shared" si="41"/>
        <v>IA-3-3</v>
      </c>
      <c r="T596" t="s">
        <v>2488</v>
      </c>
      <c r="U596" t="str">
        <f t="shared" si="42"/>
        <v>SC-1-0</v>
      </c>
    </row>
    <row r="597" spans="17:21">
      <c r="Q597" t="s">
        <v>2729</v>
      </c>
      <c r="R597" t="str">
        <f t="shared" si="41"/>
        <v>IA-3-2</v>
      </c>
      <c r="T597" t="s">
        <v>2489</v>
      </c>
      <c r="U597" t="str">
        <f t="shared" si="42"/>
        <v>SC-2-0</v>
      </c>
    </row>
    <row r="598" spans="17:21">
      <c r="Q598" t="s">
        <v>2728</v>
      </c>
      <c r="R598" t="str">
        <f t="shared" si="41"/>
        <v>IA-3-1</v>
      </c>
      <c r="T598" t="s">
        <v>2911</v>
      </c>
      <c r="U598" t="str">
        <f t="shared" si="42"/>
        <v>SC-2-1</v>
      </c>
    </row>
    <row r="599" spans="17:21">
      <c r="Q599" t="s">
        <v>2340</v>
      </c>
      <c r="R599" t="str">
        <f t="shared" si="41"/>
        <v>IA-3-0</v>
      </c>
      <c r="T599" t="s">
        <v>2490</v>
      </c>
      <c r="U599" t="str">
        <f t="shared" si="42"/>
        <v>SC-3-0</v>
      </c>
    </row>
    <row r="600" spans="17:21">
      <c r="Q600" t="s">
        <v>2337</v>
      </c>
      <c r="R600" t="str">
        <f t="shared" si="41"/>
        <v>IA-2-9</v>
      </c>
      <c r="T600" t="s">
        <v>2912</v>
      </c>
      <c r="U600" t="str">
        <f t="shared" si="42"/>
        <v>SC-3-1</v>
      </c>
    </row>
    <row r="601" spans="17:21">
      <c r="Q601" t="s">
        <v>2336</v>
      </c>
      <c r="R601" t="str">
        <f t="shared" si="41"/>
        <v>IA-2-8</v>
      </c>
      <c r="T601" t="s">
        <v>2913</v>
      </c>
      <c r="U601" t="str">
        <f t="shared" si="42"/>
        <v>SC-3-2</v>
      </c>
    </row>
    <row r="602" spans="17:21">
      <c r="Q602" t="s">
        <v>2725</v>
      </c>
      <c r="R602" t="str">
        <f t="shared" si="41"/>
        <v>IA-2-7</v>
      </c>
      <c r="T602" t="s">
        <v>2914</v>
      </c>
      <c r="U602" t="str">
        <f t="shared" si="42"/>
        <v>SC-3-3</v>
      </c>
    </row>
    <row r="603" spans="17:21">
      <c r="Q603" t="s">
        <v>2724</v>
      </c>
      <c r="R603" t="str">
        <f t="shared" si="41"/>
        <v>IA-2-6</v>
      </c>
      <c r="T603" t="s">
        <v>2915</v>
      </c>
      <c r="U603" t="str">
        <f t="shared" si="42"/>
        <v>SC-3-4</v>
      </c>
    </row>
    <row r="604" spans="17:21">
      <c r="Q604" t="s">
        <v>2335</v>
      </c>
      <c r="R604" t="str">
        <f t="shared" si="41"/>
        <v>IA-2-5</v>
      </c>
      <c r="T604" t="s">
        <v>2916</v>
      </c>
      <c r="U604" t="str">
        <f t="shared" si="42"/>
        <v>SC-3-5</v>
      </c>
    </row>
    <row r="605" spans="17:21">
      <c r="Q605" t="s">
        <v>2334</v>
      </c>
      <c r="R605" t="str">
        <f t="shared" si="41"/>
        <v>IA-2-4</v>
      </c>
      <c r="T605" t="s">
        <v>2491</v>
      </c>
      <c r="U605" t="str">
        <f t="shared" si="42"/>
        <v>SC-4-0</v>
      </c>
    </row>
    <row r="606" spans="17:21">
      <c r="Q606" t="s">
        <v>2333</v>
      </c>
      <c r="R606" t="str">
        <f t="shared" si="41"/>
        <v>IA-2-3</v>
      </c>
      <c r="T606" t="s">
        <v>2917</v>
      </c>
      <c r="U606" t="str">
        <f t="shared" si="42"/>
        <v>SC-4-1</v>
      </c>
    </row>
    <row r="607" spans="17:21">
      <c r="Q607" t="s">
        <v>2332</v>
      </c>
      <c r="R607" t="str">
        <f t="shared" si="41"/>
        <v>IA-2-2</v>
      </c>
      <c r="T607" t="s">
        <v>2918</v>
      </c>
      <c r="U607" t="str">
        <f t="shared" si="42"/>
        <v>SC-4-2</v>
      </c>
    </row>
    <row r="608" spans="17:21">
      <c r="Q608" t="s">
        <v>2727</v>
      </c>
      <c r="R608" t="str">
        <f t="shared" si="41"/>
        <v>IA-2-13</v>
      </c>
      <c r="T608" t="s">
        <v>2492</v>
      </c>
      <c r="U608" t="str">
        <f t="shared" si="42"/>
        <v>SC-5-0</v>
      </c>
    </row>
    <row r="609" spans="17:21">
      <c r="Q609" t="s">
        <v>2339</v>
      </c>
      <c r="R609" t="str">
        <f t="shared" si="41"/>
        <v>IA-2-12</v>
      </c>
      <c r="T609" t="s">
        <v>2919</v>
      </c>
      <c r="U609" t="str">
        <f t="shared" si="42"/>
        <v>SC-5-1</v>
      </c>
    </row>
    <row r="610" spans="17:21">
      <c r="Q610" t="s">
        <v>2338</v>
      </c>
      <c r="R610" t="str">
        <f t="shared" si="41"/>
        <v>IA-2-11</v>
      </c>
      <c r="T610" t="s">
        <v>2920</v>
      </c>
      <c r="U610" t="str">
        <f t="shared" si="42"/>
        <v>SC-5-2</v>
      </c>
    </row>
    <row r="611" spans="17:21">
      <c r="Q611" t="s">
        <v>2726</v>
      </c>
      <c r="R611" t="str">
        <f t="shared" si="41"/>
        <v>IA-2-10</v>
      </c>
      <c r="T611" t="s">
        <v>2921</v>
      </c>
      <c r="U611" t="str">
        <f t="shared" si="42"/>
        <v>SC-5-3</v>
      </c>
    </row>
    <row r="612" spans="17:21">
      <c r="Q612" t="s">
        <v>2331</v>
      </c>
      <c r="R612" t="str">
        <f t="shared" si="41"/>
        <v>IA-2-1</v>
      </c>
      <c r="T612" t="s">
        <v>2493</v>
      </c>
      <c r="U612" t="str">
        <f t="shared" si="42"/>
        <v>SC-7-0</v>
      </c>
    </row>
    <row r="613" spans="17:21">
      <c r="Q613" t="s">
        <v>2330</v>
      </c>
      <c r="R613" t="str">
        <f t="shared" si="41"/>
        <v>IA-2-0</v>
      </c>
      <c r="T613" t="s">
        <v>2923</v>
      </c>
      <c r="U613" t="str">
        <f t="shared" si="42"/>
        <v>SC-7-1</v>
      </c>
    </row>
    <row r="614" spans="17:21">
      <c r="Q614" t="s">
        <v>2329</v>
      </c>
      <c r="R614" t="str">
        <f t="shared" si="41"/>
        <v>IA-1-0</v>
      </c>
      <c r="T614" t="s">
        <v>2924</v>
      </c>
      <c r="U614" t="str">
        <f t="shared" si="42"/>
        <v>SC-7-2</v>
      </c>
    </row>
    <row r="615" spans="17:21">
      <c r="Q615" t="s">
        <v>2716</v>
      </c>
      <c r="R615" t="str">
        <f t="shared" si="41"/>
        <v>CP-9-7</v>
      </c>
      <c r="T615" t="s">
        <v>2494</v>
      </c>
      <c r="U615" t="str">
        <f t="shared" si="42"/>
        <v>SC-7-3</v>
      </c>
    </row>
    <row r="616" spans="17:21">
      <c r="Q616" t="s">
        <v>2715</v>
      </c>
      <c r="R616" t="str">
        <f t="shared" si="41"/>
        <v>CP-9-6</v>
      </c>
      <c r="T616" t="s">
        <v>2495</v>
      </c>
      <c r="U616" t="str">
        <f t="shared" si="42"/>
        <v>SC-7-4</v>
      </c>
    </row>
    <row r="617" spans="17:21">
      <c r="Q617" t="s">
        <v>2325</v>
      </c>
      <c r="R617" t="str">
        <f t="shared" si="41"/>
        <v>CP-9-5</v>
      </c>
      <c r="T617" t="s">
        <v>2496</v>
      </c>
      <c r="U617" t="str">
        <f t="shared" si="42"/>
        <v>SC-7-5</v>
      </c>
    </row>
    <row r="618" spans="17:21">
      <c r="Q618" t="s">
        <v>2714</v>
      </c>
      <c r="R618" t="str">
        <f t="shared" si="41"/>
        <v>CP-9-4</v>
      </c>
      <c r="T618" t="s">
        <v>2925</v>
      </c>
      <c r="U618" t="str">
        <f t="shared" si="42"/>
        <v>SC-7-6</v>
      </c>
    </row>
    <row r="619" spans="17:21">
      <c r="Q619" t="s">
        <v>2324</v>
      </c>
      <c r="R619" t="str">
        <f t="shared" si="41"/>
        <v>CP-9-3</v>
      </c>
      <c r="T619" t="s">
        <v>2497</v>
      </c>
      <c r="U619" t="str">
        <f t="shared" si="42"/>
        <v>SC-7-7</v>
      </c>
    </row>
    <row r="620" spans="17:21">
      <c r="Q620" t="s">
        <v>2323</v>
      </c>
      <c r="R620" t="str">
        <f t="shared" si="41"/>
        <v>CP-9-2</v>
      </c>
      <c r="T620" t="s">
        <v>2498</v>
      </c>
      <c r="U620" t="str">
        <f t="shared" si="42"/>
        <v>SC-7-8</v>
      </c>
    </row>
    <row r="621" spans="17:21">
      <c r="Q621" t="s">
        <v>2322</v>
      </c>
      <c r="R621" t="str">
        <f t="shared" si="41"/>
        <v>CP-9-1</v>
      </c>
      <c r="T621" t="s">
        <v>2926</v>
      </c>
      <c r="U621" t="str">
        <f t="shared" si="42"/>
        <v>SC-7-9</v>
      </c>
    </row>
    <row r="622" spans="17:21">
      <c r="Q622" t="s">
        <v>2321</v>
      </c>
      <c r="R622" t="str">
        <f t="shared" si="41"/>
        <v>CP-9-0</v>
      </c>
      <c r="T622" t="s">
        <v>2499</v>
      </c>
      <c r="U622" t="str">
        <f t="shared" si="42"/>
        <v>SC-7-10</v>
      </c>
    </row>
    <row r="623" spans="17:21">
      <c r="Q623" t="s">
        <v>2713</v>
      </c>
      <c r="R623" t="str">
        <f t="shared" si="41"/>
        <v>CP-8-5</v>
      </c>
      <c r="T623" t="s">
        <v>2927</v>
      </c>
      <c r="U623" t="str">
        <f t="shared" si="42"/>
        <v>SC-7-11</v>
      </c>
    </row>
    <row r="624" spans="17:21">
      <c r="Q624" t="s">
        <v>2320</v>
      </c>
      <c r="R624" t="str">
        <f t="shared" si="41"/>
        <v>CP-8-4</v>
      </c>
      <c r="T624" t="s">
        <v>2500</v>
      </c>
      <c r="U624" t="str">
        <f t="shared" si="42"/>
        <v>SC-7-12</v>
      </c>
    </row>
    <row r="625" spans="17:21">
      <c r="Q625" t="s">
        <v>2319</v>
      </c>
      <c r="R625" t="str">
        <f t="shared" si="41"/>
        <v>CP-8-3</v>
      </c>
      <c r="T625" t="s">
        <v>2501</v>
      </c>
      <c r="U625" t="str">
        <f t="shared" si="42"/>
        <v>SC-7-13</v>
      </c>
    </row>
    <row r="626" spans="17:21">
      <c r="Q626" t="s">
        <v>2318</v>
      </c>
      <c r="R626" t="str">
        <f t="shared" si="41"/>
        <v>CP-8-2</v>
      </c>
      <c r="T626" t="s">
        <v>2928</v>
      </c>
      <c r="U626" t="str">
        <f t="shared" si="42"/>
        <v>SC-7-14</v>
      </c>
    </row>
    <row r="627" spans="17:21">
      <c r="Q627" t="s">
        <v>2317</v>
      </c>
      <c r="R627" t="str">
        <f t="shared" si="41"/>
        <v>CP-8-1</v>
      </c>
      <c r="T627" t="s">
        <v>2929</v>
      </c>
      <c r="U627" t="str">
        <f t="shared" si="42"/>
        <v>SC-7-15</v>
      </c>
    </row>
    <row r="628" spans="17:21">
      <c r="Q628" t="s">
        <v>2316</v>
      </c>
      <c r="R628" t="str">
        <f t="shared" si="41"/>
        <v>CP-8-0</v>
      </c>
      <c r="T628" t="s">
        <v>2930</v>
      </c>
      <c r="U628" t="str">
        <f t="shared" si="42"/>
        <v>SC-7-16</v>
      </c>
    </row>
    <row r="629" spans="17:21">
      <c r="Q629" t="s">
        <v>2712</v>
      </c>
      <c r="R629" t="str">
        <f t="shared" si="41"/>
        <v>CP-7-6</v>
      </c>
      <c r="T629" t="s">
        <v>2931</v>
      </c>
      <c r="U629" t="str">
        <f t="shared" si="42"/>
        <v>SC-7-17</v>
      </c>
    </row>
    <row r="630" spans="17:21">
      <c r="Q630" t="s">
        <v>2711</v>
      </c>
      <c r="R630" t="str">
        <f t="shared" si="41"/>
        <v>CP-7-5</v>
      </c>
      <c r="T630" t="s">
        <v>2502</v>
      </c>
      <c r="U630" t="str">
        <f t="shared" si="42"/>
        <v>SC-7-18</v>
      </c>
    </row>
    <row r="631" spans="17:21">
      <c r="Q631" t="s">
        <v>2315</v>
      </c>
      <c r="R631" t="str">
        <f t="shared" si="41"/>
        <v>CP-7-4</v>
      </c>
      <c r="T631" t="s">
        <v>2932</v>
      </c>
      <c r="U631" t="str">
        <f t="shared" si="42"/>
        <v>SC-7-19</v>
      </c>
    </row>
    <row r="632" spans="17:21">
      <c r="Q632" t="s">
        <v>2314</v>
      </c>
      <c r="R632" t="str">
        <f t="shared" si="41"/>
        <v>CP-7-3</v>
      </c>
      <c r="T632" t="s">
        <v>2503</v>
      </c>
      <c r="U632" t="str">
        <f t="shared" si="42"/>
        <v>SC-7-20</v>
      </c>
    </row>
    <row r="633" spans="17:21">
      <c r="Q633" t="s">
        <v>2313</v>
      </c>
      <c r="R633" t="str">
        <f t="shared" si="41"/>
        <v>CP-7-2</v>
      </c>
      <c r="T633" t="s">
        <v>2504</v>
      </c>
      <c r="U633" t="str">
        <f t="shared" si="42"/>
        <v>SC-7-21</v>
      </c>
    </row>
    <row r="634" spans="17:21">
      <c r="Q634" t="s">
        <v>2312</v>
      </c>
      <c r="R634" t="str">
        <f t="shared" si="41"/>
        <v>CP-7-1</v>
      </c>
      <c r="T634" t="s">
        <v>2933</v>
      </c>
      <c r="U634" t="str">
        <f t="shared" si="42"/>
        <v>SC-7-22</v>
      </c>
    </row>
    <row r="635" spans="17:21">
      <c r="Q635" t="s">
        <v>2311</v>
      </c>
      <c r="R635" t="str">
        <f t="shared" si="41"/>
        <v>CP-7-0</v>
      </c>
      <c r="T635" t="s">
        <v>2934</v>
      </c>
      <c r="U635" t="str">
        <f t="shared" si="42"/>
        <v>SC-7-23</v>
      </c>
    </row>
    <row r="636" spans="17:21">
      <c r="Q636" t="s">
        <v>2310</v>
      </c>
      <c r="R636" t="str">
        <f t="shared" si="41"/>
        <v>CP-6-3</v>
      </c>
      <c r="T636" t="s">
        <v>2505</v>
      </c>
      <c r="U636" t="str">
        <f t="shared" si="42"/>
        <v>SC-8-0</v>
      </c>
    </row>
    <row r="637" spans="17:21">
      <c r="Q637" t="s">
        <v>2309</v>
      </c>
      <c r="R637" t="str">
        <f t="shared" si="41"/>
        <v>CP-6-2</v>
      </c>
      <c r="T637" t="s">
        <v>2506</v>
      </c>
      <c r="U637" t="str">
        <f t="shared" si="42"/>
        <v>SC-8-1</v>
      </c>
    </row>
    <row r="638" spans="17:21">
      <c r="Q638" t="s">
        <v>2308</v>
      </c>
      <c r="R638" t="str">
        <f t="shared" si="41"/>
        <v>CP-6-1</v>
      </c>
      <c r="T638" t="s">
        <v>2935</v>
      </c>
      <c r="U638" t="str">
        <f t="shared" si="42"/>
        <v>SC-8-2</v>
      </c>
    </row>
    <row r="639" spans="17:21">
      <c r="Q639" t="s">
        <v>2307</v>
      </c>
      <c r="R639" t="str">
        <f t="shared" si="41"/>
        <v>CP-6-0</v>
      </c>
      <c r="T639" t="s">
        <v>2936</v>
      </c>
      <c r="U639" t="str">
        <f t="shared" si="42"/>
        <v>SC-8-3</v>
      </c>
    </row>
    <row r="640" spans="17:21">
      <c r="Q640" t="s">
        <v>2709</v>
      </c>
      <c r="R640" t="str">
        <f t="shared" si="41"/>
        <v>CP-4-4</v>
      </c>
      <c r="T640" t="s">
        <v>2937</v>
      </c>
      <c r="U640" t="str">
        <f t="shared" si="42"/>
        <v>SC-8-4</v>
      </c>
    </row>
    <row r="641" spans="17:21">
      <c r="Q641" t="s">
        <v>2708</v>
      </c>
      <c r="R641" t="str">
        <f t="shared" si="41"/>
        <v>CP-4-3</v>
      </c>
      <c r="T641" t="s">
        <v>2507</v>
      </c>
      <c r="U641" t="str">
        <f t="shared" si="42"/>
        <v>SC-10-0</v>
      </c>
    </row>
    <row r="642" spans="17:21">
      <c r="Q642" t="s">
        <v>2306</v>
      </c>
      <c r="R642" t="str">
        <f t="shared" ref="R642:R705" si="43">VLOOKUP(Q642,T:T,1,FALSE)</f>
        <v>CP-4-2</v>
      </c>
      <c r="T642" t="s">
        <v>2508</v>
      </c>
      <c r="U642" t="str">
        <f t="shared" si="42"/>
        <v>SC-12-0</v>
      </c>
    </row>
    <row r="643" spans="17:21">
      <c r="Q643" t="s">
        <v>2305</v>
      </c>
      <c r="R643" t="str">
        <f t="shared" si="43"/>
        <v>CP-4-1</v>
      </c>
      <c r="T643" t="s">
        <v>2509</v>
      </c>
      <c r="U643" t="str">
        <f t="shared" ref="U643:U706" si="44">VLOOKUP(T643,Q:Q,1,FALSE)</f>
        <v>SC-12-1</v>
      </c>
    </row>
    <row r="644" spans="17:21">
      <c r="Q644" t="s">
        <v>2304</v>
      </c>
      <c r="R644" t="str">
        <f t="shared" si="43"/>
        <v>CP-4-0</v>
      </c>
      <c r="T644" t="s">
        <v>2510</v>
      </c>
      <c r="U644" t="str">
        <f t="shared" si="44"/>
        <v>SC-12-2</v>
      </c>
    </row>
    <row r="645" spans="17:21">
      <c r="Q645" t="s">
        <v>2707</v>
      </c>
      <c r="R645" t="str">
        <f t="shared" si="43"/>
        <v>CP-3-2</v>
      </c>
      <c r="T645" t="s">
        <v>2511</v>
      </c>
      <c r="U645" t="str">
        <f t="shared" si="44"/>
        <v>SC-12-3</v>
      </c>
    </row>
    <row r="646" spans="17:21">
      <c r="Q646" t="s">
        <v>2303</v>
      </c>
      <c r="R646" t="str">
        <f t="shared" si="43"/>
        <v>CP-3-1</v>
      </c>
      <c r="T646" t="s">
        <v>2941</v>
      </c>
      <c r="U646" t="str">
        <f t="shared" si="44"/>
        <v>SC-12-4</v>
      </c>
    </row>
    <row r="647" spans="17:21">
      <c r="Q647" t="s">
        <v>2302</v>
      </c>
      <c r="R647" t="str">
        <f t="shared" si="43"/>
        <v>CP-3-0</v>
      </c>
      <c r="T647" t="s">
        <v>2942</v>
      </c>
      <c r="U647" t="str">
        <f t="shared" si="44"/>
        <v>SC-12-5</v>
      </c>
    </row>
    <row r="648" spans="17:21">
      <c r="Q648" t="s">
        <v>2301</v>
      </c>
      <c r="R648" t="str">
        <f t="shared" si="43"/>
        <v>CP-2-8</v>
      </c>
      <c r="T648" t="s">
        <v>2512</v>
      </c>
      <c r="U648" t="str">
        <f t="shared" si="44"/>
        <v>SC-13-0</v>
      </c>
    </row>
    <row r="649" spans="17:21">
      <c r="Q649" t="s">
        <v>2706</v>
      </c>
      <c r="R649" t="str">
        <f t="shared" si="43"/>
        <v>CP-2-7</v>
      </c>
      <c r="T649" t="s">
        <v>2943</v>
      </c>
      <c r="U649" t="str">
        <f t="shared" si="44"/>
        <v>SC-13-1</v>
      </c>
    </row>
    <row r="650" spans="17:21">
      <c r="Q650" t="s">
        <v>2705</v>
      </c>
      <c r="R650" t="str">
        <f t="shared" si="43"/>
        <v>CP-2-6</v>
      </c>
      <c r="T650" t="s">
        <v>2944</v>
      </c>
      <c r="U650" t="str">
        <f t="shared" si="44"/>
        <v>SC-13-2</v>
      </c>
    </row>
    <row r="651" spans="17:21">
      <c r="Q651" t="s">
        <v>2300</v>
      </c>
      <c r="R651" t="str">
        <f t="shared" si="43"/>
        <v>CP-2-5</v>
      </c>
      <c r="T651" t="s">
        <v>2945</v>
      </c>
      <c r="U651" t="str">
        <f t="shared" si="44"/>
        <v>SC-13-3</v>
      </c>
    </row>
    <row r="652" spans="17:21">
      <c r="Q652" t="s">
        <v>2299</v>
      </c>
      <c r="R652" t="str">
        <f t="shared" si="43"/>
        <v>CP-2-4</v>
      </c>
      <c r="T652" t="s">
        <v>2946</v>
      </c>
      <c r="U652" t="str">
        <f t="shared" si="44"/>
        <v>SC-13-4</v>
      </c>
    </row>
    <row r="653" spans="17:21">
      <c r="Q653" t="s">
        <v>2298</v>
      </c>
      <c r="R653" t="str">
        <f t="shared" si="43"/>
        <v>CP-2-3</v>
      </c>
      <c r="T653" t="s">
        <v>2513</v>
      </c>
      <c r="U653" t="str">
        <f t="shared" si="44"/>
        <v>SC-15-0</v>
      </c>
    </row>
    <row r="654" spans="17:21">
      <c r="Q654" t="s">
        <v>2297</v>
      </c>
      <c r="R654" t="str">
        <f t="shared" si="43"/>
        <v>CP-2-2</v>
      </c>
      <c r="T654" t="s">
        <v>2948</v>
      </c>
      <c r="U654" t="str">
        <f t="shared" si="44"/>
        <v>SC-15-1</v>
      </c>
    </row>
    <row r="655" spans="17:21">
      <c r="Q655" t="s">
        <v>2296</v>
      </c>
      <c r="R655" t="str">
        <f t="shared" si="43"/>
        <v>CP-2-1</v>
      </c>
      <c r="T655" t="s">
        <v>2949</v>
      </c>
      <c r="U655" t="str">
        <f t="shared" si="44"/>
        <v>SC-15-2</v>
      </c>
    </row>
    <row r="656" spans="17:21">
      <c r="Q656" t="s">
        <v>2295</v>
      </c>
      <c r="R656" t="str">
        <f t="shared" si="43"/>
        <v>CP-2-0</v>
      </c>
      <c r="T656" t="s">
        <v>2950</v>
      </c>
      <c r="U656" t="str">
        <f t="shared" si="44"/>
        <v>SC-15-3</v>
      </c>
    </row>
    <row r="657" spans="17:21">
      <c r="Q657" t="s">
        <v>2720</v>
      </c>
      <c r="R657" t="str">
        <f t="shared" si="43"/>
        <v>CP-10-6</v>
      </c>
      <c r="T657" t="s">
        <v>2951</v>
      </c>
      <c r="U657" t="str">
        <f t="shared" si="44"/>
        <v>SC-15-4</v>
      </c>
    </row>
    <row r="658" spans="17:21">
      <c r="Q658" t="s">
        <v>2719</v>
      </c>
      <c r="R658" t="str">
        <f t="shared" si="43"/>
        <v>CP-10-5</v>
      </c>
      <c r="T658" t="s">
        <v>2514</v>
      </c>
      <c r="U658" t="str">
        <f t="shared" si="44"/>
        <v>SC-17-0</v>
      </c>
    </row>
    <row r="659" spans="17:21">
      <c r="Q659" t="s">
        <v>2328</v>
      </c>
      <c r="R659" t="str">
        <f t="shared" si="43"/>
        <v>CP-10-4</v>
      </c>
      <c r="T659" t="s">
        <v>2515</v>
      </c>
      <c r="U659" t="str">
        <f t="shared" si="44"/>
        <v>SC-18-0</v>
      </c>
    </row>
    <row r="660" spans="17:21">
      <c r="Q660" t="s">
        <v>2718</v>
      </c>
      <c r="R660" t="str">
        <f t="shared" si="43"/>
        <v>CP-10-3</v>
      </c>
      <c r="T660" t="s">
        <v>2954</v>
      </c>
      <c r="U660" t="str">
        <f t="shared" si="44"/>
        <v>SC-18-1</v>
      </c>
    </row>
    <row r="661" spans="17:21">
      <c r="Q661" t="s">
        <v>2327</v>
      </c>
      <c r="R661" t="str">
        <f t="shared" si="43"/>
        <v>CP-10-2</v>
      </c>
      <c r="T661" t="s">
        <v>2955</v>
      </c>
      <c r="U661" t="str">
        <f t="shared" si="44"/>
        <v>SC-18-2</v>
      </c>
    </row>
    <row r="662" spans="17:21">
      <c r="Q662" t="s">
        <v>2717</v>
      </c>
      <c r="R662" t="str">
        <f t="shared" si="43"/>
        <v>CP-10-1</v>
      </c>
      <c r="T662" t="s">
        <v>2956</v>
      </c>
      <c r="U662" t="str">
        <f t="shared" si="44"/>
        <v>SC-18-3</v>
      </c>
    </row>
    <row r="663" spans="17:21">
      <c r="Q663" t="s">
        <v>2326</v>
      </c>
      <c r="R663" t="str">
        <f t="shared" si="43"/>
        <v>CP-10-0</v>
      </c>
      <c r="T663" t="s">
        <v>2957</v>
      </c>
      <c r="U663" t="str">
        <f t="shared" si="44"/>
        <v>SC-18-4</v>
      </c>
    </row>
    <row r="664" spans="17:21">
      <c r="Q664" t="s">
        <v>2294</v>
      </c>
      <c r="R664" t="str">
        <f t="shared" si="43"/>
        <v>CP-1-0</v>
      </c>
      <c r="T664" t="s">
        <v>2958</v>
      </c>
      <c r="U664" t="str">
        <f t="shared" si="44"/>
        <v>SC-18-5</v>
      </c>
    </row>
    <row r="665" spans="17:21">
      <c r="Q665" t="s">
        <v>2703</v>
      </c>
      <c r="R665" t="str">
        <f t="shared" si="43"/>
        <v>CM-9-1</v>
      </c>
      <c r="T665" t="s">
        <v>2516</v>
      </c>
      <c r="U665" t="str">
        <f t="shared" si="44"/>
        <v>SC-19-0</v>
      </c>
    </row>
    <row r="666" spans="17:21">
      <c r="Q666" t="s">
        <v>2289</v>
      </c>
      <c r="R666" t="str">
        <f t="shared" si="43"/>
        <v>CM-9-0</v>
      </c>
      <c r="T666" t="s">
        <v>2517</v>
      </c>
      <c r="U666" t="str">
        <f t="shared" si="44"/>
        <v>SC-20-0</v>
      </c>
    </row>
    <row r="667" spans="17:21">
      <c r="Q667" t="s">
        <v>2702</v>
      </c>
      <c r="R667" t="str">
        <f t="shared" si="43"/>
        <v>CM-8-9</v>
      </c>
      <c r="T667" t="s">
        <v>2959</v>
      </c>
      <c r="U667" t="str">
        <f t="shared" si="44"/>
        <v>SC-20-1</v>
      </c>
    </row>
    <row r="668" spans="17:21">
      <c r="Q668" t="s">
        <v>2701</v>
      </c>
      <c r="R668" t="str">
        <f t="shared" si="43"/>
        <v>CM-8-8</v>
      </c>
      <c r="T668" t="s">
        <v>2960</v>
      </c>
      <c r="U668" t="str">
        <f t="shared" si="44"/>
        <v>SC-20-2</v>
      </c>
    </row>
    <row r="669" spans="17:21">
      <c r="Q669" t="s">
        <v>2700</v>
      </c>
      <c r="R669" t="str">
        <f t="shared" si="43"/>
        <v>CM-8-7</v>
      </c>
      <c r="T669" t="s">
        <v>2518</v>
      </c>
      <c r="U669" t="str">
        <f t="shared" si="44"/>
        <v>SC-21-0</v>
      </c>
    </row>
    <row r="670" spans="17:21">
      <c r="Q670" t="s">
        <v>2699</v>
      </c>
      <c r="R670" t="str">
        <f t="shared" si="43"/>
        <v>CM-8-6</v>
      </c>
      <c r="T670" t="s">
        <v>2961</v>
      </c>
      <c r="U670" t="str">
        <f t="shared" si="44"/>
        <v>SC-21-1</v>
      </c>
    </row>
    <row r="671" spans="17:21">
      <c r="Q671" t="s">
        <v>2288</v>
      </c>
      <c r="R671" t="str">
        <f t="shared" si="43"/>
        <v>CM-8-5</v>
      </c>
      <c r="T671" t="s">
        <v>2519</v>
      </c>
      <c r="U671" t="str">
        <f t="shared" si="44"/>
        <v>SC-22-0</v>
      </c>
    </row>
    <row r="672" spans="17:21">
      <c r="Q672" t="s">
        <v>2287</v>
      </c>
      <c r="R672" t="str">
        <f t="shared" si="43"/>
        <v>CM-8-4</v>
      </c>
      <c r="T672" t="s">
        <v>2520</v>
      </c>
      <c r="U672" t="str">
        <f t="shared" si="44"/>
        <v>SC-23-0</v>
      </c>
    </row>
    <row r="673" spans="17:21">
      <c r="Q673" t="s">
        <v>2286</v>
      </c>
      <c r="R673" t="str">
        <f t="shared" si="43"/>
        <v>CM-8-3</v>
      </c>
      <c r="T673" t="s">
        <v>2521</v>
      </c>
      <c r="U673" t="str">
        <f t="shared" si="44"/>
        <v>SC-23-1</v>
      </c>
    </row>
    <row r="674" spans="17:21">
      <c r="Q674" t="s">
        <v>2285</v>
      </c>
      <c r="R674" t="str">
        <f t="shared" si="43"/>
        <v>CM-8-2</v>
      </c>
      <c r="T674" t="s">
        <v>2962</v>
      </c>
      <c r="U674" t="str">
        <f t="shared" si="44"/>
        <v>SC-23-2</v>
      </c>
    </row>
    <row r="675" spans="17:21">
      <c r="Q675" t="s">
        <v>2284</v>
      </c>
      <c r="R675" t="str">
        <f t="shared" si="43"/>
        <v>CM-8-1</v>
      </c>
      <c r="T675" t="s">
        <v>2963</v>
      </c>
      <c r="U675" t="str">
        <f t="shared" si="44"/>
        <v>SC-23-3</v>
      </c>
    </row>
    <row r="676" spans="17:21">
      <c r="Q676" t="s">
        <v>2283</v>
      </c>
      <c r="R676" t="str">
        <f t="shared" si="43"/>
        <v>CM-8-0</v>
      </c>
      <c r="T676" t="s">
        <v>2964</v>
      </c>
      <c r="U676" t="str">
        <f t="shared" si="44"/>
        <v>SC-23-4</v>
      </c>
    </row>
    <row r="677" spans="17:21">
      <c r="Q677" t="s">
        <v>2282</v>
      </c>
      <c r="R677" t="str">
        <f t="shared" si="43"/>
        <v>CM-7-5</v>
      </c>
      <c r="T677" t="s">
        <v>2965</v>
      </c>
      <c r="U677" t="str">
        <f t="shared" si="44"/>
        <v>SC-23-5</v>
      </c>
    </row>
    <row r="678" spans="17:21">
      <c r="Q678" t="s">
        <v>2281</v>
      </c>
      <c r="R678" t="str">
        <f t="shared" si="43"/>
        <v>CM-7-4</v>
      </c>
      <c r="T678" t="s">
        <v>2522</v>
      </c>
      <c r="U678" t="str">
        <f t="shared" si="44"/>
        <v>SC-24-0</v>
      </c>
    </row>
    <row r="679" spans="17:21">
      <c r="Q679" t="s">
        <v>2698</v>
      </c>
      <c r="R679" t="str">
        <f t="shared" si="43"/>
        <v>CM-7-3</v>
      </c>
      <c r="T679" t="s">
        <v>2523</v>
      </c>
      <c r="U679" t="str">
        <f t="shared" si="44"/>
        <v>SC-28-0</v>
      </c>
    </row>
    <row r="680" spans="17:21">
      <c r="Q680" t="s">
        <v>2280</v>
      </c>
      <c r="R680" t="str">
        <f t="shared" si="43"/>
        <v>CM-7-2</v>
      </c>
      <c r="T680" t="s">
        <v>2524</v>
      </c>
      <c r="U680" t="str">
        <f t="shared" si="44"/>
        <v>SC-28-1</v>
      </c>
    </row>
    <row r="681" spans="17:21">
      <c r="Q681" t="s">
        <v>2279</v>
      </c>
      <c r="R681" t="str">
        <f t="shared" si="43"/>
        <v>CM-7-1</v>
      </c>
      <c r="T681" t="s">
        <v>2970</v>
      </c>
      <c r="U681" t="str">
        <f t="shared" si="44"/>
        <v>SC-28-2</v>
      </c>
    </row>
    <row r="682" spans="17:21">
      <c r="Q682" t="s">
        <v>2278</v>
      </c>
      <c r="R682" t="str">
        <f t="shared" si="43"/>
        <v>CM-7-0</v>
      </c>
      <c r="T682" t="s">
        <v>2525</v>
      </c>
      <c r="U682" t="str">
        <f t="shared" si="44"/>
        <v>SC-39-0</v>
      </c>
    </row>
    <row r="683" spans="17:21">
      <c r="Q683" t="s">
        <v>2697</v>
      </c>
      <c r="R683" t="str">
        <f t="shared" si="43"/>
        <v>CM-6-4</v>
      </c>
      <c r="T683" t="s">
        <v>2995</v>
      </c>
      <c r="U683" t="str">
        <f t="shared" si="44"/>
        <v>SC-39-1</v>
      </c>
    </row>
    <row r="684" spans="17:21">
      <c r="Q684" t="s">
        <v>2696</v>
      </c>
      <c r="R684" t="str">
        <f t="shared" si="43"/>
        <v>CM-6-3</v>
      </c>
      <c r="T684" t="s">
        <v>2996</v>
      </c>
      <c r="U684" t="str">
        <f t="shared" si="44"/>
        <v>SC-39-2</v>
      </c>
    </row>
    <row r="685" spans="17:21">
      <c r="Q685" t="s">
        <v>2277</v>
      </c>
      <c r="R685" t="str">
        <f t="shared" si="43"/>
        <v>CM-6-2</v>
      </c>
      <c r="T685" t="s">
        <v>2526</v>
      </c>
      <c r="U685" t="str">
        <f t="shared" si="44"/>
        <v>SI-1-0</v>
      </c>
    </row>
    <row r="686" spans="17:21">
      <c r="Q686" t="s">
        <v>2276</v>
      </c>
      <c r="R686" t="str">
        <f t="shared" si="43"/>
        <v>CM-6-1</v>
      </c>
      <c r="T686" t="s">
        <v>2527</v>
      </c>
      <c r="U686" t="str">
        <f t="shared" si="44"/>
        <v>SI-2-0</v>
      </c>
    </row>
    <row r="687" spans="17:21">
      <c r="Q687" t="s">
        <v>2275</v>
      </c>
      <c r="R687" t="str">
        <f t="shared" si="43"/>
        <v>CM-6-0</v>
      </c>
      <c r="T687" t="s">
        <v>2528</v>
      </c>
      <c r="U687" t="str">
        <f t="shared" si="44"/>
        <v>SI-2-1</v>
      </c>
    </row>
    <row r="688" spans="17:21">
      <c r="Q688" t="s">
        <v>2695</v>
      </c>
      <c r="R688" t="str">
        <f t="shared" si="43"/>
        <v>CM-5-7</v>
      </c>
      <c r="T688" t="s">
        <v>2529</v>
      </c>
      <c r="U688" t="str">
        <f t="shared" si="44"/>
        <v>SI-2-2</v>
      </c>
    </row>
    <row r="689" spans="17:21">
      <c r="Q689" t="s">
        <v>2694</v>
      </c>
      <c r="R689" t="str">
        <f t="shared" si="43"/>
        <v>CM-5-6</v>
      </c>
      <c r="T689" t="s">
        <v>2530</v>
      </c>
      <c r="U689" t="str">
        <f t="shared" si="44"/>
        <v>SI-2-3</v>
      </c>
    </row>
    <row r="690" spans="17:21">
      <c r="Q690" t="s">
        <v>2274</v>
      </c>
      <c r="R690" t="str">
        <f t="shared" si="43"/>
        <v>CM-5-5</v>
      </c>
      <c r="T690" t="s">
        <v>3009</v>
      </c>
      <c r="U690" t="str">
        <f t="shared" si="44"/>
        <v>SI-2-4</v>
      </c>
    </row>
    <row r="691" spans="17:21">
      <c r="Q691" t="s">
        <v>2693</v>
      </c>
      <c r="R691" t="str">
        <f t="shared" si="43"/>
        <v>CM-5-4</v>
      </c>
      <c r="T691" t="s">
        <v>3010</v>
      </c>
      <c r="U691" t="str">
        <f t="shared" si="44"/>
        <v>SI-2-5</v>
      </c>
    </row>
    <row r="692" spans="17:21">
      <c r="Q692" t="s">
        <v>2273</v>
      </c>
      <c r="R692" t="str">
        <f t="shared" si="43"/>
        <v>CM-5-3</v>
      </c>
      <c r="T692" t="s">
        <v>3011</v>
      </c>
      <c r="U692" t="str">
        <f t="shared" si="44"/>
        <v>SI-2-6</v>
      </c>
    </row>
    <row r="693" spans="17:21">
      <c r="Q693" t="s">
        <v>2272</v>
      </c>
      <c r="R693" t="str">
        <f t="shared" si="43"/>
        <v>CM-5-2</v>
      </c>
      <c r="T693" t="s">
        <v>2531</v>
      </c>
      <c r="U693" t="str">
        <f t="shared" si="44"/>
        <v>SI-3-0</v>
      </c>
    </row>
    <row r="694" spans="17:21">
      <c r="Q694" t="s">
        <v>2271</v>
      </c>
      <c r="R694" t="str">
        <f t="shared" si="43"/>
        <v>CM-5-1</v>
      </c>
      <c r="T694" t="s">
        <v>2532</v>
      </c>
      <c r="U694" t="str">
        <f t="shared" si="44"/>
        <v>SI-3-1</v>
      </c>
    </row>
    <row r="695" spans="17:21">
      <c r="Q695" t="s">
        <v>2270</v>
      </c>
      <c r="R695" t="str">
        <f t="shared" si="43"/>
        <v>CM-5-0</v>
      </c>
      <c r="T695" t="s">
        <v>2533</v>
      </c>
      <c r="U695" t="str">
        <f t="shared" si="44"/>
        <v>SI-3-2</v>
      </c>
    </row>
    <row r="696" spans="17:21">
      <c r="Q696" t="s">
        <v>2692</v>
      </c>
      <c r="R696" t="str">
        <f t="shared" si="43"/>
        <v>CM-4-2</v>
      </c>
      <c r="T696" t="s">
        <v>3012</v>
      </c>
      <c r="U696" t="str">
        <f t="shared" si="44"/>
        <v>SI-3-3</v>
      </c>
    </row>
    <row r="697" spans="17:21">
      <c r="Q697" t="s">
        <v>2269</v>
      </c>
      <c r="R697" t="str">
        <f t="shared" si="43"/>
        <v>CM-4-1</v>
      </c>
      <c r="T697" t="s">
        <v>3013</v>
      </c>
      <c r="U697" t="str">
        <f t="shared" si="44"/>
        <v>SI-3-4</v>
      </c>
    </row>
    <row r="698" spans="17:21">
      <c r="Q698" t="s">
        <v>2268</v>
      </c>
      <c r="R698" t="str">
        <f t="shared" si="43"/>
        <v>CM-4-0</v>
      </c>
      <c r="T698" t="s">
        <v>3014</v>
      </c>
      <c r="U698" t="str">
        <f t="shared" si="44"/>
        <v>SI-3-5</v>
      </c>
    </row>
    <row r="699" spans="17:21">
      <c r="Q699" t="s">
        <v>2267</v>
      </c>
      <c r="R699" t="str">
        <f t="shared" si="43"/>
        <v>CM-3-6</v>
      </c>
      <c r="T699" t="s">
        <v>3015</v>
      </c>
      <c r="U699" t="str">
        <f t="shared" si="44"/>
        <v>SI-3-6</v>
      </c>
    </row>
    <row r="700" spans="17:21">
      <c r="Q700" t="s">
        <v>2691</v>
      </c>
      <c r="R700" t="str">
        <f t="shared" si="43"/>
        <v>CM-3-5</v>
      </c>
      <c r="T700" t="s">
        <v>2534</v>
      </c>
      <c r="U700" t="str">
        <f t="shared" si="44"/>
        <v>SI-3-7</v>
      </c>
    </row>
    <row r="701" spans="17:21">
      <c r="Q701" t="s">
        <v>2266</v>
      </c>
      <c r="R701" t="str">
        <f t="shared" si="43"/>
        <v>CM-3-4</v>
      </c>
      <c r="T701" t="s">
        <v>3016</v>
      </c>
      <c r="U701" t="str">
        <f t="shared" si="44"/>
        <v>SI-3-8</v>
      </c>
    </row>
    <row r="702" spans="17:21">
      <c r="Q702" t="s">
        <v>2690</v>
      </c>
      <c r="R702" t="str">
        <f t="shared" si="43"/>
        <v>CM-3-3</v>
      </c>
      <c r="T702" t="s">
        <v>3017</v>
      </c>
      <c r="U702" t="str">
        <f t="shared" si="44"/>
        <v>SI-3-9</v>
      </c>
    </row>
    <row r="703" spans="17:21">
      <c r="Q703" t="s">
        <v>2265</v>
      </c>
      <c r="R703" t="str">
        <f t="shared" si="43"/>
        <v>CM-3-2</v>
      </c>
      <c r="T703" t="s">
        <v>3018</v>
      </c>
      <c r="U703" t="str">
        <f t="shared" si="44"/>
        <v>SI-3-10</v>
      </c>
    </row>
    <row r="704" spans="17:21">
      <c r="Q704" t="s">
        <v>2264</v>
      </c>
      <c r="R704" t="str">
        <f t="shared" si="43"/>
        <v>CM-3-1</v>
      </c>
      <c r="T704" t="s">
        <v>2535</v>
      </c>
      <c r="U704" t="str">
        <f t="shared" si="44"/>
        <v>SI-4-0</v>
      </c>
    </row>
    <row r="705" spans="17:21">
      <c r="Q705" t="s">
        <v>2263</v>
      </c>
      <c r="R705" t="str">
        <f t="shared" si="43"/>
        <v>CM-3-0</v>
      </c>
      <c r="T705" t="s">
        <v>2536</v>
      </c>
      <c r="U705" t="str">
        <f t="shared" si="44"/>
        <v>SI-4-1</v>
      </c>
    </row>
    <row r="706" spans="17:21">
      <c r="Q706" t="s">
        <v>2262</v>
      </c>
      <c r="R706" t="str">
        <f t="shared" ref="R706:R769" si="45">VLOOKUP(Q706,T:T,1,FALSE)</f>
        <v>CM-2-7</v>
      </c>
      <c r="T706" t="s">
        <v>2537</v>
      </c>
      <c r="U706" t="str">
        <f t="shared" si="44"/>
        <v>SI-4-2</v>
      </c>
    </row>
    <row r="707" spans="17:21">
      <c r="Q707" t="s">
        <v>2689</v>
      </c>
      <c r="R707" t="str">
        <f t="shared" si="45"/>
        <v>CM-2-6</v>
      </c>
      <c r="T707" t="s">
        <v>3019</v>
      </c>
      <c r="U707" t="str">
        <f t="shared" ref="U707:U764" si="46">VLOOKUP(T707,Q:Q,1,FALSE)</f>
        <v>SI-4-3</v>
      </c>
    </row>
    <row r="708" spans="17:21">
      <c r="Q708" t="s">
        <v>2688</v>
      </c>
      <c r="R708" t="str">
        <f t="shared" si="45"/>
        <v>CM-2-5</v>
      </c>
      <c r="T708" t="s">
        <v>2538</v>
      </c>
      <c r="U708" t="str">
        <f t="shared" si="46"/>
        <v>SI-4-4</v>
      </c>
    </row>
    <row r="709" spans="17:21">
      <c r="Q709" t="s">
        <v>2687</v>
      </c>
      <c r="R709" t="str">
        <f t="shared" si="45"/>
        <v>CM-2-4</v>
      </c>
      <c r="T709" t="s">
        <v>2539</v>
      </c>
      <c r="U709" t="str">
        <f t="shared" si="46"/>
        <v>SI-4-5</v>
      </c>
    </row>
    <row r="710" spans="17:21">
      <c r="Q710" t="s">
        <v>2261</v>
      </c>
      <c r="R710" t="str">
        <f t="shared" si="45"/>
        <v>CM-2-3</v>
      </c>
      <c r="T710" t="s">
        <v>3020</v>
      </c>
      <c r="U710" t="str">
        <f t="shared" si="46"/>
        <v>SI-4-6</v>
      </c>
    </row>
    <row r="711" spans="17:21">
      <c r="Q711" t="s">
        <v>2260</v>
      </c>
      <c r="R711" t="str">
        <f t="shared" si="45"/>
        <v>CM-2-2</v>
      </c>
      <c r="T711" t="s">
        <v>3021</v>
      </c>
      <c r="U711" t="str">
        <f t="shared" si="46"/>
        <v>SI-4-7</v>
      </c>
    </row>
    <row r="712" spans="17:21">
      <c r="Q712" t="s">
        <v>2259</v>
      </c>
      <c r="R712" t="str">
        <f t="shared" si="45"/>
        <v>CM-2-1</v>
      </c>
      <c r="T712" t="s">
        <v>3022</v>
      </c>
      <c r="U712" t="str">
        <f t="shared" si="46"/>
        <v>SI-4-8</v>
      </c>
    </row>
    <row r="713" spans="17:21">
      <c r="Q713" t="s">
        <v>2258</v>
      </c>
      <c r="R713" t="str">
        <f t="shared" si="45"/>
        <v>CM-2-0</v>
      </c>
      <c r="T713" t="s">
        <v>3023</v>
      </c>
      <c r="U713" t="str">
        <f t="shared" si="46"/>
        <v>SI-4-9</v>
      </c>
    </row>
    <row r="714" spans="17:21">
      <c r="Q714" t="s">
        <v>2704</v>
      </c>
      <c r="R714" t="str">
        <f t="shared" si="45"/>
        <v>CM-11-2</v>
      </c>
      <c r="T714" t="s">
        <v>3024</v>
      </c>
      <c r="U714" t="str">
        <f t="shared" si="46"/>
        <v>SI-4-10</v>
      </c>
    </row>
    <row r="715" spans="17:21">
      <c r="Q715" t="s">
        <v>2293</v>
      </c>
      <c r="R715" t="str">
        <f t="shared" si="45"/>
        <v>CM-11-1</v>
      </c>
      <c r="T715" t="s">
        <v>2540</v>
      </c>
      <c r="U715" t="str">
        <f t="shared" si="46"/>
        <v>SI-4-11</v>
      </c>
    </row>
    <row r="716" spans="17:21">
      <c r="Q716" t="s">
        <v>2292</v>
      </c>
      <c r="R716" t="str">
        <f t="shared" si="45"/>
        <v>CM-11-0</v>
      </c>
      <c r="T716" t="s">
        <v>3025</v>
      </c>
      <c r="U716" t="str">
        <f t="shared" si="46"/>
        <v>SI-4-12</v>
      </c>
    </row>
    <row r="717" spans="17:21">
      <c r="Q717" t="s">
        <v>2291</v>
      </c>
      <c r="R717" t="str">
        <f t="shared" si="45"/>
        <v>CM-10-1</v>
      </c>
      <c r="T717" t="s">
        <v>3026</v>
      </c>
      <c r="U717" t="str">
        <f t="shared" si="46"/>
        <v>SI-4-13</v>
      </c>
    </row>
    <row r="718" spans="17:21">
      <c r="Q718" t="s">
        <v>2290</v>
      </c>
      <c r="R718" t="str">
        <f t="shared" si="45"/>
        <v>CM-10-0</v>
      </c>
      <c r="T718" t="s">
        <v>2541</v>
      </c>
      <c r="U718" t="str">
        <f t="shared" si="46"/>
        <v>SI-4-14</v>
      </c>
    </row>
    <row r="719" spans="17:21">
      <c r="Q719" t="s">
        <v>2257</v>
      </c>
      <c r="R719" t="str">
        <f t="shared" si="45"/>
        <v>CM-1-0</v>
      </c>
      <c r="T719" t="s">
        <v>3027</v>
      </c>
      <c r="U719" t="str">
        <f t="shared" si="46"/>
        <v>SI-4-15</v>
      </c>
    </row>
    <row r="720" spans="17:21">
      <c r="Q720" t="s">
        <v>2686</v>
      </c>
      <c r="R720" t="str">
        <f t="shared" si="45"/>
        <v>CA-9-1</v>
      </c>
      <c r="T720" t="s">
        <v>2542</v>
      </c>
      <c r="U720" t="str">
        <f t="shared" si="46"/>
        <v>SI-4-16</v>
      </c>
    </row>
    <row r="721" spans="17:21">
      <c r="Q721" t="s">
        <v>2256</v>
      </c>
      <c r="R721" t="str">
        <f t="shared" si="45"/>
        <v>CA-9-0</v>
      </c>
      <c r="T721" t="s">
        <v>3028</v>
      </c>
      <c r="U721" t="str">
        <f t="shared" si="46"/>
        <v>SI-4-17</v>
      </c>
    </row>
    <row r="722" spans="17:21">
      <c r="Q722" t="s">
        <v>2685</v>
      </c>
      <c r="R722" t="str">
        <f t="shared" si="45"/>
        <v>CA-8-2</v>
      </c>
      <c r="T722" t="s">
        <v>2543</v>
      </c>
      <c r="U722" t="str">
        <f t="shared" si="46"/>
        <v>SI-4-18</v>
      </c>
    </row>
    <row r="723" spans="17:21">
      <c r="Q723" t="s">
        <v>2255</v>
      </c>
      <c r="R723" t="str">
        <f t="shared" si="45"/>
        <v>CA-8-1</v>
      </c>
      <c r="T723" t="s">
        <v>2544</v>
      </c>
      <c r="U723" t="str">
        <f t="shared" si="46"/>
        <v>SI-4-19</v>
      </c>
    </row>
    <row r="724" spans="17:21">
      <c r="Q724" t="s">
        <v>2254</v>
      </c>
      <c r="R724" t="str">
        <f t="shared" si="45"/>
        <v>CA-8-0</v>
      </c>
      <c r="T724" t="s">
        <v>2545</v>
      </c>
      <c r="U724" t="str">
        <f t="shared" si="46"/>
        <v>SI-4-20</v>
      </c>
    </row>
    <row r="725" spans="17:21">
      <c r="Q725" t="s">
        <v>2253</v>
      </c>
      <c r="R725" t="str">
        <f t="shared" si="45"/>
        <v>CA-7-3</v>
      </c>
      <c r="T725" t="s">
        <v>3029</v>
      </c>
      <c r="U725" t="str">
        <f t="shared" si="46"/>
        <v>SI-4-21</v>
      </c>
    </row>
    <row r="726" spans="17:21">
      <c r="Q726" t="s">
        <v>2684</v>
      </c>
      <c r="R726" t="str">
        <f t="shared" si="45"/>
        <v>CA-7-2</v>
      </c>
      <c r="T726" t="s">
        <v>2546</v>
      </c>
      <c r="U726" t="str">
        <f t="shared" si="46"/>
        <v>SI-4-22</v>
      </c>
    </row>
    <row r="727" spans="17:21">
      <c r="Q727" t="s">
        <v>2252</v>
      </c>
      <c r="R727" t="str">
        <f t="shared" si="45"/>
        <v>CA-7-1</v>
      </c>
      <c r="T727" t="s">
        <v>2547</v>
      </c>
      <c r="U727" t="str">
        <f t="shared" si="46"/>
        <v>SI-4-23</v>
      </c>
    </row>
    <row r="728" spans="17:21">
      <c r="Q728" t="s">
        <v>2251</v>
      </c>
      <c r="R728" t="str">
        <f t="shared" si="45"/>
        <v>CA-7-0</v>
      </c>
      <c r="T728" t="s">
        <v>2548</v>
      </c>
      <c r="U728" t="str">
        <f t="shared" si="46"/>
        <v>SI-4-24</v>
      </c>
    </row>
    <row r="729" spans="17:21">
      <c r="Q729" t="s">
        <v>2250</v>
      </c>
      <c r="R729" t="str">
        <f t="shared" si="45"/>
        <v>CA-6-0</v>
      </c>
      <c r="T729" t="s">
        <v>2549</v>
      </c>
      <c r="U729" t="str">
        <f t="shared" si="46"/>
        <v>SI-5-0</v>
      </c>
    </row>
    <row r="730" spans="17:21">
      <c r="Q730" t="s">
        <v>2683</v>
      </c>
      <c r="R730" t="str">
        <f t="shared" si="45"/>
        <v>CA-5-1</v>
      </c>
      <c r="T730" t="s">
        <v>2550</v>
      </c>
      <c r="U730" t="str">
        <f t="shared" si="46"/>
        <v>SI-5-1</v>
      </c>
    </row>
    <row r="731" spans="17:21">
      <c r="Q731" t="s">
        <v>2249</v>
      </c>
      <c r="R731" t="str">
        <f t="shared" si="45"/>
        <v>CA-5-0</v>
      </c>
      <c r="T731" t="s">
        <v>2551</v>
      </c>
      <c r="U731" t="str">
        <f t="shared" si="46"/>
        <v>SI-6-0</v>
      </c>
    </row>
    <row r="732" spans="17:21">
      <c r="Q732" t="s">
        <v>2248</v>
      </c>
      <c r="R732" t="str">
        <f t="shared" si="45"/>
        <v>CA-3-5</v>
      </c>
      <c r="T732" t="s">
        <v>3030</v>
      </c>
      <c r="U732" t="str">
        <f t="shared" si="46"/>
        <v>SI-6-1</v>
      </c>
    </row>
    <row r="733" spans="17:21">
      <c r="Q733" t="s">
        <v>2681</v>
      </c>
      <c r="R733" t="str">
        <f t="shared" si="45"/>
        <v>CA-3-4</v>
      </c>
      <c r="T733" t="s">
        <v>3031</v>
      </c>
      <c r="U733" t="str">
        <f t="shared" si="46"/>
        <v>SI-6-2</v>
      </c>
    </row>
    <row r="734" spans="17:21">
      <c r="Q734" t="s">
        <v>2247</v>
      </c>
      <c r="R734" t="str">
        <f t="shared" si="45"/>
        <v>CA-3-3</v>
      </c>
      <c r="T734" t="s">
        <v>3032</v>
      </c>
      <c r="U734" t="str">
        <f t="shared" si="46"/>
        <v>SI-6-3</v>
      </c>
    </row>
    <row r="735" spans="17:21">
      <c r="Q735" t="s">
        <v>2680</v>
      </c>
      <c r="R735" t="str">
        <f t="shared" si="45"/>
        <v>CA-3-2</v>
      </c>
      <c r="T735" t="s">
        <v>2552</v>
      </c>
      <c r="U735" t="str">
        <f t="shared" si="46"/>
        <v>SI-7-0</v>
      </c>
    </row>
    <row r="736" spans="17:21">
      <c r="Q736" t="s">
        <v>2679</v>
      </c>
      <c r="R736" t="str">
        <f t="shared" si="45"/>
        <v>CA-3-1</v>
      </c>
      <c r="T736" t="s">
        <v>2553</v>
      </c>
      <c r="U736" t="str">
        <f t="shared" si="46"/>
        <v>SI-7-1</v>
      </c>
    </row>
    <row r="737" spans="17:21">
      <c r="Q737" t="s">
        <v>2246</v>
      </c>
      <c r="R737" t="str">
        <f t="shared" si="45"/>
        <v>CA-3-0</v>
      </c>
      <c r="T737" t="s">
        <v>2554</v>
      </c>
      <c r="U737" t="str">
        <f t="shared" si="46"/>
        <v>SI-7-2</v>
      </c>
    </row>
    <row r="738" spans="17:21">
      <c r="Q738" t="s">
        <v>2245</v>
      </c>
      <c r="R738" t="str">
        <f t="shared" si="45"/>
        <v>CA-2-3</v>
      </c>
      <c r="T738" t="s">
        <v>3033</v>
      </c>
      <c r="U738" t="str">
        <f t="shared" si="46"/>
        <v>SI-7-3</v>
      </c>
    </row>
    <row r="739" spans="17:21">
      <c r="Q739" t="s">
        <v>2244</v>
      </c>
      <c r="R739" t="str">
        <f t="shared" si="45"/>
        <v>CA-2-2</v>
      </c>
      <c r="T739" t="s">
        <v>3034</v>
      </c>
      <c r="U739" t="str">
        <f t="shared" si="46"/>
        <v>SI-7-4</v>
      </c>
    </row>
    <row r="740" spans="17:21">
      <c r="Q740" t="s">
        <v>2243</v>
      </c>
      <c r="R740" t="str">
        <f t="shared" si="45"/>
        <v>CA-2-1</v>
      </c>
      <c r="T740" t="s">
        <v>2555</v>
      </c>
      <c r="U740" t="str">
        <f t="shared" si="46"/>
        <v>SI-7-5</v>
      </c>
    </row>
    <row r="741" spans="17:21">
      <c r="Q741" t="s">
        <v>2242</v>
      </c>
      <c r="R741" t="str">
        <f t="shared" si="45"/>
        <v>CA-2-0</v>
      </c>
      <c r="T741" t="s">
        <v>3035</v>
      </c>
      <c r="U741" t="str">
        <f t="shared" si="46"/>
        <v>SI-7-6</v>
      </c>
    </row>
    <row r="742" spans="17:21">
      <c r="Q742" t="s">
        <v>2241</v>
      </c>
      <c r="R742" t="str">
        <f t="shared" si="45"/>
        <v>CA-1-0</v>
      </c>
      <c r="T742" t="s">
        <v>2556</v>
      </c>
      <c r="U742" t="str">
        <f t="shared" si="46"/>
        <v>SI-7-7</v>
      </c>
    </row>
    <row r="743" spans="17:21">
      <c r="Q743" t="s">
        <v>2660</v>
      </c>
      <c r="R743" t="str">
        <f t="shared" si="45"/>
        <v>AU-9-6</v>
      </c>
      <c r="T743" t="s">
        <v>3036</v>
      </c>
      <c r="U743" t="str">
        <f t="shared" si="46"/>
        <v>SI-7-8</v>
      </c>
    </row>
    <row r="744" spans="17:21">
      <c r="Q744" t="s">
        <v>2659</v>
      </c>
      <c r="R744" t="str">
        <f t="shared" si="45"/>
        <v>AU-9-5</v>
      </c>
      <c r="T744" t="s">
        <v>3037</v>
      </c>
      <c r="U744" t="str">
        <f t="shared" si="46"/>
        <v>SI-7-9</v>
      </c>
    </row>
    <row r="745" spans="17:21">
      <c r="Q745" t="s">
        <v>2235</v>
      </c>
      <c r="R745" t="str">
        <f t="shared" si="45"/>
        <v>AU-9-4</v>
      </c>
      <c r="T745" t="s">
        <v>3038</v>
      </c>
      <c r="U745" t="str">
        <f t="shared" si="46"/>
        <v>SI-7-10</v>
      </c>
    </row>
    <row r="746" spans="17:21">
      <c r="Q746" t="s">
        <v>2234</v>
      </c>
      <c r="R746" t="str">
        <f t="shared" si="45"/>
        <v>AU-9-3</v>
      </c>
      <c r="T746" t="s">
        <v>3039</v>
      </c>
      <c r="U746" t="str">
        <f t="shared" si="46"/>
        <v>SI-7-11</v>
      </c>
    </row>
    <row r="747" spans="17:21">
      <c r="Q747" t="s">
        <v>2233</v>
      </c>
      <c r="R747" t="str">
        <f t="shared" si="45"/>
        <v>AU-9-2</v>
      </c>
      <c r="T747" t="s">
        <v>3040</v>
      </c>
      <c r="U747" t="str">
        <f t="shared" si="46"/>
        <v>SI-7-12</v>
      </c>
    </row>
    <row r="748" spans="17:21">
      <c r="Q748" t="s">
        <v>2658</v>
      </c>
      <c r="R748" t="str">
        <f t="shared" si="45"/>
        <v>AU-9-1</v>
      </c>
      <c r="T748" t="s">
        <v>3041</v>
      </c>
      <c r="U748" t="str">
        <f t="shared" si="46"/>
        <v>SI-7-13</v>
      </c>
    </row>
    <row r="749" spans="17:21">
      <c r="Q749" t="s">
        <v>2232</v>
      </c>
      <c r="R749" t="str">
        <f t="shared" si="45"/>
        <v>AU-9-0</v>
      </c>
      <c r="T749" t="s">
        <v>2557</v>
      </c>
      <c r="U749" t="str">
        <f t="shared" si="46"/>
        <v>SI-7-14</v>
      </c>
    </row>
    <row r="750" spans="17:21">
      <c r="Q750" t="s">
        <v>2657</v>
      </c>
      <c r="R750" t="str">
        <f t="shared" si="45"/>
        <v>AU-8-2</v>
      </c>
      <c r="T750" t="s">
        <v>3042</v>
      </c>
      <c r="U750" t="str">
        <f t="shared" si="46"/>
        <v>SI-7-15</v>
      </c>
    </row>
    <row r="751" spans="17:21">
      <c r="Q751" t="s">
        <v>2231</v>
      </c>
      <c r="R751" t="str">
        <f t="shared" si="45"/>
        <v>AU-8-1</v>
      </c>
      <c r="T751" t="s">
        <v>3043</v>
      </c>
      <c r="U751" t="str">
        <f t="shared" si="46"/>
        <v>SI-7-16</v>
      </c>
    </row>
    <row r="752" spans="17:21">
      <c r="Q752" t="s">
        <v>2230</v>
      </c>
      <c r="R752" t="str">
        <f t="shared" si="45"/>
        <v>AU-8-0</v>
      </c>
      <c r="T752" t="s">
        <v>2558</v>
      </c>
      <c r="U752" t="str">
        <f t="shared" si="46"/>
        <v>SI-8-0</v>
      </c>
    </row>
    <row r="753" spans="17:21">
      <c r="Q753" t="s">
        <v>2656</v>
      </c>
      <c r="R753" t="str">
        <f t="shared" si="45"/>
        <v>AU-7-2</v>
      </c>
      <c r="T753" t="s">
        <v>2559</v>
      </c>
      <c r="U753" t="str">
        <f t="shared" si="46"/>
        <v>SI-8-1</v>
      </c>
    </row>
    <row r="754" spans="17:21">
      <c r="Q754" t="s">
        <v>2229</v>
      </c>
      <c r="R754" t="str">
        <f t="shared" si="45"/>
        <v>AU-7-1</v>
      </c>
      <c r="T754" t="s">
        <v>2560</v>
      </c>
      <c r="U754" t="str">
        <f t="shared" si="46"/>
        <v>SI-8-2</v>
      </c>
    </row>
    <row r="755" spans="17:21">
      <c r="Q755" t="s">
        <v>2228</v>
      </c>
      <c r="R755" t="str">
        <f t="shared" si="45"/>
        <v>AU-7-0</v>
      </c>
      <c r="T755" t="s">
        <v>3044</v>
      </c>
      <c r="U755" t="str">
        <f t="shared" si="46"/>
        <v>SI-8-3</v>
      </c>
    </row>
    <row r="756" spans="17:21">
      <c r="Q756" t="s">
        <v>2655</v>
      </c>
      <c r="R756" t="str">
        <f t="shared" si="45"/>
        <v>AU-6-9</v>
      </c>
      <c r="T756" t="s">
        <v>2561</v>
      </c>
      <c r="U756" t="str">
        <f t="shared" si="46"/>
        <v>SI-10-0</v>
      </c>
    </row>
    <row r="757" spans="17:21">
      <c r="Q757" t="s">
        <v>2654</v>
      </c>
      <c r="R757" t="str">
        <f t="shared" si="45"/>
        <v>AU-6-8</v>
      </c>
      <c r="T757" t="s">
        <v>3046</v>
      </c>
      <c r="U757" t="str">
        <f t="shared" si="46"/>
        <v>SI-10-1</v>
      </c>
    </row>
    <row r="758" spans="17:21">
      <c r="Q758" t="s">
        <v>2226</v>
      </c>
      <c r="R758" t="str">
        <f t="shared" si="45"/>
        <v>AU-6-7</v>
      </c>
      <c r="T758" t="s">
        <v>3047</v>
      </c>
      <c r="U758" t="str">
        <f t="shared" si="46"/>
        <v>SI-10-2</v>
      </c>
    </row>
    <row r="759" spans="17:21">
      <c r="Q759" t="s">
        <v>2225</v>
      </c>
      <c r="R759" t="str">
        <f t="shared" si="45"/>
        <v>AU-6-6</v>
      </c>
      <c r="T759" t="s">
        <v>3048</v>
      </c>
      <c r="U759" t="str">
        <f t="shared" si="46"/>
        <v>SI-10-3</v>
      </c>
    </row>
    <row r="760" spans="17:21">
      <c r="Q760" t="s">
        <v>2224</v>
      </c>
      <c r="R760" t="str">
        <f t="shared" si="45"/>
        <v>AU-6-5</v>
      </c>
      <c r="T760" t="s">
        <v>3049</v>
      </c>
      <c r="U760" t="str">
        <f t="shared" si="46"/>
        <v>SI-10-4</v>
      </c>
    </row>
    <row r="761" spans="17:21">
      <c r="Q761" t="s">
        <v>2223</v>
      </c>
      <c r="R761" t="str">
        <f t="shared" si="45"/>
        <v>AU-6-4</v>
      </c>
      <c r="T761" t="s">
        <v>3050</v>
      </c>
      <c r="U761" t="str">
        <f t="shared" si="46"/>
        <v>SI-10-5</v>
      </c>
    </row>
    <row r="762" spans="17:21">
      <c r="Q762" t="s">
        <v>2222</v>
      </c>
      <c r="R762" t="str">
        <f t="shared" si="45"/>
        <v>AU-6-3</v>
      </c>
      <c r="T762" t="s">
        <v>2562</v>
      </c>
      <c r="U762" t="str">
        <f t="shared" si="46"/>
        <v>SI-11-0</v>
      </c>
    </row>
    <row r="763" spans="17:21">
      <c r="Q763" t="s">
        <v>2653</v>
      </c>
      <c r="R763" t="str">
        <f t="shared" si="45"/>
        <v>AU-6-2</v>
      </c>
      <c r="T763" t="s">
        <v>2563</v>
      </c>
      <c r="U763" t="str">
        <f t="shared" si="46"/>
        <v>SI-12-0</v>
      </c>
    </row>
    <row r="764" spans="17:21">
      <c r="Q764" t="s">
        <v>2227</v>
      </c>
      <c r="R764" t="str">
        <f t="shared" si="45"/>
        <v>AU-6-10</v>
      </c>
      <c r="T764" t="s">
        <v>2564</v>
      </c>
      <c r="U764" t="str">
        <f t="shared" si="46"/>
        <v>SI-16-0</v>
      </c>
    </row>
    <row r="765" spans="17:21">
      <c r="Q765" t="s">
        <v>2221</v>
      </c>
      <c r="R765" t="str">
        <f t="shared" si="45"/>
        <v>AU-6-1</v>
      </c>
    </row>
    <row r="766" spans="17:21">
      <c r="Q766" t="s">
        <v>2220</v>
      </c>
      <c r="R766" t="str">
        <f t="shared" si="45"/>
        <v>AU-6-0</v>
      </c>
    </row>
    <row r="767" spans="17:21">
      <c r="Q767" t="s">
        <v>2652</v>
      </c>
      <c r="R767" t="str">
        <f t="shared" si="45"/>
        <v>AU-5-4</v>
      </c>
    </row>
    <row r="768" spans="17:21">
      <c r="Q768" t="s">
        <v>2651</v>
      </c>
      <c r="R768" t="str">
        <f t="shared" si="45"/>
        <v>AU-5-3</v>
      </c>
    </row>
    <row r="769" spans="17:18">
      <c r="Q769" t="s">
        <v>2219</v>
      </c>
      <c r="R769" t="str">
        <f t="shared" si="45"/>
        <v>AU-5-2</v>
      </c>
    </row>
    <row r="770" spans="17:18">
      <c r="Q770" t="s">
        <v>2218</v>
      </c>
      <c r="R770" t="str">
        <f t="shared" ref="R770:R833" si="47">VLOOKUP(Q770,T:T,1,FALSE)</f>
        <v>AU-5-1</v>
      </c>
    </row>
    <row r="771" spans="17:18">
      <c r="Q771" t="s">
        <v>2217</v>
      </c>
      <c r="R771" t="str">
        <f t="shared" si="47"/>
        <v>AU-5-0</v>
      </c>
    </row>
    <row r="772" spans="17:18">
      <c r="Q772" t="s">
        <v>2650</v>
      </c>
      <c r="R772" t="str">
        <f t="shared" si="47"/>
        <v>AU-4-1</v>
      </c>
    </row>
    <row r="773" spans="17:18">
      <c r="Q773" t="s">
        <v>2216</v>
      </c>
      <c r="R773" t="str">
        <f t="shared" si="47"/>
        <v>AU-4-0</v>
      </c>
    </row>
    <row r="774" spans="17:18">
      <c r="Q774" t="s">
        <v>2215</v>
      </c>
      <c r="R774" t="str">
        <f t="shared" si="47"/>
        <v>AU-3-2</v>
      </c>
    </row>
    <row r="775" spans="17:18">
      <c r="Q775" t="s">
        <v>2214</v>
      </c>
      <c r="R775" t="str">
        <f t="shared" si="47"/>
        <v>AU-3-1</v>
      </c>
    </row>
    <row r="776" spans="17:18">
      <c r="Q776" t="s">
        <v>2213</v>
      </c>
      <c r="R776" t="str">
        <f t="shared" si="47"/>
        <v>AU-3-0</v>
      </c>
    </row>
    <row r="777" spans="17:18">
      <c r="Q777" t="s">
        <v>2649</v>
      </c>
      <c r="R777" t="str">
        <f t="shared" si="47"/>
        <v>AU-2-4</v>
      </c>
    </row>
    <row r="778" spans="17:18">
      <c r="Q778" t="s">
        <v>2212</v>
      </c>
      <c r="R778" t="str">
        <f t="shared" si="47"/>
        <v>AU-2-3</v>
      </c>
    </row>
    <row r="779" spans="17:18">
      <c r="Q779" t="s">
        <v>2648</v>
      </c>
      <c r="R779" t="str">
        <f t="shared" si="47"/>
        <v>AU-2-2</v>
      </c>
    </row>
    <row r="780" spans="17:18">
      <c r="Q780" t="s">
        <v>2647</v>
      </c>
      <c r="R780" t="str">
        <f t="shared" si="47"/>
        <v>AU-2-1</v>
      </c>
    </row>
    <row r="781" spans="17:18">
      <c r="Q781" t="s">
        <v>2211</v>
      </c>
      <c r="R781" t="str">
        <f t="shared" si="47"/>
        <v>AU-2-0</v>
      </c>
    </row>
    <row r="782" spans="17:18">
      <c r="Q782" t="s">
        <v>2240</v>
      </c>
      <c r="R782" t="str">
        <f t="shared" si="47"/>
        <v>AU-12-3</v>
      </c>
    </row>
    <row r="783" spans="17:18">
      <c r="Q783" t="s">
        <v>2667</v>
      </c>
      <c r="R783" t="str">
        <f t="shared" si="47"/>
        <v>AU-12-2</v>
      </c>
    </row>
    <row r="784" spans="17:18">
      <c r="Q784" t="s">
        <v>2239</v>
      </c>
      <c r="R784" t="str">
        <f t="shared" si="47"/>
        <v>AU-12-1</v>
      </c>
    </row>
    <row r="785" spans="17:18">
      <c r="Q785" t="s">
        <v>2238</v>
      </c>
      <c r="R785" t="str">
        <f t="shared" si="47"/>
        <v>AU-12-0</v>
      </c>
    </row>
    <row r="786" spans="17:18">
      <c r="Q786" t="s">
        <v>2666</v>
      </c>
      <c r="R786" t="str">
        <f t="shared" si="47"/>
        <v>AU-11-1</v>
      </c>
    </row>
    <row r="787" spans="17:18">
      <c r="Q787" t="s">
        <v>2237</v>
      </c>
      <c r="R787" t="str">
        <f t="shared" si="47"/>
        <v>AU-11-0</v>
      </c>
    </row>
    <row r="788" spans="17:18">
      <c r="Q788" t="s">
        <v>2665</v>
      </c>
      <c r="R788" t="str">
        <f t="shared" si="47"/>
        <v>AU-10-5</v>
      </c>
    </row>
    <row r="789" spans="17:18">
      <c r="Q789" t="s">
        <v>2664</v>
      </c>
      <c r="R789" t="str">
        <f t="shared" si="47"/>
        <v>AU-10-4</v>
      </c>
    </row>
    <row r="790" spans="17:18">
      <c r="Q790" t="s">
        <v>2663</v>
      </c>
      <c r="R790" t="str">
        <f t="shared" si="47"/>
        <v>AU-10-3</v>
      </c>
    </row>
    <row r="791" spans="17:18">
      <c r="Q791" t="s">
        <v>2662</v>
      </c>
      <c r="R791" t="str">
        <f t="shared" si="47"/>
        <v>AU-10-2</v>
      </c>
    </row>
    <row r="792" spans="17:18">
      <c r="Q792" t="s">
        <v>2661</v>
      </c>
      <c r="R792" t="str">
        <f t="shared" si="47"/>
        <v>AU-10-1</v>
      </c>
    </row>
    <row r="793" spans="17:18">
      <c r="Q793" t="s">
        <v>2236</v>
      </c>
      <c r="R793" t="str">
        <f t="shared" si="47"/>
        <v>AU-10-0</v>
      </c>
    </row>
    <row r="794" spans="17:18">
      <c r="Q794" t="s">
        <v>2210</v>
      </c>
      <c r="R794" t="str">
        <f t="shared" si="47"/>
        <v>AU-1-0</v>
      </c>
    </row>
    <row r="795" spans="17:18">
      <c r="Q795" t="s">
        <v>2209</v>
      </c>
      <c r="R795" t="str">
        <f t="shared" si="47"/>
        <v>AT-4-0</v>
      </c>
    </row>
    <row r="796" spans="17:18">
      <c r="Q796" t="s">
        <v>2208</v>
      </c>
      <c r="R796" t="str">
        <f t="shared" si="47"/>
        <v>AT-3-4</v>
      </c>
    </row>
    <row r="797" spans="17:18">
      <c r="Q797" t="s">
        <v>2207</v>
      </c>
      <c r="R797" t="str">
        <f t="shared" si="47"/>
        <v>AT-3-3</v>
      </c>
    </row>
    <row r="798" spans="17:18">
      <c r="Q798" t="s">
        <v>2645</v>
      </c>
      <c r="R798" t="str">
        <f t="shared" si="47"/>
        <v>AT-3-2</v>
      </c>
    </row>
    <row r="799" spans="17:18">
      <c r="Q799" t="s">
        <v>2644</v>
      </c>
      <c r="R799" t="str">
        <f t="shared" si="47"/>
        <v>AT-3-1</v>
      </c>
    </row>
    <row r="800" spans="17:18">
      <c r="Q800" t="s">
        <v>2206</v>
      </c>
      <c r="R800" t="str">
        <f t="shared" si="47"/>
        <v>AT-3-0</v>
      </c>
    </row>
    <row r="801" spans="17:18">
      <c r="Q801" t="s">
        <v>2205</v>
      </c>
      <c r="R801" t="str">
        <f t="shared" si="47"/>
        <v>AT-2-2</v>
      </c>
    </row>
    <row r="802" spans="17:18">
      <c r="Q802" t="s">
        <v>2643</v>
      </c>
      <c r="R802" t="str">
        <f t="shared" si="47"/>
        <v>AT-2-1</v>
      </c>
    </row>
    <row r="803" spans="17:18">
      <c r="Q803" t="s">
        <v>2204</v>
      </c>
      <c r="R803" t="str">
        <f t="shared" si="47"/>
        <v>AT-2-0</v>
      </c>
    </row>
    <row r="804" spans="17:18">
      <c r="Q804" t="s">
        <v>2203</v>
      </c>
      <c r="R804" t="str">
        <f t="shared" si="47"/>
        <v>AT-1-0</v>
      </c>
    </row>
    <row r="805" spans="17:18">
      <c r="Q805" t="s">
        <v>2178</v>
      </c>
      <c r="R805" t="str">
        <f t="shared" si="47"/>
        <v>AC-8-0</v>
      </c>
    </row>
    <row r="806" spans="17:18">
      <c r="Q806" t="s">
        <v>2177</v>
      </c>
      <c r="R806" t="str">
        <f t="shared" si="47"/>
        <v>AC-7-2</v>
      </c>
    </row>
    <row r="807" spans="17:18">
      <c r="Q807" t="s">
        <v>2605</v>
      </c>
      <c r="R807" t="str">
        <f t="shared" si="47"/>
        <v>AC-7-1</v>
      </c>
    </row>
    <row r="808" spans="17:18">
      <c r="Q808" t="s">
        <v>2176</v>
      </c>
      <c r="R808" t="str">
        <f t="shared" si="47"/>
        <v>AC-7-0</v>
      </c>
    </row>
    <row r="809" spans="17:18">
      <c r="Q809" t="s">
        <v>2174</v>
      </c>
      <c r="R809" t="str">
        <f t="shared" si="47"/>
        <v>AC-6-9</v>
      </c>
    </row>
    <row r="810" spans="17:18">
      <c r="Q810" t="s">
        <v>2173</v>
      </c>
      <c r="R810" t="str">
        <f t="shared" si="47"/>
        <v>AC-6-8</v>
      </c>
    </row>
    <row r="811" spans="17:18">
      <c r="Q811" t="s">
        <v>2172</v>
      </c>
      <c r="R811" t="str">
        <f t="shared" si="47"/>
        <v>AC-6-7</v>
      </c>
    </row>
    <row r="812" spans="17:18">
      <c r="Q812" t="s">
        <v>2604</v>
      </c>
      <c r="R812" t="str">
        <f t="shared" si="47"/>
        <v>AC-6-6</v>
      </c>
    </row>
    <row r="813" spans="17:18">
      <c r="Q813" t="s">
        <v>2171</v>
      </c>
      <c r="R813" t="str">
        <f t="shared" si="47"/>
        <v>AC-6-5</v>
      </c>
    </row>
    <row r="814" spans="17:18">
      <c r="Q814" t="s">
        <v>2603</v>
      </c>
      <c r="R814" t="str">
        <f t="shared" si="47"/>
        <v>AC-6-4</v>
      </c>
    </row>
    <row r="815" spans="17:18">
      <c r="Q815" t="s">
        <v>2170</v>
      </c>
      <c r="R815" t="str">
        <f t="shared" si="47"/>
        <v>AC-6-3</v>
      </c>
    </row>
    <row r="816" spans="17:18">
      <c r="Q816" t="s">
        <v>2169</v>
      </c>
      <c r="R816" t="str">
        <f t="shared" si="47"/>
        <v>AC-6-2</v>
      </c>
    </row>
    <row r="817" spans="17:18">
      <c r="Q817" t="s">
        <v>2175</v>
      </c>
      <c r="R817" t="str">
        <f t="shared" si="47"/>
        <v>AC-6-10</v>
      </c>
    </row>
    <row r="818" spans="17:18">
      <c r="Q818" t="s">
        <v>2168</v>
      </c>
      <c r="R818" t="str">
        <f t="shared" si="47"/>
        <v>AC-6-1</v>
      </c>
    </row>
    <row r="819" spans="17:18">
      <c r="Q819" t="s">
        <v>2167</v>
      </c>
      <c r="R819" t="str">
        <f t="shared" si="47"/>
        <v>AC-6-0</v>
      </c>
    </row>
    <row r="820" spans="17:18">
      <c r="Q820" t="s">
        <v>2166</v>
      </c>
      <c r="R820" t="str">
        <f t="shared" si="47"/>
        <v>AC-5-0</v>
      </c>
    </row>
    <row r="821" spans="17:18">
      <c r="Q821" t="s">
        <v>2590</v>
      </c>
      <c r="R821" t="str">
        <f t="shared" si="47"/>
        <v>AC-4-9</v>
      </c>
    </row>
    <row r="822" spans="17:18">
      <c r="Q822" t="s">
        <v>2164</v>
      </c>
      <c r="R822" t="str">
        <f t="shared" si="47"/>
        <v>AC-4-8</v>
      </c>
    </row>
    <row r="823" spans="17:18">
      <c r="Q823" t="s">
        <v>2589</v>
      </c>
      <c r="R823" t="str">
        <f t="shared" si="47"/>
        <v>AC-4-7</v>
      </c>
    </row>
    <row r="824" spans="17:18">
      <c r="Q824" t="s">
        <v>2588</v>
      </c>
      <c r="R824" t="str">
        <f t="shared" si="47"/>
        <v>AC-4-6</v>
      </c>
    </row>
    <row r="825" spans="17:18">
      <c r="Q825" t="s">
        <v>2587</v>
      </c>
      <c r="R825" t="str">
        <f t="shared" si="47"/>
        <v>AC-4-5</v>
      </c>
    </row>
    <row r="826" spans="17:18">
      <c r="Q826" t="s">
        <v>2586</v>
      </c>
      <c r="R826" t="str">
        <f t="shared" si="47"/>
        <v>AC-4-4</v>
      </c>
    </row>
    <row r="827" spans="17:18">
      <c r="Q827" t="s">
        <v>2585</v>
      </c>
      <c r="R827" t="str">
        <f t="shared" si="47"/>
        <v>AC-4-3</v>
      </c>
    </row>
    <row r="828" spans="17:18">
      <c r="Q828" t="s">
        <v>2602</v>
      </c>
      <c r="R828" t="str">
        <f t="shared" si="47"/>
        <v>AC-4-22</v>
      </c>
    </row>
    <row r="829" spans="17:18">
      <c r="Q829" t="s">
        <v>2165</v>
      </c>
      <c r="R829" t="str">
        <f t="shared" si="47"/>
        <v>AC-4-21</v>
      </c>
    </row>
    <row r="830" spans="17:18">
      <c r="Q830" t="s">
        <v>2601</v>
      </c>
      <c r="R830" t="str">
        <f t="shared" si="47"/>
        <v>AC-4-20</v>
      </c>
    </row>
    <row r="831" spans="17:18">
      <c r="Q831" t="s">
        <v>2584</v>
      </c>
      <c r="R831" t="str">
        <f t="shared" si="47"/>
        <v>AC-4-2</v>
      </c>
    </row>
    <row r="832" spans="17:18">
      <c r="Q832" t="s">
        <v>2600</v>
      </c>
      <c r="R832" t="str">
        <f t="shared" si="47"/>
        <v>AC-4-19</v>
      </c>
    </row>
    <row r="833" spans="17:18">
      <c r="Q833" t="s">
        <v>2599</v>
      </c>
      <c r="R833" t="str">
        <f t="shared" si="47"/>
        <v>AC-4-18</v>
      </c>
    </row>
    <row r="834" spans="17:18">
      <c r="Q834" t="s">
        <v>2598</v>
      </c>
      <c r="R834" t="str">
        <f t="shared" ref="R834:R897" si="48">VLOOKUP(Q834,T:T,1,FALSE)</f>
        <v>AC-4-17</v>
      </c>
    </row>
    <row r="835" spans="17:18">
      <c r="Q835" t="s">
        <v>2597</v>
      </c>
      <c r="R835" t="str">
        <f t="shared" si="48"/>
        <v>AC-4-16</v>
      </c>
    </row>
    <row r="836" spans="17:18">
      <c r="Q836" t="s">
        <v>2596</v>
      </c>
      <c r="R836" t="str">
        <f t="shared" si="48"/>
        <v>AC-4-15</v>
      </c>
    </row>
    <row r="837" spans="17:18">
      <c r="Q837" t="s">
        <v>2595</v>
      </c>
      <c r="R837" t="str">
        <f t="shared" si="48"/>
        <v>AC-4-14</v>
      </c>
    </row>
    <row r="838" spans="17:18">
      <c r="Q838" t="s">
        <v>2594</v>
      </c>
      <c r="R838" t="str">
        <f t="shared" si="48"/>
        <v>AC-4-13</v>
      </c>
    </row>
    <row r="839" spans="17:18">
      <c r="Q839" t="s">
        <v>2593</v>
      </c>
      <c r="R839" t="str">
        <f t="shared" si="48"/>
        <v>AC-4-12</v>
      </c>
    </row>
    <row r="840" spans="17:18">
      <c r="Q840" t="s">
        <v>2592</v>
      </c>
      <c r="R840" t="str">
        <f t="shared" si="48"/>
        <v>AC-4-11</v>
      </c>
    </row>
    <row r="841" spans="17:18">
      <c r="Q841" t="s">
        <v>2591</v>
      </c>
      <c r="R841" t="str">
        <f t="shared" si="48"/>
        <v>AC-4-10</v>
      </c>
    </row>
    <row r="842" spans="17:18">
      <c r="Q842" t="s">
        <v>2583</v>
      </c>
      <c r="R842" t="str">
        <f t="shared" si="48"/>
        <v>AC-4-1</v>
      </c>
    </row>
    <row r="843" spans="17:18">
      <c r="Q843" t="s">
        <v>2163</v>
      </c>
      <c r="R843" t="str">
        <f t="shared" si="48"/>
        <v>AC-4-0</v>
      </c>
    </row>
    <row r="844" spans="17:18">
      <c r="Q844" t="s">
        <v>2581</v>
      </c>
      <c r="R844" t="str">
        <f t="shared" si="48"/>
        <v>AC-3-9</v>
      </c>
    </row>
    <row r="845" spans="17:18">
      <c r="Q845" t="s">
        <v>2580</v>
      </c>
      <c r="R845" t="str">
        <f t="shared" si="48"/>
        <v>AC-3-8</v>
      </c>
    </row>
    <row r="846" spans="17:18">
      <c r="Q846" t="s">
        <v>2579</v>
      </c>
      <c r="R846" t="str">
        <f t="shared" si="48"/>
        <v>AC-3-7</v>
      </c>
    </row>
    <row r="847" spans="17:18">
      <c r="Q847" t="s">
        <v>2578</v>
      </c>
      <c r="R847" t="str">
        <f t="shared" si="48"/>
        <v>AC-3-6</v>
      </c>
    </row>
    <row r="848" spans="17:18">
      <c r="Q848" t="s">
        <v>2577</v>
      </c>
      <c r="R848" t="str">
        <f t="shared" si="48"/>
        <v>AC-3-5</v>
      </c>
    </row>
    <row r="849" spans="17:18">
      <c r="Q849" t="s">
        <v>2576</v>
      </c>
      <c r="R849" t="str">
        <f t="shared" si="48"/>
        <v>AC-3-4</v>
      </c>
    </row>
    <row r="850" spans="17:18">
      <c r="Q850" t="s">
        <v>2575</v>
      </c>
      <c r="R850" t="str">
        <f t="shared" si="48"/>
        <v>AC-3-3</v>
      </c>
    </row>
    <row r="851" spans="17:18">
      <c r="Q851" t="s">
        <v>2574</v>
      </c>
      <c r="R851" t="str">
        <f t="shared" si="48"/>
        <v>AC-3-2</v>
      </c>
    </row>
    <row r="852" spans="17:18">
      <c r="Q852" t="s">
        <v>2582</v>
      </c>
      <c r="R852" t="str">
        <f t="shared" si="48"/>
        <v>AC-3-10</v>
      </c>
    </row>
    <row r="853" spans="17:18">
      <c r="Q853" t="s">
        <v>2573</v>
      </c>
      <c r="R853" t="str">
        <f t="shared" si="48"/>
        <v>AC-3-1</v>
      </c>
    </row>
    <row r="854" spans="17:18">
      <c r="Q854" t="s">
        <v>2162</v>
      </c>
      <c r="R854" t="str">
        <f t="shared" si="48"/>
        <v>AC-3-0</v>
      </c>
    </row>
    <row r="855" spans="17:18">
      <c r="Q855" t="s">
        <v>2202</v>
      </c>
      <c r="R855" t="str">
        <f t="shared" si="48"/>
        <v>AC-22-0</v>
      </c>
    </row>
    <row r="856" spans="17:18">
      <c r="Q856" t="s">
        <v>2637</v>
      </c>
      <c r="R856" t="str">
        <f t="shared" si="48"/>
        <v>AC-21-2</v>
      </c>
    </row>
    <row r="857" spans="17:18">
      <c r="Q857" t="s">
        <v>2636</v>
      </c>
      <c r="R857" t="str">
        <f t="shared" si="48"/>
        <v>AC-21-1</v>
      </c>
    </row>
    <row r="858" spans="17:18">
      <c r="Q858" t="s">
        <v>2201</v>
      </c>
      <c r="R858" t="str">
        <f t="shared" si="48"/>
        <v>AC-21-0</v>
      </c>
    </row>
    <row r="859" spans="17:18">
      <c r="Q859" t="s">
        <v>2635</v>
      </c>
      <c r="R859" t="str">
        <f t="shared" si="48"/>
        <v>AC-20-4</v>
      </c>
    </row>
    <row r="860" spans="17:18">
      <c r="Q860" t="s">
        <v>2634</v>
      </c>
      <c r="R860" t="str">
        <f t="shared" si="48"/>
        <v>AC-20-3</v>
      </c>
    </row>
    <row r="861" spans="17:18">
      <c r="Q861" t="s">
        <v>2200</v>
      </c>
      <c r="R861" t="str">
        <f t="shared" si="48"/>
        <v>AC-20-2</v>
      </c>
    </row>
    <row r="862" spans="17:18">
      <c r="Q862" t="s">
        <v>2199</v>
      </c>
      <c r="R862" t="str">
        <f t="shared" si="48"/>
        <v>AC-20-1</v>
      </c>
    </row>
    <row r="863" spans="17:18">
      <c r="Q863" t="s">
        <v>2198</v>
      </c>
      <c r="R863" t="str">
        <f t="shared" si="48"/>
        <v>AC-20-0</v>
      </c>
    </row>
    <row r="864" spans="17:18">
      <c r="Q864" t="s">
        <v>2157</v>
      </c>
      <c r="R864" t="str">
        <f t="shared" si="48"/>
        <v>AC-2-9</v>
      </c>
    </row>
    <row r="865" spans="17:18">
      <c r="Q865" t="s">
        <v>2572</v>
      </c>
      <c r="R865" t="str">
        <f t="shared" si="48"/>
        <v>AC-2-8</v>
      </c>
    </row>
    <row r="866" spans="17:18">
      <c r="Q866" t="s">
        <v>2156</v>
      </c>
      <c r="R866" t="str">
        <f t="shared" si="48"/>
        <v>AC-2-7</v>
      </c>
    </row>
    <row r="867" spans="17:18">
      <c r="Q867" t="s">
        <v>2571</v>
      </c>
      <c r="R867" t="str">
        <f t="shared" si="48"/>
        <v>AC-2-6</v>
      </c>
    </row>
    <row r="868" spans="17:18">
      <c r="Q868" t="s">
        <v>2155</v>
      </c>
      <c r="R868" t="str">
        <f t="shared" si="48"/>
        <v>AC-2-5</v>
      </c>
    </row>
    <row r="869" spans="17:18">
      <c r="Q869" t="s">
        <v>2154</v>
      </c>
      <c r="R869" t="str">
        <f t="shared" si="48"/>
        <v>AC-2-4</v>
      </c>
    </row>
    <row r="870" spans="17:18">
      <c r="Q870" t="s">
        <v>2153</v>
      </c>
      <c r="R870" t="str">
        <f t="shared" si="48"/>
        <v>AC-2-3</v>
      </c>
    </row>
    <row r="871" spans="17:18">
      <c r="Q871" t="s">
        <v>2152</v>
      </c>
      <c r="R871" t="str">
        <f t="shared" si="48"/>
        <v>AC-2-2</v>
      </c>
    </row>
    <row r="872" spans="17:18">
      <c r="Q872" t="s">
        <v>2161</v>
      </c>
      <c r="R872" t="str">
        <f t="shared" si="48"/>
        <v>AC-2-13</v>
      </c>
    </row>
    <row r="873" spans="17:18">
      <c r="Q873" t="s">
        <v>2160</v>
      </c>
      <c r="R873" t="str">
        <f t="shared" si="48"/>
        <v>AC-2-12</v>
      </c>
    </row>
    <row r="874" spans="17:18">
      <c r="Q874" t="s">
        <v>2159</v>
      </c>
      <c r="R874" t="str">
        <f t="shared" si="48"/>
        <v>AC-2-11</v>
      </c>
    </row>
    <row r="875" spans="17:18">
      <c r="Q875" t="s">
        <v>2158</v>
      </c>
      <c r="R875" t="str">
        <f t="shared" si="48"/>
        <v>AC-2-10</v>
      </c>
    </row>
    <row r="876" spans="17:18">
      <c r="Q876" t="s">
        <v>2151</v>
      </c>
      <c r="R876" t="str">
        <f t="shared" si="48"/>
        <v>AC-2-1</v>
      </c>
    </row>
    <row r="877" spans="17:18">
      <c r="Q877" t="s">
        <v>2150</v>
      </c>
      <c r="R877" t="str">
        <f t="shared" si="48"/>
        <v>AC-2-0</v>
      </c>
    </row>
    <row r="878" spans="17:18">
      <c r="Q878" t="s">
        <v>2197</v>
      </c>
      <c r="R878" t="str">
        <f t="shared" si="48"/>
        <v>AC-19-5</v>
      </c>
    </row>
    <row r="879" spans="17:18">
      <c r="Q879" t="s">
        <v>2633</v>
      </c>
      <c r="R879" t="str">
        <f t="shared" si="48"/>
        <v>AC-19-4</v>
      </c>
    </row>
    <row r="880" spans="17:18">
      <c r="Q880" t="s">
        <v>2632</v>
      </c>
      <c r="R880" t="str">
        <f t="shared" si="48"/>
        <v>AC-19-3</v>
      </c>
    </row>
    <row r="881" spans="17:18">
      <c r="Q881" t="s">
        <v>2631</v>
      </c>
      <c r="R881" t="str">
        <f t="shared" si="48"/>
        <v>AC-19-2</v>
      </c>
    </row>
    <row r="882" spans="17:18">
      <c r="Q882" t="s">
        <v>2630</v>
      </c>
      <c r="R882" t="str">
        <f t="shared" si="48"/>
        <v>AC-19-1</v>
      </c>
    </row>
    <row r="883" spans="17:18">
      <c r="Q883" t="s">
        <v>2196</v>
      </c>
      <c r="R883" t="str">
        <f t="shared" si="48"/>
        <v>AC-19-0</v>
      </c>
    </row>
    <row r="884" spans="17:18">
      <c r="Q884" t="s">
        <v>2195</v>
      </c>
      <c r="R884" t="str">
        <f t="shared" si="48"/>
        <v>AC-18-5</v>
      </c>
    </row>
    <row r="885" spans="17:18">
      <c r="Q885" t="s">
        <v>2194</v>
      </c>
      <c r="R885" t="str">
        <f t="shared" si="48"/>
        <v>AC-18-4</v>
      </c>
    </row>
    <row r="886" spans="17:18">
      <c r="Q886" t="s">
        <v>2193</v>
      </c>
      <c r="R886" t="str">
        <f t="shared" si="48"/>
        <v>AC-18-3</v>
      </c>
    </row>
    <row r="887" spans="17:18">
      <c r="Q887" t="s">
        <v>2629</v>
      </c>
      <c r="R887" t="str">
        <f t="shared" si="48"/>
        <v>AC-18-2</v>
      </c>
    </row>
    <row r="888" spans="17:18">
      <c r="Q888" t="s">
        <v>2192</v>
      </c>
      <c r="R888" t="str">
        <f t="shared" si="48"/>
        <v>AC-18-1</v>
      </c>
    </row>
    <row r="889" spans="17:18">
      <c r="Q889" t="s">
        <v>2191</v>
      </c>
      <c r="R889" t="str">
        <f t="shared" si="48"/>
        <v>AC-18-0</v>
      </c>
    </row>
    <row r="890" spans="17:18">
      <c r="Q890" t="s">
        <v>2190</v>
      </c>
      <c r="R890" t="str">
        <f t="shared" si="48"/>
        <v>AC-17-9</v>
      </c>
    </row>
    <row r="891" spans="17:18">
      <c r="Q891" t="s">
        <v>2628</v>
      </c>
      <c r="R891" t="str">
        <f t="shared" si="48"/>
        <v>AC-17-8</v>
      </c>
    </row>
    <row r="892" spans="17:18">
      <c r="Q892" t="s">
        <v>2627</v>
      </c>
      <c r="R892" t="str">
        <f t="shared" si="48"/>
        <v>AC-17-7</v>
      </c>
    </row>
    <row r="893" spans="17:18">
      <c r="Q893" t="s">
        <v>2626</v>
      </c>
      <c r="R893" t="str">
        <f t="shared" si="48"/>
        <v>AC-17-6</v>
      </c>
    </row>
    <row r="894" spans="17:18">
      <c r="Q894" t="s">
        <v>2625</v>
      </c>
      <c r="R894" t="str">
        <f t="shared" si="48"/>
        <v>AC-17-5</v>
      </c>
    </row>
    <row r="895" spans="17:18">
      <c r="Q895" t="s">
        <v>2189</v>
      </c>
      <c r="R895" t="str">
        <f t="shared" si="48"/>
        <v>AC-17-4</v>
      </c>
    </row>
    <row r="896" spans="17:18">
      <c r="Q896" t="s">
        <v>2188</v>
      </c>
      <c r="R896" t="str">
        <f t="shared" si="48"/>
        <v>AC-17-3</v>
      </c>
    </row>
    <row r="897" spans="17:18">
      <c r="Q897" t="s">
        <v>2187</v>
      </c>
      <c r="R897" t="str">
        <f t="shared" si="48"/>
        <v>AC-17-2</v>
      </c>
    </row>
    <row r="898" spans="17:18">
      <c r="Q898" t="s">
        <v>2186</v>
      </c>
      <c r="R898" t="str">
        <f t="shared" ref="R898:R907" si="49">VLOOKUP(Q898,T:T,1,FALSE)</f>
        <v>AC-17-1</v>
      </c>
    </row>
    <row r="899" spans="17:18">
      <c r="Q899" t="s">
        <v>2185</v>
      </c>
      <c r="R899" t="str">
        <f t="shared" si="49"/>
        <v>AC-17-0</v>
      </c>
    </row>
    <row r="900" spans="17:18">
      <c r="Q900" t="s">
        <v>2612</v>
      </c>
      <c r="R900" t="str">
        <f t="shared" si="49"/>
        <v>AC-14-1</v>
      </c>
    </row>
    <row r="901" spans="17:18">
      <c r="Q901" t="s">
        <v>2184</v>
      </c>
      <c r="R901" t="str">
        <f t="shared" si="49"/>
        <v>AC-14-0</v>
      </c>
    </row>
    <row r="902" spans="17:18">
      <c r="Q902" t="s">
        <v>2183</v>
      </c>
      <c r="R902" t="str">
        <f t="shared" si="49"/>
        <v>AC-12-1</v>
      </c>
    </row>
    <row r="903" spans="17:18">
      <c r="Q903" t="s">
        <v>2182</v>
      </c>
      <c r="R903" t="str">
        <f t="shared" si="49"/>
        <v>AC-12-0</v>
      </c>
    </row>
    <row r="904" spans="17:18">
      <c r="Q904" t="s">
        <v>2181</v>
      </c>
      <c r="R904" t="str">
        <f t="shared" si="49"/>
        <v>AC-11-1</v>
      </c>
    </row>
    <row r="905" spans="17:18">
      <c r="Q905" t="s">
        <v>2180</v>
      </c>
      <c r="R905" t="str">
        <f t="shared" si="49"/>
        <v>AC-11-0</v>
      </c>
    </row>
    <row r="906" spans="17:18">
      <c r="Q906" t="s">
        <v>2179</v>
      </c>
      <c r="R906" t="str">
        <f t="shared" si="49"/>
        <v>AC-10-0</v>
      </c>
    </row>
    <row r="907" spans="17:18">
      <c r="Q907" t="s">
        <v>2149</v>
      </c>
      <c r="R907" t="str">
        <f t="shared" si="49"/>
        <v>AC-1-0</v>
      </c>
    </row>
  </sheetData>
  <autoFilter ref="Q1:R907" xr:uid="{7F660815-E7AE-3F44-B917-98A4C9714E79}">
    <sortState ref="Q2:R907">
      <sortCondition descending="1" ref="R1:R90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opLeftCell="D1" workbookViewId="0">
      <selection activeCell="I2" sqref="I2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226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J2" s="2"/>
      <c r="K2" s="81" t="s">
        <v>2148</v>
      </c>
      <c r="L2" s="82"/>
      <c r="M2" s="82"/>
      <c r="N2" s="82"/>
      <c r="O2" s="82"/>
      <c r="P2" s="82"/>
      <c r="Q2" s="82"/>
      <c r="R2" s="83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J3" s="2"/>
      <c r="K3" s="84"/>
      <c r="L3" s="85"/>
      <c r="M3" s="85"/>
      <c r="N3" s="85"/>
      <c r="O3" s="85"/>
      <c r="P3" s="85"/>
      <c r="Q3" s="85"/>
      <c r="R3" s="86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J4" s="2"/>
      <c r="K4" s="84"/>
      <c r="L4" s="85"/>
      <c r="M4" s="85"/>
      <c r="N4" s="85"/>
      <c r="O4" s="85"/>
      <c r="P4" s="85"/>
      <c r="Q4" s="85"/>
      <c r="R4" s="86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J5" s="2"/>
      <c r="K5" s="84"/>
      <c r="L5" s="85"/>
      <c r="M5" s="85"/>
      <c r="N5" s="85"/>
      <c r="O5" s="85"/>
      <c r="P5" s="85"/>
      <c r="Q5" s="85"/>
      <c r="R5" s="86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J6" s="2"/>
      <c r="K6" s="84"/>
      <c r="L6" s="85"/>
      <c r="M6" s="85"/>
      <c r="N6" s="85"/>
      <c r="O6" s="85"/>
      <c r="P6" s="85"/>
      <c r="Q6" s="85"/>
      <c r="R6" s="86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J7" s="2"/>
      <c r="K7" s="84"/>
      <c r="L7" s="85"/>
      <c r="M7" s="85"/>
      <c r="N7" s="85"/>
      <c r="O7" s="85"/>
      <c r="P7" s="85"/>
      <c r="Q7" s="85"/>
      <c r="R7" s="86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J8" s="2"/>
      <c r="K8" s="84"/>
      <c r="L8" s="85"/>
      <c r="M8" s="85"/>
      <c r="N8" s="85"/>
      <c r="O8" s="85"/>
      <c r="P8" s="85"/>
      <c r="Q8" s="85"/>
      <c r="R8" s="86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J9" s="2"/>
      <c r="K9" s="84"/>
      <c r="L9" s="85"/>
      <c r="M9" s="85"/>
      <c r="N9" s="85"/>
      <c r="O9" s="85"/>
      <c r="P9" s="85"/>
      <c r="Q9" s="85"/>
      <c r="R9" s="86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J10" s="2"/>
      <c r="K10" s="84"/>
      <c r="L10" s="85"/>
      <c r="M10" s="85"/>
      <c r="N10" s="85"/>
      <c r="O10" s="85"/>
      <c r="P10" s="85"/>
      <c r="Q10" s="85"/>
      <c r="R10" s="86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J11" s="2"/>
      <c r="K11" s="84"/>
      <c r="L11" s="85"/>
      <c r="M11" s="85"/>
      <c r="N11" s="85"/>
      <c r="O11" s="85"/>
      <c r="P11" s="85"/>
      <c r="Q11" s="85"/>
      <c r="R11" s="86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J12" s="2"/>
      <c r="K12" s="84"/>
      <c r="L12" s="85"/>
      <c r="M12" s="85"/>
      <c r="N12" s="85"/>
      <c r="O12" s="85"/>
      <c r="P12" s="85"/>
      <c r="Q12" s="85"/>
      <c r="R12" s="86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J13" s="2"/>
      <c r="K13" s="84"/>
      <c r="L13" s="85"/>
      <c r="M13" s="85"/>
      <c r="N13" s="85"/>
      <c r="O13" s="85"/>
      <c r="P13" s="85"/>
      <c r="Q13" s="85"/>
      <c r="R13" s="86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J14" s="2"/>
      <c r="K14" s="84"/>
      <c r="L14" s="85"/>
      <c r="M14" s="85"/>
      <c r="N14" s="85"/>
      <c r="O14" s="85"/>
      <c r="P14" s="85"/>
      <c r="Q14" s="85"/>
      <c r="R14" s="86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J15" s="2"/>
      <c r="K15" s="84"/>
      <c r="L15" s="85"/>
      <c r="M15" s="85"/>
      <c r="N15" s="85"/>
      <c r="O15" s="85"/>
      <c r="P15" s="85"/>
      <c r="Q15" s="85"/>
      <c r="R15" s="86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J16" s="2"/>
      <c r="K16" s="84"/>
      <c r="L16" s="85"/>
      <c r="M16" s="85"/>
      <c r="N16" s="85"/>
      <c r="O16" s="85"/>
      <c r="P16" s="85"/>
      <c r="Q16" s="85"/>
      <c r="R16" s="86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J17" s="2"/>
      <c r="K17" s="87"/>
      <c r="L17" s="88"/>
      <c r="M17" s="88"/>
      <c r="N17" s="88"/>
      <c r="O17" s="88"/>
      <c r="P17" s="88"/>
      <c r="Q17" s="88"/>
      <c r="R17" s="89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  <c r="J18" s="2"/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  <c r="J19" s="2"/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  <c r="J20" s="2"/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  <c r="J21" s="2"/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  <c r="J22" s="2"/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  <c r="J23" s="2"/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  <c r="J24" s="2"/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  <c r="J25" s="2"/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  <c r="J26" s="2"/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  <c r="J27" s="2"/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  <c r="J28" s="2"/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  <c r="J29" s="2"/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  <c r="J30" s="2"/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  <c r="J31" s="2"/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  <c r="J32" s="2"/>
    </row>
    <row r="33" spans="1:10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  <c r="J33" s="2"/>
    </row>
    <row r="34" spans="1:10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  <c r="J34" s="2"/>
    </row>
    <row r="35" spans="1:10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  <c r="J35" s="2"/>
    </row>
    <row r="36" spans="1:10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  <c r="J36" s="2"/>
    </row>
    <row r="37" spans="1:10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  <c r="J37" s="2"/>
    </row>
    <row r="38" spans="1:10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  <c r="J38" s="2"/>
    </row>
    <row r="39" spans="1:10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  <c r="J39" s="2"/>
    </row>
    <row r="40" spans="1:10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  <c r="J40" s="2"/>
    </row>
    <row r="41" spans="1:10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  <c r="J41" s="2"/>
    </row>
    <row r="42" spans="1:10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  <c r="J42" s="2"/>
    </row>
    <row r="43" spans="1:10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  <c r="J43" s="2"/>
    </row>
    <row r="44" spans="1:10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  <c r="J44" s="2"/>
    </row>
    <row r="45" spans="1:10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  <c r="J45" s="2"/>
    </row>
    <row r="46" spans="1:10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  <c r="J46" s="2"/>
    </row>
    <row r="47" spans="1:10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  <c r="J47" s="2"/>
    </row>
    <row r="48" spans="1:10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  <c r="J48" s="2"/>
    </row>
    <row r="49" spans="1:10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  <c r="J49" s="2"/>
    </row>
    <row r="50" spans="1:10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  <c r="J50" s="2"/>
    </row>
    <row r="51" spans="1:10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  <c r="J51" s="2"/>
    </row>
    <row r="52" spans="1:10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  <c r="J52" s="2"/>
    </row>
    <row r="53" spans="1:10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  <c r="J53" s="2"/>
    </row>
    <row r="54" spans="1:10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  <c r="J54" s="2"/>
    </row>
    <row r="55" spans="1:10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  <c r="J55" s="2"/>
    </row>
    <row r="56" spans="1:10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  <c r="J56" s="2"/>
    </row>
    <row r="57" spans="1:10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  <c r="J57" s="2"/>
    </row>
    <row r="58" spans="1:10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  <c r="J58" s="2"/>
    </row>
    <row r="59" spans="1:10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  <c r="J59" s="2"/>
    </row>
    <row r="60" spans="1:10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  <c r="J60" s="2"/>
    </row>
    <row r="61" spans="1:10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  <c r="J61" s="2"/>
    </row>
    <row r="62" spans="1:10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  <c r="J62" s="2"/>
    </row>
    <row r="63" spans="1:10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  <c r="J63" s="2"/>
    </row>
    <row r="64" spans="1:10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  <c r="J64" s="2"/>
    </row>
    <row r="65" spans="1:10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  <c r="J65" s="2"/>
    </row>
    <row r="66" spans="1:10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  <c r="J66" s="2"/>
    </row>
    <row r="67" spans="1:10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  <c r="J67" s="2"/>
    </row>
    <row r="68" spans="1:10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  <c r="J68" s="2"/>
    </row>
    <row r="69" spans="1:10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  <c r="J69" s="2"/>
    </row>
    <row r="70" spans="1:10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  <c r="J70" s="2"/>
    </row>
    <row r="71" spans="1:10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  <c r="J71" s="2"/>
    </row>
    <row r="72" spans="1:10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  <c r="J72" s="2"/>
    </row>
    <row r="73" spans="1:10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  <c r="J73" s="2"/>
    </row>
    <row r="74" spans="1:10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  <c r="J74" s="2"/>
    </row>
    <row r="75" spans="1:10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  <c r="J75" s="2"/>
    </row>
    <row r="76" spans="1:10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  <c r="J76" s="2"/>
    </row>
    <row r="77" spans="1:10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  <c r="J77" s="2"/>
    </row>
    <row r="78" spans="1:10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  <c r="J78" s="2"/>
    </row>
    <row r="79" spans="1:10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  <c r="J79" s="2"/>
    </row>
    <row r="80" spans="1:10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  <c r="J80" s="2"/>
    </row>
    <row r="81" spans="1:10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  <c r="J81" s="2"/>
    </row>
    <row r="82" spans="1:10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  <c r="J82" s="2"/>
    </row>
    <row r="83" spans="1:10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  <c r="J83" s="2"/>
    </row>
    <row r="84" spans="1:10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  <c r="J84" s="2"/>
    </row>
    <row r="85" spans="1:10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  <c r="J85" s="2"/>
    </row>
    <row r="86" spans="1:10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  <c r="J86" s="2"/>
    </row>
    <row r="87" spans="1:10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  <c r="J87" s="2"/>
    </row>
    <row r="88" spans="1:10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  <c r="J88" s="2"/>
    </row>
    <row r="89" spans="1:10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  <c r="J89" s="2"/>
    </row>
    <row r="90" spans="1:10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  <c r="J90" s="2"/>
    </row>
    <row r="91" spans="1:10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  <c r="J91" s="2"/>
    </row>
    <row r="92" spans="1:10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  <c r="J92" s="2"/>
    </row>
    <row r="93" spans="1:10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  <c r="J93" s="2"/>
    </row>
    <row r="94" spans="1:10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  <c r="J94" s="2"/>
    </row>
    <row r="95" spans="1:10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  <c r="J95" s="2"/>
    </row>
    <row r="96" spans="1:10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  <c r="J96" s="2"/>
    </row>
    <row r="97" spans="1:10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  <c r="J97" s="2"/>
    </row>
    <row r="98" spans="1:10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  <c r="J98" s="2"/>
    </row>
    <row r="99" spans="1:10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  <c r="J99" s="2"/>
    </row>
    <row r="100" spans="1:10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  <c r="J100" s="2"/>
    </row>
    <row r="101" spans="1:10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  <c r="J101" s="2"/>
    </row>
    <row r="102" spans="1:10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  <c r="J102" s="2"/>
    </row>
    <row r="103" spans="1:10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  <c r="J103" s="2"/>
    </row>
    <row r="104" spans="1:10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  <c r="J104" s="2"/>
    </row>
    <row r="105" spans="1:10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  <c r="J105" s="2"/>
    </row>
    <row r="106" spans="1:10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  <c r="J106" s="2"/>
    </row>
    <row r="107" spans="1:10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  <c r="J107" s="2"/>
    </row>
    <row r="108" spans="1:10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  <c r="J108" s="2"/>
    </row>
    <row r="109" spans="1:10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  <c r="J109" s="2"/>
    </row>
    <row r="110" spans="1:10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  <c r="J110" s="2"/>
    </row>
    <row r="111" spans="1:10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  <c r="J111" s="2"/>
    </row>
    <row r="112" spans="1:10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  <c r="J112" s="2"/>
    </row>
    <row r="113" spans="1:10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  <c r="J113" s="2"/>
    </row>
    <row r="114" spans="1:10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  <c r="J114" s="2"/>
    </row>
    <row r="115" spans="1:10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  <c r="J115" s="2"/>
    </row>
    <row r="116" spans="1:10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  <c r="J116" s="2"/>
    </row>
    <row r="117" spans="1:10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  <c r="J117" s="2"/>
    </row>
    <row r="118" spans="1:10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  <c r="J118" s="2"/>
    </row>
    <row r="119" spans="1:10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  <c r="J119" s="2"/>
    </row>
    <row r="120" spans="1:10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  <c r="J120" s="2"/>
    </row>
    <row r="121" spans="1:10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  <c r="J121" s="2"/>
    </row>
    <row r="122" spans="1:10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  <c r="J122" s="2"/>
    </row>
    <row r="123" spans="1:10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  <c r="J123" s="2"/>
    </row>
    <row r="124" spans="1:10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  <c r="J124" s="2"/>
    </row>
    <row r="125" spans="1:10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  <c r="J125" s="2"/>
    </row>
    <row r="126" spans="1:10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  <c r="J126" s="2"/>
    </row>
    <row r="127" spans="1:10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  <c r="J127" s="2"/>
    </row>
    <row r="128" spans="1:10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  <c r="J128" s="2"/>
    </row>
    <row r="129" spans="1:10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  <c r="J129" s="2"/>
    </row>
    <row r="130" spans="1:10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  <c r="J130" s="2"/>
    </row>
    <row r="131" spans="1:10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  <c r="J131" s="2"/>
    </row>
    <row r="132" spans="1:10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  <c r="J132" s="2"/>
    </row>
    <row r="133" spans="1:10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  <c r="J133" s="2"/>
    </row>
    <row r="134" spans="1:10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  <c r="J134" s="2"/>
    </row>
    <row r="135" spans="1:10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  <c r="J135" s="2"/>
    </row>
    <row r="136" spans="1:10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  <c r="J136" s="2"/>
    </row>
    <row r="137" spans="1:10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  <c r="J137" s="2"/>
    </row>
    <row r="138" spans="1:10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  <c r="J138" s="2"/>
    </row>
    <row r="139" spans="1:10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  <c r="J139" s="2"/>
    </row>
    <row r="140" spans="1:10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  <c r="J140" s="2"/>
    </row>
    <row r="141" spans="1:10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  <c r="J141" s="2"/>
    </row>
    <row r="142" spans="1:10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  <c r="J142" s="2"/>
    </row>
    <row r="143" spans="1:10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  <c r="J143" s="2"/>
    </row>
    <row r="144" spans="1:10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  <c r="J144" s="2"/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" sqref="A2:A19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workbookViewId="0">
      <selection activeCell="B182" sqref="B182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7AA-8DFA-8440-B021-ACE3F96E59B7}">
  <dimension ref="A1:L909"/>
  <sheetViews>
    <sheetView topLeftCell="E1" zoomScale="63" workbookViewId="0">
      <pane ySplit="1" topLeftCell="A2" activePane="bottomLeft" state="frozen"/>
      <selection pane="bottomLeft" activeCell="H56" sqref="H56"/>
    </sheetView>
  </sheetViews>
  <sheetFormatPr baseColWidth="10" defaultRowHeight="16"/>
  <cols>
    <col min="1" max="1" width="21.6640625" style="63" customWidth="1"/>
    <col min="2" max="2" width="10.83203125" style="63"/>
    <col min="3" max="3" width="16.5" style="63" bestFit="1" customWidth="1"/>
    <col min="4" max="4" width="21.6640625" style="63" bestFit="1" customWidth="1"/>
    <col min="5" max="5" width="92.5" style="61" customWidth="1"/>
    <col min="6" max="6" width="89.83203125" style="62" customWidth="1"/>
    <col min="7" max="7" width="19.5" style="63" bestFit="1" customWidth="1"/>
    <col min="8" max="8" width="65.5" style="61" bestFit="1" customWidth="1"/>
    <col min="9" max="12" width="13" style="63" customWidth="1"/>
    <col min="13" max="16384" width="10.83203125" style="61"/>
  </cols>
  <sheetData>
    <row r="1" spans="1:12" s="58" customFormat="1">
      <c r="A1" s="60" t="s">
        <v>608</v>
      </c>
      <c r="B1" s="60" t="s">
        <v>1153</v>
      </c>
      <c r="C1" s="60" t="s">
        <v>0</v>
      </c>
      <c r="D1" s="60" t="s">
        <v>1</v>
      </c>
      <c r="E1" s="58" t="s">
        <v>228</v>
      </c>
      <c r="F1" s="59" t="s">
        <v>1154</v>
      </c>
      <c r="G1" s="60" t="s">
        <v>611</v>
      </c>
      <c r="H1" s="58" t="s">
        <v>1155</v>
      </c>
      <c r="I1" s="60" t="s">
        <v>1156</v>
      </c>
      <c r="J1" s="60" t="s">
        <v>227</v>
      </c>
      <c r="K1" s="60" t="s">
        <v>226</v>
      </c>
      <c r="L1" s="60" t="s">
        <v>225</v>
      </c>
    </row>
    <row r="2" spans="1:12">
      <c r="A2" s="63" t="str">
        <f t="shared" ref="A2:A65" si="0">CONCATENATE(C2,"-",D2)</f>
        <v>AC-1-0</v>
      </c>
      <c r="B2" s="63">
        <v>1</v>
      </c>
      <c r="C2" s="63" t="s">
        <v>218</v>
      </c>
      <c r="D2" s="63">
        <v>0</v>
      </c>
      <c r="E2" s="61" t="s">
        <v>229</v>
      </c>
      <c r="F2" s="62" t="s">
        <v>609</v>
      </c>
      <c r="I2" s="63" t="s">
        <v>1157</v>
      </c>
      <c r="J2" s="63" t="s">
        <v>1157</v>
      </c>
      <c r="K2" s="63" t="s">
        <v>1157</v>
      </c>
      <c r="L2" s="63" t="s">
        <v>1157</v>
      </c>
    </row>
    <row r="3" spans="1:12">
      <c r="A3" s="63" t="str">
        <f t="shared" si="0"/>
        <v>AC-2-0</v>
      </c>
      <c r="B3" s="63">
        <v>2</v>
      </c>
      <c r="C3" s="63" t="s">
        <v>3</v>
      </c>
      <c r="D3" s="63">
        <v>0</v>
      </c>
      <c r="E3" s="61" t="s">
        <v>230</v>
      </c>
      <c r="F3" s="62" t="s">
        <v>609</v>
      </c>
      <c r="J3" s="63" t="s">
        <v>1157</v>
      </c>
      <c r="K3" s="63" t="s">
        <v>1157</v>
      </c>
      <c r="L3" s="63" t="s">
        <v>1157</v>
      </c>
    </row>
    <row r="4" spans="1:12">
      <c r="A4" s="63" t="str">
        <f t="shared" si="0"/>
        <v>AC-2-1</v>
      </c>
      <c r="B4" s="63">
        <v>3</v>
      </c>
      <c r="C4" s="63" t="s">
        <v>3</v>
      </c>
      <c r="D4" s="63">
        <v>1</v>
      </c>
      <c r="E4" s="61" t="s">
        <v>1158</v>
      </c>
      <c r="F4" s="62" t="s">
        <v>1159</v>
      </c>
      <c r="K4" s="63" t="s">
        <v>1157</v>
      </c>
      <c r="L4" s="63" t="s">
        <v>1157</v>
      </c>
    </row>
    <row r="5" spans="1:12">
      <c r="A5" s="63" t="str">
        <f t="shared" si="0"/>
        <v>AC-2-2</v>
      </c>
      <c r="B5" s="63">
        <v>4</v>
      </c>
      <c r="C5" s="63" t="s">
        <v>3</v>
      </c>
      <c r="D5" s="63">
        <v>2</v>
      </c>
      <c r="E5" s="61" t="s">
        <v>1158</v>
      </c>
      <c r="F5" s="62" t="s">
        <v>1160</v>
      </c>
      <c r="K5" s="63" t="s">
        <v>1157</v>
      </c>
      <c r="L5" s="63" t="s">
        <v>1157</v>
      </c>
    </row>
    <row r="6" spans="1:12">
      <c r="A6" s="63" t="str">
        <f t="shared" si="0"/>
        <v>AC-2-3</v>
      </c>
      <c r="B6" s="63">
        <v>5</v>
      </c>
      <c r="C6" s="63" t="s">
        <v>3</v>
      </c>
      <c r="D6" s="63">
        <v>3</v>
      </c>
      <c r="E6" s="61" t="s">
        <v>1158</v>
      </c>
      <c r="F6" s="62" t="s">
        <v>1161</v>
      </c>
      <c r="K6" s="63" t="s">
        <v>1157</v>
      </c>
      <c r="L6" s="63" t="s">
        <v>1157</v>
      </c>
    </row>
    <row r="7" spans="1:12">
      <c r="A7" s="63" t="str">
        <f t="shared" si="0"/>
        <v>AC-2-4</v>
      </c>
      <c r="B7" s="63">
        <v>6</v>
      </c>
      <c r="C7" s="63" t="s">
        <v>3</v>
      </c>
      <c r="D7" s="63">
        <v>4</v>
      </c>
      <c r="E7" s="61" t="s">
        <v>1158</v>
      </c>
      <c r="F7" s="62" t="s">
        <v>1162</v>
      </c>
      <c r="K7" s="63" t="s">
        <v>1157</v>
      </c>
      <c r="L7" s="63" t="s">
        <v>1157</v>
      </c>
    </row>
    <row r="8" spans="1:12">
      <c r="A8" s="63" t="str">
        <f t="shared" si="0"/>
        <v>AC-2-5</v>
      </c>
      <c r="B8" s="63">
        <v>7</v>
      </c>
      <c r="C8" s="63" t="s">
        <v>3</v>
      </c>
      <c r="D8" s="63">
        <v>5</v>
      </c>
      <c r="E8" s="61" t="s">
        <v>1158</v>
      </c>
      <c r="F8" s="62" t="s">
        <v>1163</v>
      </c>
      <c r="L8" s="63" t="s">
        <v>1157</v>
      </c>
    </row>
    <row r="9" spans="1:12">
      <c r="A9" s="63" t="str">
        <f t="shared" si="0"/>
        <v>AC-2-6</v>
      </c>
      <c r="B9" s="63">
        <v>8</v>
      </c>
      <c r="C9" s="63" t="s">
        <v>3</v>
      </c>
      <c r="D9" s="63">
        <v>6</v>
      </c>
      <c r="E9" s="61" t="s">
        <v>1158</v>
      </c>
      <c r="F9" s="62" t="s">
        <v>1164</v>
      </c>
    </row>
    <row r="10" spans="1:12">
      <c r="A10" s="63" t="str">
        <f t="shared" si="0"/>
        <v>AC-2-7</v>
      </c>
      <c r="B10" s="63">
        <v>9</v>
      </c>
      <c r="C10" s="63" t="s">
        <v>3</v>
      </c>
      <c r="D10" s="63">
        <v>7</v>
      </c>
      <c r="E10" s="61" t="s">
        <v>1158</v>
      </c>
      <c r="F10" s="62" t="s">
        <v>1165</v>
      </c>
    </row>
    <row r="11" spans="1:12">
      <c r="A11" s="63" t="str">
        <f t="shared" si="0"/>
        <v>AC-2-8</v>
      </c>
      <c r="B11" s="63">
        <v>10</v>
      </c>
      <c r="C11" s="63" t="s">
        <v>3</v>
      </c>
      <c r="D11" s="63">
        <v>8</v>
      </c>
      <c r="E11" s="61" t="s">
        <v>1158</v>
      </c>
      <c r="F11" s="62" t="s">
        <v>1166</v>
      </c>
    </row>
    <row r="12" spans="1:12">
      <c r="A12" s="63" t="str">
        <f t="shared" si="0"/>
        <v>AC-2-9</v>
      </c>
      <c r="B12" s="63">
        <v>11</v>
      </c>
      <c r="C12" s="63" t="s">
        <v>3</v>
      </c>
      <c r="D12" s="63">
        <v>9</v>
      </c>
      <c r="E12" s="61" t="s">
        <v>1158</v>
      </c>
      <c r="F12" s="62" t="s">
        <v>1167</v>
      </c>
    </row>
    <row r="13" spans="1:12">
      <c r="A13" s="63" t="str">
        <f t="shared" si="0"/>
        <v>AC-2-10</v>
      </c>
      <c r="B13" s="63">
        <v>12</v>
      </c>
      <c r="C13" s="63" t="s">
        <v>3</v>
      </c>
      <c r="D13" s="63">
        <v>10</v>
      </c>
      <c r="E13" s="61" t="s">
        <v>1158</v>
      </c>
      <c r="F13" s="62" t="s">
        <v>1168</v>
      </c>
    </row>
    <row r="14" spans="1:12">
      <c r="A14" s="63" t="str">
        <f t="shared" si="0"/>
        <v>AC-2-11</v>
      </c>
      <c r="B14" s="63">
        <v>13</v>
      </c>
      <c r="C14" s="63" t="s">
        <v>3</v>
      </c>
      <c r="D14" s="63">
        <v>11</v>
      </c>
      <c r="E14" s="61" t="s">
        <v>1158</v>
      </c>
      <c r="F14" s="62" t="s">
        <v>1169</v>
      </c>
      <c r="L14" s="63" t="s">
        <v>1157</v>
      </c>
    </row>
    <row r="15" spans="1:12">
      <c r="A15" s="63" t="str">
        <f t="shared" si="0"/>
        <v>AC-2-12</v>
      </c>
      <c r="B15" s="63">
        <v>14</v>
      </c>
      <c r="C15" s="63" t="s">
        <v>3</v>
      </c>
      <c r="D15" s="63">
        <v>12</v>
      </c>
      <c r="E15" s="61" t="s">
        <v>1158</v>
      </c>
      <c r="F15" s="62" t="s">
        <v>1170</v>
      </c>
      <c r="L15" s="63" t="s">
        <v>1157</v>
      </c>
    </row>
    <row r="16" spans="1:12">
      <c r="A16" s="63" t="str">
        <f t="shared" si="0"/>
        <v>AC-2-13</v>
      </c>
      <c r="B16" s="63">
        <v>15</v>
      </c>
      <c r="C16" s="63" t="s">
        <v>3</v>
      </c>
      <c r="D16" s="63">
        <v>13</v>
      </c>
      <c r="E16" s="61" t="s">
        <v>1158</v>
      </c>
      <c r="F16" s="62" t="s">
        <v>1171</v>
      </c>
      <c r="L16" s="63" t="s">
        <v>1157</v>
      </c>
    </row>
    <row r="17" spans="1:12">
      <c r="A17" s="63" t="str">
        <f t="shared" si="0"/>
        <v>AC-3-0</v>
      </c>
      <c r="B17" s="63">
        <v>16</v>
      </c>
      <c r="C17" s="63" t="s">
        <v>9</v>
      </c>
      <c r="D17" s="63">
        <v>0</v>
      </c>
      <c r="E17" s="61" t="s">
        <v>233</v>
      </c>
      <c r="F17" s="62" t="s">
        <v>609</v>
      </c>
      <c r="J17" s="63" t="s">
        <v>1157</v>
      </c>
      <c r="K17" s="63" t="s">
        <v>1157</v>
      </c>
      <c r="L17" s="63" t="s">
        <v>1157</v>
      </c>
    </row>
    <row r="18" spans="1:12">
      <c r="A18" s="63" t="str">
        <f t="shared" si="0"/>
        <v>AC-3-1</v>
      </c>
      <c r="B18" s="63">
        <v>17</v>
      </c>
      <c r="C18" s="63" t="s">
        <v>9</v>
      </c>
      <c r="D18" s="63">
        <v>1</v>
      </c>
      <c r="E18" s="61" t="s">
        <v>1172</v>
      </c>
      <c r="F18" s="62" t="s">
        <v>1173</v>
      </c>
      <c r="G18" s="63" t="s">
        <v>1157</v>
      </c>
      <c r="H18" s="61" t="s">
        <v>1174</v>
      </c>
    </row>
    <row r="19" spans="1:12">
      <c r="A19" s="63" t="str">
        <f t="shared" si="0"/>
        <v>AC-3-2</v>
      </c>
      <c r="B19" s="63">
        <v>18</v>
      </c>
      <c r="C19" s="63" t="s">
        <v>9</v>
      </c>
      <c r="D19" s="63">
        <v>2</v>
      </c>
      <c r="E19" s="61" t="s">
        <v>1172</v>
      </c>
      <c r="F19" s="62" t="s">
        <v>1175</v>
      </c>
    </row>
    <row r="20" spans="1:12">
      <c r="A20" s="63" t="str">
        <f t="shared" si="0"/>
        <v>AC-3-3</v>
      </c>
      <c r="B20" s="63">
        <v>19</v>
      </c>
      <c r="C20" s="63" t="s">
        <v>9</v>
      </c>
      <c r="D20" s="63">
        <v>3</v>
      </c>
      <c r="E20" s="61" t="s">
        <v>1172</v>
      </c>
      <c r="F20" s="62" t="s">
        <v>1176</v>
      </c>
    </row>
    <row r="21" spans="1:12">
      <c r="A21" s="63" t="str">
        <f t="shared" si="0"/>
        <v>AC-3-4</v>
      </c>
      <c r="B21" s="63">
        <v>20</v>
      </c>
      <c r="C21" s="63" t="s">
        <v>9</v>
      </c>
      <c r="D21" s="63">
        <v>4</v>
      </c>
      <c r="E21" s="61" t="s">
        <v>1172</v>
      </c>
      <c r="F21" s="62" t="s">
        <v>1177</v>
      </c>
    </row>
    <row r="22" spans="1:12">
      <c r="A22" s="63" t="str">
        <f t="shared" si="0"/>
        <v>AC-3-5</v>
      </c>
      <c r="B22" s="63">
        <v>21</v>
      </c>
      <c r="C22" s="63" t="s">
        <v>9</v>
      </c>
      <c r="D22" s="63">
        <v>5</v>
      </c>
      <c r="E22" s="61" t="s">
        <v>1172</v>
      </c>
      <c r="F22" s="62" t="s">
        <v>1178</v>
      </c>
    </row>
    <row r="23" spans="1:12">
      <c r="A23" s="63" t="str">
        <f t="shared" si="0"/>
        <v>AC-3-6</v>
      </c>
      <c r="B23" s="63">
        <v>22</v>
      </c>
      <c r="C23" s="63" t="s">
        <v>9</v>
      </c>
      <c r="D23" s="63">
        <v>6</v>
      </c>
      <c r="E23" s="61" t="s">
        <v>1172</v>
      </c>
      <c r="F23" s="62" t="s">
        <v>1179</v>
      </c>
      <c r="G23" s="63" t="s">
        <v>1157</v>
      </c>
      <c r="H23" s="61" t="s">
        <v>1180</v>
      </c>
    </row>
    <row r="24" spans="1:12">
      <c r="A24" s="63" t="str">
        <f t="shared" si="0"/>
        <v>AC-3-7</v>
      </c>
      <c r="B24" s="63">
        <v>23</v>
      </c>
      <c r="C24" s="63" t="s">
        <v>9</v>
      </c>
      <c r="D24" s="63">
        <v>7</v>
      </c>
      <c r="E24" s="61" t="s">
        <v>1172</v>
      </c>
      <c r="F24" s="62" t="s">
        <v>1181</v>
      </c>
    </row>
    <row r="25" spans="1:12">
      <c r="A25" s="63" t="str">
        <f t="shared" si="0"/>
        <v>AC-3-8</v>
      </c>
      <c r="B25" s="63">
        <v>24</v>
      </c>
      <c r="C25" s="63" t="s">
        <v>9</v>
      </c>
      <c r="D25" s="63">
        <v>8</v>
      </c>
      <c r="E25" s="61" t="s">
        <v>1172</v>
      </c>
      <c r="F25" s="62" t="s">
        <v>1182</v>
      </c>
    </row>
    <row r="26" spans="1:12">
      <c r="A26" s="63" t="str">
        <f t="shared" si="0"/>
        <v>AC-3-9</v>
      </c>
      <c r="B26" s="63">
        <v>25</v>
      </c>
      <c r="C26" s="63" t="s">
        <v>9</v>
      </c>
      <c r="D26" s="63">
        <v>9</v>
      </c>
      <c r="E26" s="61" t="s">
        <v>1172</v>
      </c>
      <c r="F26" s="62" t="s">
        <v>1183</v>
      </c>
    </row>
    <row r="27" spans="1:12">
      <c r="A27" s="63" t="str">
        <f t="shared" si="0"/>
        <v>AC-3-10</v>
      </c>
      <c r="B27" s="63">
        <v>26</v>
      </c>
      <c r="C27" s="63" t="s">
        <v>9</v>
      </c>
      <c r="D27" s="63">
        <v>10</v>
      </c>
      <c r="E27" s="61" t="s">
        <v>1172</v>
      </c>
      <c r="F27" s="62" t="s">
        <v>1184</v>
      </c>
    </row>
    <row r="28" spans="1:12">
      <c r="A28" s="63" t="str">
        <f t="shared" si="0"/>
        <v>AC-4-0</v>
      </c>
      <c r="B28" s="63">
        <v>27</v>
      </c>
      <c r="C28" s="63" t="s">
        <v>14</v>
      </c>
      <c r="D28" s="63">
        <v>0</v>
      </c>
      <c r="E28" s="61" t="s">
        <v>234</v>
      </c>
      <c r="F28" s="62" t="s">
        <v>609</v>
      </c>
      <c r="K28" s="63" t="s">
        <v>1157</v>
      </c>
      <c r="L28" s="63" t="s">
        <v>1157</v>
      </c>
    </row>
    <row r="29" spans="1:12">
      <c r="A29" s="63" t="str">
        <f t="shared" si="0"/>
        <v>AC-4-1</v>
      </c>
      <c r="B29" s="63">
        <v>28</v>
      </c>
      <c r="C29" s="63" t="s">
        <v>14</v>
      </c>
      <c r="D29" s="63">
        <v>1</v>
      </c>
      <c r="E29" s="61" t="s">
        <v>1185</v>
      </c>
      <c r="F29" s="62" t="s">
        <v>1186</v>
      </c>
    </row>
    <row r="30" spans="1:12">
      <c r="A30" s="63" t="str">
        <f t="shared" si="0"/>
        <v>AC-4-2</v>
      </c>
      <c r="B30" s="63">
        <v>29</v>
      </c>
      <c r="C30" s="63" t="s">
        <v>14</v>
      </c>
      <c r="D30" s="63">
        <v>2</v>
      </c>
      <c r="E30" s="61" t="s">
        <v>1185</v>
      </c>
      <c r="F30" s="62" t="s">
        <v>1187</v>
      </c>
    </row>
    <row r="31" spans="1:12">
      <c r="A31" s="63" t="str">
        <f t="shared" si="0"/>
        <v>AC-4-3</v>
      </c>
      <c r="B31" s="63">
        <v>30</v>
      </c>
      <c r="C31" s="63" t="s">
        <v>14</v>
      </c>
      <c r="D31" s="63">
        <v>3</v>
      </c>
      <c r="E31" s="61" t="s">
        <v>1185</v>
      </c>
      <c r="F31" s="62" t="s">
        <v>1188</v>
      </c>
    </row>
    <row r="32" spans="1:12">
      <c r="A32" s="63" t="str">
        <f t="shared" si="0"/>
        <v>AC-4-4</v>
      </c>
      <c r="B32" s="63">
        <v>31</v>
      </c>
      <c r="C32" s="63" t="s">
        <v>14</v>
      </c>
      <c r="D32" s="63">
        <v>4</v>
      </c>
      <c r="E32" s="61" t="s">
        <v>1189</v>
      </c>
      <c r="F32" s="62" t="s">
        <v>1190</v>
      </c>
    </row>
    <row r="33" spans="1:8">
      <c r="A33" s="63" t="str">
        <f t="shared" si="0"/>
        <v>AC-4-5</v>
      </c>
      <c r="B33" s="63">
        <v>32</v>
      </c>
      <c r="C33" s="63" t="s">
        <v>14</v>
      </c>
      <c r="D33" s="63">
        <v>5</v>
      </c>
      <c r="E33" s="61" t="s">
        <v>1185</v>
      </c>
      <c r="F33" s="62" t="s">
        <v>1191</v>
      </c>
    </row>
    <row r="34" spans="1:8">
      <c r="A34" s="63" t="str">
        <f t="shared" si="0"/>
        <v>AC-4-6</v>
      </c>
      <c r="B34" s="63">
        <v>33</v>
      </c>
      <c r="C34" s="63" t="s">
        <v>14</v>
      </c>
      <c r="D34" s="63">
        <v>6</v>
      </c>
      <c r="E34" s="61" t="s">
        <v>1185</v>
      </c>
      <c r="F34" s="62" t="s">
        <v>1192</v>
      </c>
    </row>
    <row r="35" spans="1:8">
      <c r="A35" s="63" t="str">
        <f t="shared" si="0"/>
        <v>AC-4-7</v>
      </c>
      <c r="B35" s="63">
        <v>34</v>
      </c>
      <c r="C35" s="63" t="s">
        <v>14</v>
      </c>
      <c r="D35" s="63">
        <v>7</v>
      </c>
      <c r="E35" s="61" t="s">
        <v>1185</v>
      </c>
      <c r="F35" s="62" t="s">
        <v>1193</v>
      </c>
    </row>
    <row r="36" spans="1:8">
      <c r="A36" s="63" t="str">
        <f t="shared" si="0"/>
        <v>AC-4-8</v>
      </c>
      <c r="B36" s="63">
        <v>35</v>
      </c>
      <c r="C36" s="63" t="s">
        <v>14</v>
      </c>
      <c r="D36" s="63">
        <v>8</v>
      </c>
      <c r="E36" s="61" t="s">
        <v>1185</v>
      </c>
      <c r="F36" s="62" t="s">
        <v>1194</v>
      </c>
    </row>
    <row r="37" spans="1:8">
      <c r="A37" s="63" t="str">
        <f t="shared" si="0"/>
        <v>AC-4-9</v>
      </c>
      <c r="B37" s="63">
        <v>36</v>
      </c>
      <c r="C37" s="63" t="s">
        <v>14</v>
      </c>
      <c r="D37" s="63">
        <v>9</v>
      </c>
      <c r="E37" s="61" t="s">
        <v>1185</v>
      </c>
      <c r="F37" s="62" t="s">
        <v>1195</v>
      </c>
    </row>
    <row r="38" spans="1:8">
      <c r="A38" s="63" t="str">
        <f t="shared" si="0"/>
        <v>AC-4-10</v>
      </c>
      <c r="B38" s="63">
        <v>37</v>
      </c>
      <c r="C38" s="63" t="s">
        <v>14</v>
      </c>
      <c r="D38" s="63">
        <v>10</v>
      </c>
      <c r="E38" s="61" t="s">
        <v>1185</v>
      </c>
      <c r="F38" s="62" t="s">
        <v>1196</v>
      </c>
    </row>
    <row r="39" spans="1:8">
      <c r="A39" s="63" t="str">
        <f t="shared" si="0"/>
        <v>AC-4-11</v>
      </c>
      <c r="B39" s="63">
        <v>38</v>
      </c>
      <c r="C39" s="63" t="s">
        <v>14</v>
      </c>
      <c r="D39" s="63">
        <v>11</v>
      </c>
      <c r="E39" s="61" t="s">
        <v>1185</v>
      </c>
      <c r="F39" s="62" t="s">
        <v>1197</v>
      </c>
    </row>
    <row r="40" spans="1:8">
      <c r="A40" s="63" t="str">
        <f t="shared" si="0"/>
        <v>AC-4-12</v>
      </c>
      <c r="B40" s="63">
        <v>39</v>
      </c>
      <c r="C40" s="63" t="s">
        <v>14</v>
      </c>
      <c r="D40" s="63">
        <v>12</v>
      </c>
      <c r="E40" s="61" t="s">
        <v>1185</v>
      </c>
      <c r="F40" s="62" t="s">
        <v>1198</v>
      </c>
    </row>
    <row r="41" spans="1:8">
      <c r="A41" s="63" t="str">
        <f t="shared" si="0"/>
        <v>AC-4-13</v>
      </c>
      <c r="B41" s="63">
        <v>40</v>
      </c>
      <c r="C41" s="63" t="s">
        <v>14</v>
      </c>
      <c r="D41" s="63">
        <v>13</v>
      </c>
      <c r="E41" s="61" t="s">
        <v>1185</v>
      </c>
      <c r="F41" s="62" t="s">
        <v>1199</v>
      </c>
    </row>
    <row r="42" spans="1:8">
      <c r="A42" s="63" t="str">
        <f t="shared" si="0"/>
        <v>AC-4-14</v>
      </c>
      <c r="B42" s="63">
        <v>41</v>
      </c>
      <c r="C42" s="63" t="s">
        <v>14</v>
      </c>
      <c r="D42" s="63">
        <v>14</v>
      </c>
      <c r="E42" s="61" t="s">
        <v>1185</v>
      </c>
      <c r="F42" s="62" t="s">
        <v>1200</v>
      </c>
    </row>
    <row r="43" spans="1:8">
      <c r="A43" s="63" t="str">
        <f t="shared" si="0"/>
        <v>AC-4-15</v>
      </c>
      <c r="B43" s="63">
        <v>42</v>
      </c>
      <c r="C43" s="63" t="s">
        <v>14</v>
      </c>
      <c r="D43" s="63">
        <v>15</v>
      </c>
      <c r="E43" s="61" t="s">
        <v>1185</v>
      </c>
      <c r="F43" s="62" t="s">
        <v>1201</v>
      </c>
    </row>
    <row r="44" spans="1:8">
      <c r="A44" s="63" t="str">
        <f t="shared" si="0"/>
        <v>AC-4-16</v>
      </c>
      <c r="B44" s="63">
        <v>43</v>
      </c>
      <c r="C44" s="63" t="s">
        <v>14</v>
      </c>
      <c r="D44" s="63">
        <v>16</v>
      </c>
      <c r="E44" s="61" t="s">
        <v>1185</v>
      </c>
      <c r="F44" s="62" t="s">
        <v>1202</v>
      </c>
      <c r="G44" s="63" t="s">
        <v>1157</v>
      </c>
      <c r="H44" s="61" t="s">
        <v>1203</v>
      </c>
    </row>
    <row r="45" spans="1:8">
      <c r="A45" s="63" t="str">
        <f t="shared" si="0"/>
        <v>AC-4-17</v>
      </c>
      <c r="B45" s="63">
        <v>44</v>
      </c>
      <c r="C45" s="63" t="s">
        <v>14</v>
      </c>
      <c r="D45" s="63">
        <v>17</v>
      </c>
      <c r="E45" s="61" t="s">
        <v>1185</v>
      </c>
      <c r="F45" s="62" t="s">
        <v>1204</v>
      </c>
    </row>
    <row r="46" spans="1:8">
      <c r="A46" s="63" t="str">
        <f t="shared" si="0"/>
        <v>AC-4-18</v>
      </c>
      <c r="B46" s="63">
        <v>45</v>
      </c>
      <c r="C46" s="63" t="s">
        <v>14</v>
      </c>
      <c r="D46" s="63">
        <v>18</v>
      </c>
      <c r="E46" s="61" t="s">
        <v>1185</v>
      </c>
      <c r="F46" s="62" t="s">
        <v>1205</v>
      </c>
    </row>
    <row r="47" spans="1:8">
      <c r="A47" s="63" t="str">
        <f t="shared" si="0"/>
        <v>AC-4-19</v>
      </c>
      <c r="B47" s="63">
        <v>46</v>
      </c>
      <c r="C47" s="63" t="s">
        <v>14</v>
      </c>
      <c r="D47" s="63">
        <v>19</v>
      </c>
      <c r="E47" s="61" t="s">
        <v>1185</v>
      </c>
      <c r="F47" s="62" t="s">
        <v>1206</v>
      </c>
    </row>
    <row r="48" spans="1:8">
      <c r="A48" s="63" t="str">
        <f t="shared" si="0"/>
        <v>AC-4-20</v>
      </c>
      <c r="B48" s="63">
        <v>47</v>
      </c>
      <c r="C48" s="63" t="s">
        <v>14</v>
      </c>
      <c r="D48" s="63">
        <v>20</v>
      </c>
      <c r="E48" s="61" t="s">
        <v>1185</v>
      </c>
      <c r="F48" s="62" t="s">
        <v>1207</v>
      </c>
    </row>
    <row r="49" spans="1:12">
      <c r="A49" s="63" t="str">
        <f t="shared" si="0"/>
        <v>AC-4-21</v>
      </c>
      <c r="B49" s="63">
        <v>48</v>
      </c>
      <c r="C49" s="63" t="s">
        <v>14</v>
      </c>
      <c r="D49" s="63">
        <v>21</v>
      </c>
      <c r="E49" s="61" t="s">
        <v>1185</v>
      </c>
      <c r="F49" s="62" t="s">
        <v>1208</v>
      </c>
    </row>
    <row r="50" spans="1:12">
      <c r="A50" s="63" t="str">
        <f t="shared" si="0"/>
        <v>AC-4-22</v>
      </c>
      <c r="B50" s="63">
        <v>49</v>
      </c>
      <c r="C50" s="63" t="s">
        <v>14</v>
      </c>
      <c r="D50" s="63">
        <v>22</v>
      </c>
      <c r="E50" s="61" t="s">
        <v>1185</v>
      </c>
      <c r="F50" s="62" t="s">
        <v>1209</v>
      </c>
    </row>
    <row r="51" spans="1:12">
      <c r="A51" s="63" t="str">
        <f t="shared" si="0"/>
        <v>AC-5-0</v>
      </c>
      <c r="B51" s="63">
        <v>50</v>
      </c>
      <c r="C51" s="63" t="s">
        <v>63</v>
      </c>
      <c r="D51" s="63">
        <v>0</v>
      </c>
      <c r="E51" s="61" t="s">
        <v>235</v>
      </c>
      <c r="F51" s="62" t="s">
        <v>609</v>
      </c>
      <c r="K51" s="63" t="s">
        <v>1157</v>
      </c>
      <c r="L51" s="63" t="s">
        <v>1157</v>
      </c>
    </row>
    <row r="52" spans="1:12">
      <c r="A52" s="63" t="str">
        <f t="shared" si="0"/>
        <v>AC-6-0</v>
      </c>
      <c r="B52" s="63">
        <v>51</v>
      </c>
      <c r="C52" s="63" t="s">
        <v>20</v>
      </c>
      <c r="D52" s="63">
        <v>0</v>
      </c>
      <c r="E52" s="61" t="s">
        <v>236</v>
      </c>
      <c r="F52" s="62" t="s">
        <v>609</v>
      </c>
      <c r="K52" s="63" t="s">
        <v>1157</v>
      </c>
      <c r="L52" s="63" t="s">
        <v>1157</v>
      </c>
    </row>
    <row r="53" spans="1:12">
      <c r="A53" s="63" t="str">
        <f t="shared" si="0"/>
        <v>AC-6-1</v>
      </c>
      <c r="B53" s="63">
        <v>52</v>
      </c>
      <c r="C53" s="63" t="s">
        <v>20</v>
      </c>
      <c r="D53" s="63">
        <v>1</v>
      </c>
      <c r="E53" s="61" t="s">
        <v>1210</v>
      </c>
      <c r="F53" s="62" t="s">
        <v>1211</v>
      </c>
      <c r="K53" s="63" t="s">
        <v>1157</v>
      </c>
      <c r="L53" s="63" t="s">
        <v>1157</v>
      </c>
    </row>
    <row r="54" spans="1:12">
      <c r="A54" s="63" t="str">
        <f t="shared" si="0"/>
        <v>AC-6-2</v>
      </c>
      <c r="B54" s="63">
        <v>53</v>
      </c>
      <c r="C54" s="63" t="s">
        <v>20</v>
      </c>
      <c r="D54" s="63">
        <v>2</v>
      </c>
      <c r="E54" s="61" t="s">
        <v>1210</v>
      </c>
      <c r="F54" s="62" t="s">
        <v>1212</v>
      </c>
      <c r="K54" s="63" t="s">
        <v>1157</v>
      </c>
      <c r="L54" s="63" t="s">
        <v>1157</v>
      </c>
    </row>
    <row r="55" spans="1:12">
      <c r="A55" s="63" t="str">
        <f t="shared" si="0"/>
        <v>AC-6-3</v>
      </c>
      <c r="B55" s="63">
        <v>54</v>
      </c>
      <c r="C55" s="63" t="s">
        <v>20</v>
      </c>
      <c r="D55" s="63">
        <v>3</v>
      </c>
      <c r="E55" s="61" t="s">
        <v>1210</v>
      </c>
      <c r="F55" s="62" t="s">
        <v>1213</v>
      </c>
      <c r="L55" s="63" t="s">
        <v>1157</v>
      </c>
    </row>
    <row r="56" spans="1:12">
      <c r="A56" s="63" t="str">
        <f t="shared" si="0"/>
        <v>AC-6-4</v>
      </c>
      <c r="B56" s="63">
        <v>55</v>
      </c>
      <c r="C56" s="63" t="s">
        <v>20</v>
      </c>
      <c r="D56" s="63">
        <v>4</v>
      </c>
      <c r="E56" s="61" t="s">
        <v>1210</v>
      </c>
      <c r="F56" s="62" t="s">
        <v>1214</v>
      </c>
    </row>
    <row r="57" spans="1:12">
      <c r="A57" s="63" t="str">
        <f t="shared" si="0"/>
        <v>AC-6-5</v>
      </c>
      <c r="B57" s="63">
        <v>56</v>
      </c>
      <c r="C57" s="63" t="s">
        <v>20</v>
      </c>
      <c r="D57" s="63">
        <v>5</v>
      </c>
      <c r="E57" s="61" t="s">
        <v>1210</v>
      </c>
      <c r="F57" s="62" t="s">
        <v>1215</v>
      </c>
      <c r="K57" s="63" t="s">
        <v>1157</v>
      </c>
      <c r="L57" s="63" t="s">
        <v>1157</v>
      </c>
    </row>
    <row r="58" spans="1:12">
      <c r="A58" s="63" t="str">
        <f t="shared" si="0"/>
        <v>AC-6-6</v>
      </c>
      <c r="B58" s="63">
        <v>57</v>
      </c>
      <c r="C58" s="63" t="s">
        <v>20</v>
      </c>
      <c r="D58" s="63">
        <v>6</v>
      </c>
      <c r="E58" s="61" t="s">
        <v>1210</v>
      </c>
      <c r="F58" s="62" t="s">
        <v>1216</v>
      </c>
    </row>
    <row r="59" spans="1:12">
      <c r="A59" s="63" t="str">
        <f t="shared" si="0"/>
        <v>AC-6-7</v>
      </c>
      <c r="B59" s="63">
        <v>58</v>
      </c>
      <c r="C59" s="63" t="s">
        <v>20</v>
      </c>
      <c r="D59" s="63">
        <v>7</v>
      </c>
      <c r="E59" s="61" t="s">
        <v>1210</v>
      </c>
      <c r="F59" s="62" t="s">
        <v>1217</v>
      </c>
    </row>
    <row r="60" spans="1:12">
      <c r="A60" s="63" t="str">
        <f t="shared" si="0"/>
        <v>AC-6-8</v>
      </c>
      <c r="B60" s="63">
        <v>59</v>
      </c>
      <c r="C60" s="63" t="s">
        <v>20</v>
      </c>
      <c r="D60" s="63">
        <v>8</v>
      </c>
      <c r="E60" s="61" t="s">
        <v>1210</v>
      </c>
      <c r="F60" s="62" t="s">
        <v>1218</v>
      </c>
    </row>
    <row r="61" spans="1:12">
      <c r="A61" s="63" t="str">
        <f t="shared" si="0"/>
        <v>AC-6-9</v>
      </c>
      <c r="B61" s="63">
        <v>60</v>
      </c>
      <c r="C61" s="63" t="s">
        <v>20</v>
      </c>
      <c r="D61" s="63">
        <v>9</v>
      </c>
      <c r="E61" s="61" t="s">
        <v>1210</v>
      </c>
      <c r="F61" s="62" t="s">
        <v>1219</v>
      </c>
      <c r="K61" s="63" t="s">
        <v>1157</v>
      </c>
      <c r="L61" s="63" t="s">
        <v>1157</v>
      </c>
    </row>
    <row r="62" spans="1:12">
      <c r="A62" s="63" t="str">
        <f t="shared" si="0"/>
        <v>AC-6-10</v>
      </c>
      <c r="B62" s="63">
        <v>61</v>
      </c>
      <c r="C62" s="63" t="s">
        <v>20</v>
      </c>
      <c r="D62" s="63">
        <v>10</v>
      </c>
      <c r="E62" s="61" t="s">
        <v>1210</v>
      </c>
      <c r="F62" s="62" t="s">
        <v>1220</v>
      </c>
      <c r="K62" s="63" t="s">
        <v>1157</v>
      </c>
      <c r="L62" s="63" t="s">
        <v>1157</v>
      </c>
    </row>
    <row r="63" spans="1:12">
      <c r="A63" s="63" t="str">
        <f t="shared" si="0"/>
        <v>AC-7-0</v>
      </c>
      <c r="B63" s="63">
        <v>62</v>
      </c>
      <c r="C63" s="63" t="s">
        <v>28</v>
      </c>
      <c r="D63" s="63">
        <v>0</v>
      </c>
      <c r="E63" s="61" t="s">
        <v>239</v>
      </c>
      <c r="F63" s="62" t="s">
        <v>609</v>
      </c>
      <c r="J63" s="63" t="s">
        <v>1157</v>
      </c>
      <c r="K63" s="63" t="s">
        <v>1157</v>
      </c>
      <c r="L63" s="63" t="s">
        <v>1157</v>
      </c>
    </row>
    <row r="64" spans="1:12">
      <c r="A64" s="63" t="str">
        <f t="shared" si="0"/>
        <v>AC-7-1</v>
      </c>
      <c r="B64" s="63">
        <v>63</v>
      </c>
      <c r="C64" s="63" t="s">
        <v>28</v>
      </c>
      <c r="D64" s="63">
        <v>1</v>
      </c>
      <c r="E64" s="61" t="s">
        <v>1221</v>
      </c>
      <c r="F64" s="62" t="s">
        <v>1222</v>
      </c>
      <c r="G64" s="63" t="s">
        <v>1157</v>
      </c>
      <c r="H64" s="61" t="s">
        <v>1223</v>
      </c>
    </row>
    <row r="65" spans="1:12">
      <c r="A65" s="63" t="str">
        <f t="shared" si="0"/>
        <v>AC-7-2</v>
      </c>
      <c r="B65" s="63">
        <v>64</v>
      </c>
      <c r="C65" s="63" t="s">
        <v>28</v>
      </c>
      <c r="D65" s="63">
        <v>2</v>
      </c>
      <c r="E65" s="61" t="s">
        <v>1221</v>
      </c>
      <c r="F65" s="62" t="s">
        <v>1224</v>
      </c>
    </row>
    <row r="66" spans="1:12">
      <c r="A66" s="63" t="str">
        <f t="shared" ref="A66:A129" si="1">CONCATENATE(C66,"-",D66)</f>
        <v>AC-8-0</v>
      </c>
      <c r="B66" s="63">
        <v>65</v>
      </c>
      <c r="C66" s="63" t="s">
        <v>240</v>
      </c>
      <c r="D66" s="63">
        <v>0</v>
      </c>
      <c r="E66" s="61" t="s">
        <v>241</v>
      </c>
      <c r="F66" s="62" t="s">
        <v>609</v>
      </c>
      <c r="J66" s="63" t="s">
        <v>1157</v>
      </c>
      <c r="K66" s="63" t="s">
        <v>1157</v>
      </c>
      <c r="L66" s="63" t="s">
        <v>1157</v>
      </c>
    </row>
    <row r="67" spans="1:12">
      <c r="A67" s="63" t="str">
        <f t="shared" si="1"/>
        <v>AC-9-0</v>
      </c>
      <c r="B67" s="63">
        <v>66</v>
      </c>
      <c r="C67" s="63" t="s">
        <v>1225</v>
      </c>
      <c r="D67" s="63">
        <v>0</v>
      </c>
      <c r="E67" s="61" t="s">
        <v>1226</v>
      </c>
      <c r="F67" s="62" t="s">
        <v>609</v>
      </c>
    </row>
    <row r="68" spans="1:12">
      <c r="A68" s="63" t="str">
        <f t="shared" si="1"/>
        <v>AC-9-1</v>
      </c>
      <c r="B68" s="63">
        <v>67</v>
      </c>
      <c r="C68" s="63" t="s">
        <v>1225</v>
      </c>
      <c r="D68" s="63">
        <v>1</v>
      </c>
      <c r="E68" s="61" t="s">
        <v>1227</v>
      </c>
      <c r="F68" s="62" t="s">
        <v>1228</v>
      </c>
    </row>
    <row r="69" spans="1:12">
      <c r="A69" s="63" t="str">
        <f t="shared" si="1"/>
        <v>AC-9-2</v>
      </c>
      <c r="B69" s="63">
        <v>68</v>
      </c>
      <c r="C69" s="63" t="s">
        <v>1225</v>
      </c>
      <c r="D69" s="63">
        <v>2</v>
      </c>
      <c r="E69" s="61" t="s">
        <v>1227</v>
      </c>
      <c r="F69" s="62" t="s">
        <v>1229</v>
      </c>
    </row>
    <row r="70" spans="1:12">
      <c r="A70" s="63" t="str">
        <f t="shared" si="1"/>
        <v>AC-9-3</v>
      </c>
      <c r="B70" s="63">
        <v>69</v>
      </c>
      <c r="C70" s="63" t="s">
        <v>1225</v>
      </c>
      <c r="D70" s="63">
        <v>3</v>
      </c>
      <c r="E70" s="61" t="s">
        <v>1227</v>
      </c>
      <c r="F70" s="62" t="s">
        <v>1230</v>
      </c>
    </row>
    <row r="71" spans="1:12">
      <c r="A71" s="63" t="str">
        <f t="shared" si="1"/>
        <v>AC-9-4</v>
      </c>
      <c r="B71" s="63">
        <v>70</v>
      </c>
      <c r="C71" s="63" t="s">
        <v>1225</v>
      </c>
      <c r="D71" s="63">
        <v>4</v>
      </c>
      <c r="E71" s="61" t="s">
        <v>1227</v>
      </c>
      <c r="F71" s="62" t="s">
        <v>1231</v>
      </c>
    </row>
    <row r="72" spans="1:12">
      <c r="A72" s="63" t="str">
        <f t="shared" si="1"/>
        <v>AC-10-0</v>
      </c>
      <c r="B72" s="63">
        <v>71</v>
      </c>
      <c r="C72" s="63" t="s">
        <v>242</v>
      </c>
      <c r="D72" s="63">
        <v>0</v>
      </c>
      <c r="E72" s="61" t="s">
        <v>243</v>
      </c>
      <c r="F72" s="62" t="s">
        <v>609</v>
      </c>
      <c r="L72" s="63" t="s">
        <v>1157</v>
      </c>
    </row>
    <row r="73" spans="1:12">
      <c r="A73" s="63" t="str">
        <f t="shared" si="1"/>
        <v>AC-11-0</v>
      </c>
      <c r="B73" s="63">
        <v>72</v>
      </c>
      <c r="C73" s="63" t="s">
        <v>245</v>
      </c>
      <c r="D73" s="63">
        <v>0</v>
      </c>
      <c r="E73" s="61" t="s">
        <v>246</v>
      </c>
      <c r="F73" s="62" t="s">
        <v>609</v>
      </c>
      <c r="K73" s="63" t="s">
        <v>1157</v>
      </c>
      <c r="L73" s="63" t="s">
        <v>1157</v>
      </c>
    </row>
    <row r="74" spans="1:12">
      <c r="A74" s="63" t="str">
        <f t="shared" si="1"/>
        <v>AC-11-1</v>
      </c>
      <c r="B74" s="63">
        <v>73</v>
      </c>
      <c r="C74" s="63" t="s">
        <v>245</v>
      </c>
      <c r="D74" s="63">
        <v>1</v>
      </c>
      <c r="E74" s="61" t="s">
        <v>1232</v>
      </c>
      <c r="F74" s="62" t="s">
        <v>1233</v>
      </c>
      <c r="K74" s="63" t="s">
        <v>1157</v>
      </c>
      <c r="L74" s="63" t="s">
        <v>1157</v>
      </c>
    </row>
    <row r="75" spans="1:12">
      <c r="A75" s="63" t="str">
        <f t="shared" si="1"/>
        <v>AC-12-0</v>
      </c>
      <c r="B75" s="63">
        <v>74</v>
      </c>
      <c r="C75" s="63" t="s">
        <v>248</v>
      </c>
      <c r="D75" s="63">
        <v>0</v>
      </c>
      <c r="E75" s="61" t="s">
        <v>249</v>
      </c>
      <c r="F75" s="62" t="s">
        <v>609</v>
      </c>
      <c r="K75" s="63" t="s">
        <v>1157</v>
      </c>
      <c r="L75" s="63" t="s">
        <v>1157</v>
      </c>
    </row>
    <row r="76" spans="1:12">
      <c r="A76" s="63" t="str">
        <f t="shared" si="1"/>
        <v>AC-12-1</v>
      </c>
      <c r="B76" s="63">
        <v>75</v>
      </c>
      <c r="C76" s="63" t="s">
        <v>248</v>
      </c>
      <c r="D76" s="63">
        <v>1</v>
      </c>
      <c r="E76" s="61" t="s">
        <v>1234</v>
      </c>
      <c r="F76" s="62" t="s">
        <v>1235</v>
      </c>
    </row>
    <row r="77" spans="1:12">
      <c r="A77" s="63" t="str">
        <f t="shared" si="1"/>
        <v>AC-13-0</v>
      </c>
      <c r="B77" s="63">
        <v>76</v>
      </c>
      <c r="C77" s="63" t="s">
        <v>1236</v>
      </c>
      <c r="D77" s="63">
        <v>0</v>
      </c>
      <c r="E77" s="61" t="s">
        <v>1237</v>
      </c>
      <c r="F77" s="62" t="s">
        <v>609</v>
      </c>
      <c r="G77" s="63" t="s">
        <v>1157</v>
      </c>
      <c r="H77" s="61" t="s">
        <v>1238</v>
      </c>
    </row>
    <row r="78" spans="1:12">
      <c r="A78" s="63" t="str">
        <f t="shared" si="1"/>
        <v>AC-14-0</v>
      </c>
      <c r="B78" s="63">
        <v>77</v>
      </c>
      <c r="C78" s="63" t="s">
        <v>250</v>
      </c>
      <c r="D78" s="63">
        <v>0</v>
      </c>
      <c r="E78" s="61" t="s">
        <v>251</v>
      </c>
      <c r="F78" s="62" t="s">
        <v>609</v>
      </c>
      <c r="J78" s="63" t="s">
        <v>1157</v>
      </c>
      <c r="K78" s="63" t="s">
        <v>1157</v>
      </c>
      <c r="L78" s="63" t="s">
        <v>1157</v>
      </c>
    </row>
    <row r="79" spans="1:12">
      <c r="A79" s="63" t="str">
        <f t="shared" si="1"/>
        <v>AC-14-1</v>
      </c>
      <c r="B79" s="63">
        <v>78</v>
      </c>
      <c r="C79" s="63" t="s">
        <v>250</v>
      </c>
      <c r="D79" s="63">
        <v>1</v>
      </c>
      <c r="E79" s="61" t="s">
        <v>251</v>
      </c>
      <c r="F79" s="62" t="s">
        <v>1239</v>
      </c>
      <c r="G79" s="63" t="s">
        <v>1157</v>
      </c>
      <c r="H79" s="61" t="s">
        <v>1240</v>
      </c>
    </row>
    <row r="80" spans="1:12">
      <c r="A80" s="63" t="str">
        <f t="shared" si="1"/>
        <v>AC-15-0</v>
      </c>
      <c r="B80" s="63">
        <v>79</v>
      </c>
      <c r="C80" s="63" t="s">
        <v>1241</v>
      </c>
      <c r="D80" s="63">
        <v>0</v>
      </c>
      <c r="E80" s="61" t="s">
        <v>1242</v>
      </c>
      <c r="F80" s="62" t="s">
        <v>609</v>
      </c>
      <c r="G80" s="63" t="s">
        <v>1157</v>
      </c>
      <c r="H80" s="61" t="s">
        <v>1243</v>
      </c>
    </row>
    <row r="81" spans="1:12">
      <c r="A81" s="63" t="str">
        <f t="shared" si="1"/>
        <v>AC-16-0</v>
      </c>
      <c r="B81" s="63">
        <v>80</v>
      </c>
      <c r="C81" s="63" t="s">
        <v>6</v>
      </c>
      <c r="D81" s="63">
        <v>0</v>
      </c>
      <c r="E81" s="61" t="s">
        <v>1244</v>
      </c>
      <c r="F81" s="62" t="s">
        <v>609</v>
      </c>
    </row>
    <row r="82" spans="1:12">
      <c r="A82" s="63" t="str">
        <f t="shared" si="1"/>
        <v>AC-16-1</v>
      </c>
      <c r="B82" s="63">
        <v>81</v>
      </c>
      <c r="C82" s="63" t="s">
        <v>6</v>
      </c>
      <c r="D82" s="63">
        <v>1</v>
      </c>
      <c r="E82" s="61" t="s">
        <v>1245</v>
      </c>
      <c r="F82" s="62" t="s">
        <v>1246</v>
      </c>
    </row>
    <row r="83" spans="1:12">
      <c r="A83" s="63" t="str">
        <f t="shared" si="1"/>
        <v>AC-16-2</v>
      </c>
      <c r="B83" s="63">
        <v>82</v>
      </c>
      <c r="C83" s="63" t="s">
        <v>6</v>
      </c>
      <c r="D83" s="63">
        <v>2</v>
      </c>
      <c r="E83" s="61" t="s">
        <v>1245</v>
      </c>
      <c r="F83" s="62" t="s">
        <v>1247</v>
      </c>
    </row>
    <row r="84" spans="1:12">
      <c r="A84" s="63" t="str">
        <f t="shared" si="1"/>
        <v>AC-16-3</v>
      </c>
      <c r="B84" s="63">
        <v>83</v>
      </c>
      <c r="C84" s="63" t="s">
        <v>6</v>
      </c>
      <c r="D84" s="63">
        <v>3</v>
      </c>
      <c r="E84" s="61" t="s">
        <v>1245</v>
      </c>
      <c r="F84" s="62" t="s">
        <v>1248</v>
      </c>
    </row>
    <row r="85" spans="1:12">
      <c r="A85" s="63" t="str">
        <f t="shared" si="1"/>
        <v>AC-16-4</v>
      </c>
      <c r="B85" s="63">
        <v>84</v>
      </c>
      <c r="C85" s="63" t="s">
        <v>6</v>
      </c>
      <c r="D85" s="63">
        <v>4</v>
      </c>
      <c r="E85" s="61" t="s">
        <v>1245</v>
      </c>
      <c r="F85" s="62" t="s">
        <v>1249</v>
      </c>
    </row>
    <row r="86" spans="1:12">
      <c r="A86" s="63" t="str">
        <f t="shared" si="1"/>
        <v>AC-16-5</v>
      </c>
      <c r="B86" s="63">
        <v>85</v>
      </c>
      <c r="C86" s="63" t="s">
        <v>6</v>
      </c>
      <c r="D86" s="63">
        <v>5</v>
      </c>
      <c r="E86" s="61" t="s">
        <v>1245</v>
      </c>
      <c r="F86" s="62" t="s">
        <v>1250</v>
      </c>
    </row>
    <row r="87" spans="1:12">
      <c r="A87" s="63" t="str">
        <f t="shared" si="1"/>
        <v>AC-16-6</v>
      </c>
      <c r="B87" s="63">
        <v>86</v>
      </c>
      <c r="C87" s="63" t="s">
        <v>6</v>
      </c>
      <c r="D87" s="63">
        <v>6</v>
      </c>
      <c r="E87" s="61" t="s">
        <v>1245</v>
      </c>
      <c r="F87" s="62" t="s">
        <v>1251</v>
      </c>
    </row>
    <row r="88" spans="1:12">
      <c r="A88" s="63" t="str">
        <f t="shared" si="1"/>
        <v>AC-16-7</v>
      </c>
      <c r="B88" s="63">
        <v>87</v>
      </c>
      <c r="C88" s="63" t="s">
        <v>6</v>
      </c>
      <c r="D88" s="63">
        <v>7</v>
      </c>
      <c r="E88" s="61" t="s">
        <v>1245</v>
      </c>
      <c r="F88" s="62" t="s">
        <v>1252</v>
      </c>
    </row>
    <row r="89" spans="1:12">
      <c r="A89" s="63" t="str">
        <f t="shared" si="1"/>
        <v>AC-16-8</v>
      </c>
      <c r="B89" s="63">
        <v>88</v>
      </c>
      <c r="C89" s="63" t="s">
        <v>6</v>
      </c>
      <c r="D89" s="63">
        <v>8</v>
      </c>
      <c r="E89" s="61" t="s">
        <v>1245</v>
      </c>
      <c r="F89" s="62" t="s">
        <v>1253</v>
      </c>
    </row>
    <row r="90" spans="1:12">
      <c r="A90" s="63" t="str">
        <f t="shared" si="1"/>
        <v>AC-16-9</v>
      </c>
      <c r="B90" s="63">
        <v>89</v>
      </c>
      <c r="C90" s="63" t="s">
        <v>6</v>
      </c>
      <c r="D90" s="63">
        <v>9</v>
      </c>
      <c r="E90" s="61" t="s">
        <v>1245</v>
      </c>
      <c r="F90" s="62" t="s">
        <v>1254</v>
      </c>
    </row>
    <row r="91" spans="1:12">
      <c r="A91" s="63" t="str">
        <f t="shared" si="1"/>
        <v>AC-16-10</v>
      </c>
      <c r="B91" s="63">
        <v>90</v>
      </c>
      <c r="C91" s="63" t="s">
        <v>6</v>
      </c>
      <c r="D91" s="63">
        <v>10</v>
      </c>
      <c r="E91" s="61" t="s">
        <v>1245</v>
      </c>
      <c r="F91" s="62" t="s">
        <v>1255</v>
      </c>
    </row>
    <row r="92" spans="1:12">
      <c r="A92" s="63" t="str">
        <f t="shared" si="1"/>
        <v>AC-17-0</v>
      </c>
      <c r="B92" s="63">
        <v>91</v>
      </c>
      <c r="C92" s="63" t="s">
        <v>23</v>
      </c>
      <c r="D92" s="63">
        <v>0</v>
      </c>
      <c r="E92" s="61" t="s">
        <v>252</v>
      </c>
      <c r="F92" s="62" t="s">
        <v>609</v>
      </c>
      <c r="J92" s="63" t="s">
        <v>1157</v>
      </c>
      <c r="K92" s="63" t="s">
        <v>1157</v>
      </c>
      <c r="L92" s="63" t="s">
        <v>1157</v>
      </c>
    </row>
    <row r="93" spans="1:12">
      <c r="A93" s="63" t="str">
        <f t="shared" si="1"/>
        <v>AC-17-1</v>
      </c>
      <c r="B93" s="63">
        <v>92</v>
      </c>
      <c r="C93" s="63" t="s">
        <v>23</v>
      </c>
      <c r="D93" s="63">
        <v>1</v>
      </c>
      <c r="E93" s="61" t="s">
        <v>1256</v>
      </c>
      <c r="F93" s="62" t="s">
        <v>1257</v>
      </c>
      <c r="K93" s="63" t="s">
        <v>1157</v>
      </c>
      <c r="L93" s="63" t="s">
        <v>1157</v>
      </c>
    </row>
    <row r="94" spans="1:12">
      <c r="A94" s="63" t="str">
        <f t="shared" si="1"/>
        <v>AC-17-2</v>
      </c>
      <c r="B94" s="63">
        <v>93</v>
      </c>
      <c r="C94" s="63" t="s">
        <v>23</v>
      </c>
      <c r="D94" s="63">
        <v>2</v>
      </c>
      <c r="E94" s="61" t="s">
        <v>1256</v>
      </c>
      <c r="F94" s="62" t="s">
        <v>1258</v>
      </c>
      <c r="K94" s="63" t="s">
        <v>1157</v>
      </c>
      <c r="L94" s="63" t="s">
        <v>1157</v>
      </c>
    </row>
    <row r="95" spans="1:12">
      <c r="A95" s="63" t="str">
        <f t="shared" si="1"/>
        <v>AC-17-3</v>
      </c>
      <c r="B95" s="63">
        <v>94</v>
      </c>
      <c r="C95" s="63" t="s">
        <v>23</v>
      </c>
      <c r="D95" s="63">
        <v>3</v>
      </c>
      <c r="E95" s="61" t="s">
        <v>1256</v>
      </c>
      <c r="F95" s="62" t="s">
        <v>1259</v>
      </c>
      <c r="K95" s="63" t="s">
        <v>1157</v>
      </c>
      <c r="L95" s="63" t="s">
        <v>1157</v>
      </c>
    </row>
    <row r="96" spans="1:12">
      <c r="A96" s="63" t="str">
        <f t="shared" si="1"/>
        <v>AC-17-4</v>
      </c>
      <c r="B96" s="63">
        <v>95</v>
      </c>
      <c r="C96" s="63" t="s">
        <v>23</v>
      </c>
      <c r="D96" s="63">
        <v>4</v>
      </c>
      <c r="E96" s="61" t="s">
        <v>1256</v>
      </c>
      <c r="F96" s="62" t="s">
        <v>1260</v>
      </c>
      <c r="K96" s="63" t="s">
        <v>1157</v>
      </c>
      <c r="L96" s="63" t="s">
        <v>1157</v>
      </c>
    </row>
    <row r="97" spans="1:12">
      <c r="A97" s="63" t="str">
        <f t="shared" si="1"/>
        <v>AC-17-5</v>
      </c>
      <c r="B97" s="63">
        <v>96</v>
      </c>
      <c r="C97" s="63" t="s">
        <v>23</v>
      </c>
      <c r="D97" s="63">
        <v>5</v>
      </c>
      <c r="E97" s="61" t="s">
        <v>1256</v>
      </c>
      <c r="F97" s="62" t="s">
        <v>1261</v>
      </c>
      <c r="G97" s="63" t="s">
        <v>1157</v>
      </c>
      <c r="H97" s="61" t="s">
        <v>1262</v>
      </c>
    </row>
    <row r="98" spans="1:12">
      <c r="A98" s="63" t="str">
        <f t="shared" si="1"/>
        <v>AC-17-6</v>
      </c>
      <c r="B98" s="63">
        <v>97</v>
      </c>
      <c r="C98" s="63" t="s">
        <v>23</v>
      </c>
      <c r="D98" s="63">
        <v>6</v>
      </c>
      <c r="E98" s="61" t="s">
        <v>1256</v>
      </c>
      <c r="F98" s="62" t="s">
        <v>1263</v>
      </c>
    </row>
    <row r="99" spans="1:12">
      <c r="A99" s="63" t="str">
        <f t="shared" si="1"/>
        <v>AC-17-7</v>
      </c>
      <c r="B99" s="63">
        <v>98</v>
      </c>
      <c r="C99" s="63" t="s">
        <v>23</v>
      </c>
      <c r="D99" s="63">
        <v>7</v>
      </c>
      <c r="E99" s="61" t="s">
        <v>1256</v>
      </c>
      <c r="F99" s="62" t="s">
        <v>1264</v>
      </c>
      <c r="G99" s="63" t="s">
        <v>1157</v>
      </c>
      <c r="H99" s="61" t="s">
        <v>1265</v>
      </c>
    </row>
    <row r="100" spans="1:12">
      <c r="A100" s="63" t="str">
        <f t="shared" si="1"/>
        <v>AC-17-8</v>
      </c>
      <c r="B100" s="63">
        <v>99</v>
      </c>
      <c r="C100" s="63" t="s">
        <v>23</v>
      </c>
      <c r="D100" s="63">
        <v>8</v>
      </c>
      <c r="E100" s="61" t="s">
        <v>1256</v>
      </c>
      <c r="F100" s="62" t="s">
        <v>1266</v>
      </c>
      <c r="G100" s="63" t="s">
        <v>1157</v>
      </c>
      <c r="H100" s="61" t="s">
        <v>1267</v>
      </c>
    </row>
    <row r="101" spans="1:12">
      <c r="A101" s="63" t="str">
        <f t="shared" si="1"/>
        <v>AC-17-9</v>
      </c>
      <c r="B101" s="63">
        <v>100</v>
      </c>
      <c r="C101" s="63" t="s">
        <v>23</v>
      </c>
      <c r="D101" s="63">
        <v>9</v>
      </c>
      <c r="E101" s="61" t="s">
        <v>1256</v>
      </c>
      <c r="F101" s="62" t="s">
        <v>1268</v>
      </c>
    </row>
    <row r="102" spans="1:12">
      <c r="A102" s="63" t="str">
        <f t="shared" si="1"/>
        <v>AC-18-0</v>
      </c>
      <c r="B102" s="63">
        <v>101</v>
      </c>
      <c r="C102" s="63" t="s">
        <v>34</v>
      </c>
      <c r="D102" s="63">
        <v>0</v>
      </c>
      <c r="E102" s="61" t="s">
        <v>254</v>
      </c>
      <c r="F102" s="62" t="s">
        <v>609</v>
      </c>
      <c r="J102" s="63" t="s">
        <v>1157</v>
      </c>
      <c r="K102" s="63" t="s">
        <v>1157</v>
      </c>
      <c r="L102" s="63" t="s">
        <v>1157</v>
      </c>
    </row>
    <row r="103" spans="1:12">
      <c r="A103" s="63" t="str">
        <f t="shared" si="1"/>
        <v>AC-18-1</v>
      </c>
      <c r="B103" s="63">
        <v>102</v>
      </c>
      <c r="C103" s="63" t="s">
        <v>34</v>
      </c>
      <c r="D103" s="63">
        <v>1</v>
      </c>
      <c r="E103" s="61" t="s">
        <v>1269</v>
      </c>
      <c r="F103" s="62" t="s">
        <v>1270</v>
      </c>
      <c r="K103" s="63" t="s">
        <v>1157</v>
      </c>
      <c r="L103" s="63" t="s">
        <v>1157</v>
      </c>
    </row>
    <row r="104" spans="1:12">
      <c r="A104" s="63" t="str">
        <f t="shared" si="1"/>
        <v>AC-18-2</v>
      </c>
      <c r="B104" s="63">
        <v>103</v>
      </c>
      <c r="C104" s="63" t="s">
        <v>34</v>
      </c>
      <c r="D104" s="63">
        <v>2</v>
      </c>
      <c r="E104" s="61" t="s">
        <v>1269</v>
      </c>
      <c r="F104" s="62" t="s">
        <v>1271</v>
      </c>
      <c r="G104" s="63" t="s">
        <v>1157</v>
      </c>
      <c r="H104" s="61" t="s">
        <v>1262</v>
      </c>
    </row>
    <row r="105" spans="1:12">
      <c r="A105" s="63" t="str">
        <f t="shared" si="1"/>
        <v>AC-18-3</v>
      </c>
      <c r="B105" s="63">
        <v>104</v>
      </c>
      <c r="C105" s="63" t="s">
        <v>34</v>
      </c>
      <c r="D105" s="63">
        <v>3</v>
      </c>
      <c r="E105" s="61" t="s">
        <v>1269</v>
      </c>
      <c r="F105" s="62" t="s">
        <v>1272</v>
      </c>
    </row>
    <row r="106" spans="1:12">
      <c r="A106" s="63" t="str">
        <f t="shared" si="1"/>
        <v>AC-18-4</v>
      </c>
      <c r="B106" s="63">
        <v>105</v>
      </c>
      <c r="C106" s="63" t="s">
        <v>34</v>
      </c>
      <c r="D106" s="63">
        <v>4</v>
      </c>
      <c r="E106" s="61" t="s">
        <v>1269</v>
      </c>
      <c r="F106" s="62" t="s">
        <v>1273</v>
      </c>
      <c r="L106" s="63" t="s">
        <v>1157</v>
      </c>
    </row>
    <row r="107" spans="1:12">
      <c r="A107" s="63" t="str">
        <f t="shared" si="1"/>
        <v>AC-18-5</v>
      </c>
      <c r="B107" s="63">
        <v>106</v>
      </c>
      <c r="C107" s="63" t="s">
        <v>34</v>
      </c>
      <c r="D107" s="63">
        <v>5</v>
      </c>
      <c r="E107" s="61" t="s">
        <v>1269</v>
      </c>
      <c r="F107" s="62" t="s">
        <v>1274</v>
      </c>
      <c r="L107" s="63" t="s">
        <v>1157</v>
      </c>
    </row>
    <row r="108" spans="1:12">
      <c r="A108" s="63" t="str">
        <f t="shared" si="1"/>
        <v>AC-19-0</v>
      </c>
      <c r="B108" s="63">
        <v>107</v>
      </c>
      <c r="C108" s="63" t="s">
        <v>36</v>
      </c>
      <c r="D108" s="63">
        <v>0</v>
      </c>
      <c r="E108" s="61" t="s">
        <v>257</v>
      </c>
      <c r="F108" s="62" t="s">
        <v>609</v>
      </c>
      <c r="J108" s="63" t="s">
        <v>1157</v>
      </c>
      <c r="K108" s="63" t="s">
        <v>1157</v>
      </c>
      <c r="L108" s="63" t="s">
        <v>1157</v>
      </c>
    </row>
    <row r="109" spans="1:12">
      <c r="A109" s="63" t="str">
        <f t="shared" si="1"/>
        <v>AC-19-1</v>
      </c>
      <c r="B109" s="63">
        <v>108</v>
      </c>
      <c r="C109" s="63" t="s">
        <v>36</v>
      </c>
      <c r="D109" s="63">
        <v>1</v>
      </c>
      <c r="E109" s="61" t="s">
        <v>1275</v>
      </c>
      <c r="F109" s="62" t="s">
        <v>1276</v>
      </c>
      <c r="G109" s="63" t="s">
        <v>1157</v>
      </c>
      <c r="H109" s="61" t="s">
        <v>1277</v>
      </c>
    </row>
    <row r="110" spans="1:12">
      <c r="A110" s="63" t="str">
        <f t="shared" si="1"/>
        <v>AC-19-2</v>
      </c>
      <c r="B110" s="63">
        <v>109</v>
      </c>
      <c r="C110" s="63" t="s">
        <v>36</v>
      </c>
      <c r="D110" s="63">
        <v>2</v>
      </c>
      <c r="E110" s="61" t="s">
        <v>1275</v>
      </c>
      <c r="F110" s="62" t="s">
        <v>1278</v>
      </c>
      <c r="G110" s="63" t="s">
        <v>1157</v>
      </c>
      <c r="H110" s="61" t="s">
        <v>1277</v>
      </c>
    </row>
    <row r="111" spans="1:12">
      <c r="A111" s="63" t="str">
        <f t="shared" si="1"/>
        <v>AC-19-3</v>
      </c>
      <c r="B111" s="63">
        <v>110</v>
      </c>
      <c r="C111" s="63" t="s">
        <v>36</v>
      </c>
      <c r="D111" s="63">
        <v>3</v>
      </c>
      <c r="E111" s="61" t="s">
        <v>1275</v>
      </c>
      <c r="F111" s="62" t="s">
        <v>1279</v>
      </c>
      <c r="G111" s="63" t="s">
        <v>1157</v>
      </c>
      <c r="H111" s="61" t="s">
        <v>1277</v>
      </c>
    </row>
    <row r="112" spans="1:12">
      <c r="A112" s="63" t="str">
        <f t="shared" si="1"/>
        <v>AC-19-4</v>
      </c>
      <c r="B112" s="63">
        <v>111</v>
      </c>
      <c r="C112" s="63" t="s">
        <v>36</v>
      </c>
      <c r="D112" s="63">
        <v>4</v>
      </c>
      <c r="E112" s="61" t="s">
        <v>1275</v>
      </c>
      <c r="F112" s="62" t="s">
        <v>1280</v>
      </c>
    </row>
    <row r="113" spans="1:12">
      <c r="A113" s="63" t="str">
        <f t="shared" si="1"/>
        <v>AC-19-5</v>
      </c>
      <c r="B113" s="63">
        <v>112</v>
      </c>
      <c r="C113" s="63" t="s">
        <v>36</v>
      </c>
      <c r="D113" s="63">
        <v>5</v>
      </c>
      <c r="E113" s="61" t="s">
        <v>1275</v>
      </c>
      <c r="F113" s="62" t="s">
        <v>1281</v>
      </c>
      <c r="K113" s="63" t="s">
        <v>1157</v>
      </c>
      <c r="L113" s="63" t="s">
        <v>1157</v>
      </c>
    </row>
    <row r="114" spans="1:12">
      <c r="A114" s="63" t="str">
        <f t="shared" si="1"/>
        <v>AC-20-0</v>
      </c>
      <c r="B114" s="63">
        <v>113</v>
      </c>
      <c r="C114" s="63" t="s">
        <v>41</v>
      </c>
      <c r="D114" s="63">
        <v>0</v>
      </c>
      <c r="E114" s="61" t="s">
        <v>259</v>
      </c>
      <c r="F114" s="62" t="s">
        <v>609</v>
      </c>
      <c r="J114" s="63" t="s">
        <v>1157</v>
      </c>
      <c r="K114" s="63" t="s">
        <v>1157</v>
      </c>
      <c r="L114" s="63" t="s">
        <v>1157</v>
      </c>
    </row>
    <row r="115" spans="1:12">
      <c r="A115" s="63" t="str">
        <f t="shared" si="1"/>
        <v>AC-20-1</v>
      </c>
      <c r="B115" s="63">
        <v>114</v>
      </c>
      <c r="C115" s="63" t="s">
        <v>41</v>
      </c>
      <c r="D115" s="63">
        <v>1</v>
      </c>
      <c r="E115" s="61" t="s">
        <v>1282</v>
      </c>
      <c r="F115" s="62" t="s">
        <v>1283</v>
      </c>
      <c r="K115" s="63" t="s">
        <v>1157</v>
      </c>
      <c r="L115" s="63" t="s">
        <v>1157</v>
      </c>
    </row>
    <row r="116" spans="1:12">
      <c r="A116" s="63" t="str">
        <f t="shared" si="1"/>
        <v>AC-20-2</v>
      </c>
      <c r="B116" s="63">
        <v>115</v>
      </c>
      <c r="C116" s="63" t="s">
        <v>41</v>
      </c>
      <c r="D116" s="63">
        <v>2</v>
      </c>
      <c r="E116" s="61" t="s">
        <v>1282</v>
      </c>
      <c r="F116" s="62" t="s">
        <v>1284</v>
      </c>
      <c r="K116" s="63" t="s">
        <v>1157</v>
      </c>
      <c r="L116" s="63" t="s">
        <v>1157</v>
      </c>
    </row>
    <row r="117" spans="1:12">
      <c r="A117" s="63" t="str">
        <f t="shared" si="1"/>
        <v>AC-20-3</v>
      </c>
      <c r="B117" s="63">
        <v>116</v>
      </c>
      <c r="C117" s="63" t="s">
        <v>41</v>
      </c>
      <c r="D117" s="63">
        <v>3</v>
      </c>
      <c r="E117" s="61" t="s">
        <v>1282</v>
      </c>
      <c r="F117" s="62" t="s">
        <v>1285</v>
      </c>
    </row>
    <row r="118" spans="1:12">
      <c r="A118" s="63" t="str">
        <f t="shared" si="1"/>
        <v>AC-20-4</v>
      </c>
      <c r="B118" s="63">
        <v>117</v>
      </c>
      <c r="C118" s="63" t="s">
        <v>41</v>
      </c>
      <c r="D118" s="63">
        <v>4</v>
      </c>
      <c r="E118" s="61" t="s">
        <v>1282</v>
      </c>
      <c r="F118" s="62" t="s">
        <v>1286</v>
      </c>
    </row>
    <row r="119" spans="1:12">
      <c r="A119" s="63" t="str">
        <f t="shared" si="1"/>
        <v>AC-21-0</v>
      </c>
      <c r="B119" s="63">
        <v>118</v>
      </c>
      <c r="C119" s="63" t="s">
        <v>261</v>
      </c>
      <c r="D119" s="63">
        <v>0</v>
      </c>
      <c r="E119" s="61" t="s">
        <v>262</v>
      </c>
      <c r="F119" s="62" t="s">
        <v>609</v>
      </c>
      <c r="K119" s="63" t="s">
        <v>1157</v>
      </c>
      <c r="L119" s="63" t="s">
        <v>1157</v>
      </c>
    </row>
    <row r="120" spans="1:12">
      <c r="A120" s="63" t="str">
        <f t="shared" si="1"/>
        <v>AC-21-1</v>
      </c>
      <c r="B120" s="63">
        <v>119</v>
      </c>
      <c r="C120" s="63" t="s">
        <v>261</v>
      </c>
      <c r="D120" s="63">
        <v>1</v>
      </c>
      <c r="E120" s="61" t="s">
        <v>1287</v>
      </c>
      <c r="F120" s="62" t="s">
        <v>1288</v>
      </c>
    </row>
    <row r="121" spans="1:12">
      <c r="A121" s="63" t="str">
        <f t="shared" si="1"/>
        <v>AC-21-2</v>
      </c>
      <c r="B121" s="63">
        <v>120</v>
      </c>
      <c r="C121" s="63" t="s">
        <v>261</v>
      </c>
      <c r="D121" s="63">
        <v>2</v>
      </c>
      <c r="E121" s="61" t="s">
        <v>1287</v>
      </c>
      <c r="F121" s="62" t="s">
        <v>1289</v>
      </c>
    </row>
    <row r="122" spans="1:12">
      <c r="A122" s="63" t="str">
        <f t="shared" si="1"/>
        <v>AC-22-0</v>
      </c>
      <c r="B122" s="63">
        <v>121</v>
      </c>
      <c r="C122" s="63" t="s">
        <v>263</v>
      </c>
      <c r="D122" s="63">
        <v>0</v>
      </c>
      <c r="E122" s="61" t="s">
        <v>264</v>
      </c>
      <c r="F122" s="62" t="s">
        <v>609</v>
      </c>
      <c r="J122" s="63" t="s">
        <v>1157</v>
      </c>
      <c r="K122" s="63" t="s">
        <v>1157</v>
      </c>
      <c r="L122" s="63" t="s">
        <v>1157</v>
      </c>
    </row>
    <row r="123" spans="1:12">
      <c r="A123" s="63" t="str">
        <f t="shared" si="1"/>
        <v>AC-23-0</v>
      </c>
      <c r="B123" s="63">
        <v>122</v>
      </c>
      <c r="C123" s="63" t="s">
        <v>1290</v>
      </c>
      <c r="D123" s="63">
        <v>0</v>
      </c>
      <c r="E123" s="61" t="s">
        <v>1291</v>
      </c>
      <c r="F123" s="62" t="s">
        <v>609</v>
      </c>
    </row>
    <row r="124" spans="1:12">
      <c r="A124" s="63" t="str">
        <f t="shared" si="1"/>
        <v>AC-24-0</v>
      </c>
      <c r="B124" s="63">
        <v>123</v>
      </c>
      <c r="C124" s="63" t="s">
        <v>1292</v>
      </c>
      <c r="D124" s="63">
        <v>0</v>
      </c>
      <c r="E124" s="61" t="s">
        <v>1293</v>
      </c>
      <c r="F124" s="62" t="s">
        <v>609</v>
      </c>
    </row>
    <row r="125" spans="1:12">
      <c r="A125" s="63" t="str">
        <f t="shared" si="1"/>
        <v>AC-24-1</v>
      </c>
      <c r="B125" s="63">
        <v>124</v>
      </c>
      <c r="C125" s="63" t="s">
        <v>1292</v>
      </c>
      <c r="D125" s="63">
        <v>1</v>
      </c>
      <c r="E125" s="61" t="s">
        <v>1294</v>
      </c>
      <c r="F125" s="62" t="s">
        <v>1295</v>
      </c>
    </row>
    <row r="126" spans="1:12">
      <c r="A126" s="63" t="str">
        <f t="shared" si="1"/>
        <v>AC-24-2</v>
      </c>
      <c r="B126" s="63">
        <v>125</v>
      </c>
      <c r="C126" s="63" t="s">
        <v>1292</v>
      </c>
      <c r="D126" s="63">
        <v>2</v>
      </c>
      <c r="E126" s="61" t="s">
        <v>1294</v>
      </c>
      <c r="F126" s="62" t="s">
        <v>1296</v>
      </c>
    </row>
    <row r="127" spans="1:12">
      <c r="A127" s="63" t="str">
        <f t="shared" si="1"/>
        <v>AC-25-0</v>
      </c>
      <c r="B127" s="63">
        <v>126</v>
      </c>
      <c r="C127" s="63" t="s">
        <v>1297</v>
      </c>
      <c r="D127" s="63">
        <v>0</v>
      </c>
      <c r="E127" s="61" t="s">
        <v>1298</v>
      </c>
      <c r="F127" s="62" t="s">
        <v>609</v>
      </c>
      <c r="I127" s="63" t="s">
        <v>1157</v>
      </c>
    </row>
    <row r="128" spans="1:12">
      <c r="A128" s="63" t="str">
        <f t="shared" si="1"/>
        <v>AT-1-0</v>
      </c>
      <c r="B128" s="63">
        <v>127</v>
      </c>
      <c r="C128" s="63" t="s">
        <v>265</v>
      </c>
      <c r="D128" s="63">
        <v>0</v>
      </c>
      <c r="E128" s="61" t="s">
        <v>266</v>
      </c>
      <c r="F128" s="62" t="s">
        <v>609</v>
      </c>
      <c r="I128" s="63" t="s">
        <v>1157</v>
      </c>
      <c r="J128" s="63" t="s">
        <v>1157</v>
      </c>
      <c r="K128" s="63" t="s">
        <v>1157</v>
      </c>
      <c r="L128" s="63" t="s">
        <v>1157</v>
      </c>
    </row>
    <row r="129" spans="1:12">
      <c r="A129" s="63" t="str">
        <f t="shared" si="1"/>
        <v>AT-2-0</v>
      </c>
      <c r="B129" s="63">
        <v>128</v>
      </c>
      <c r="C129" s="63" t="s">
        <v>43</v>
      </c>
      <c r="D129" s="63">
        <v>0</v>
      </c>
      <c r="E129" s="61" t="s">
        <v>267</v>
      </c>
      <c r="F129" s="62" t="s">
        <v>609</v>
      </c>
      <c r="I129" s="63" t="s">
        <v>1157</v>
      </c>
      <c r="J129" s="63" t="s">
        <v>1157</v>
      </c>
      <c r="K129" s="63" t="s">
        <v>1157</v>
      </c>
      <c r="L129" s="63" t="s">
        <v>1157</v>
      </c>
    </row>
    <row r="130" spans="1:12">
      <c r="A130" s="63" t="str">
        <f t="shared" ref="A130:A193" si="2">CONCATENATE(C130,"-",D130)</f>
        <v>AT-2-1</v>
      </c>
      <c r="B130" s="63">
        <v>129</v>
      </c>
      <c r="C130" s="63" t="s">
        <v>43</v>
      </c>
      <c r="D130" s="63">
        <v>1</v>
      </c>
      <c r="E130" s="61" t="s">
        <v>1299</v>
      </c>
      <c r="F130" s="62" t="s">
        <v>1300</v>
      </c>
      <c r="I130" s="63" t="s">
        <v>1157</v>
      </c>
    </row>
    <row r="131" spans="1:12">
      <c r="A131" s="63" t="str">
        <f t="shared" si="2"/>
        <v>AT-2-2</v>
      </c>
      <c r="B131" s="63">
        <v>130</v>
      </c>
      <c r="C131" s="63" t="s">
        <v>43</v>
      </c>
      <c r="D131" s="63">
        <v>2</v>
      </c>
      <c r="E131" s="61" t="s">
        <v>1299</v>
      </c>
      <c r="F131" s="62" t="s">
        <v>1301</v>
      </c>
      <c r="I131" s="63" t="s">
        <v>1157</v>
      </c>
      <c r="K131" s="63" t="s">
        <v>1157</v>
      </c>
      <c r="L131" s="63" t="s">
        <v>1157</v>
      </c>
    </row>
    <row r="132" spans="1:12">
      <c r="A132" s="63" t="str">
        <f t="shared" si="2"/>
        <v>AT-3-0</v>
      </c>
      <c r="B132" s="63">
        <v>131</v>
      </c>
      <c r="C132" s="63" t="s">
        <v>46</v>
      </c>
      <c r="D132" s="63">
        <v>0</v>
      </c>
      <c r="E132" s="61" t="s">
        <v>269</v>
      </c>
      <c r="F132" s="62" t="s">
        <v>609</v>
      </c>
      <c r="I132" s="63" t="s">
        <v>1157</v>
      </c>
      <c r="J132" s="63" t="s">
        <v>1157</v>
      </c>
      <c r="K132" s="63" t="s">
        <v>1157</v>
      </c>
      <c r="L132" s="63" t="s">
        <v>1157</v>
      </c>
    </row>
    <row r="133" spans="1:12">
      <c r="A133" s="63" t="str">
        <f t="shared" si="2"/>
        <v>AT-3-1</v>
      </c>
      <c r="B133" s="63">
        <v>132</v>
      </c>
      <c r="C133" s="63" t="s">
        <v>46</v>
      </c>
      <c r="D133" s="63">
        <v>1</v>
      </c>
      <c r="E133" s="61" t="s">
        <v>1302</v>
      </c>
      <c r="F133" s="62" t="s">
        <v>1303</v>
      </c>
      <c r="I133" s="63" t="s">
        <v>1157</v>
      </c>
    </row>
    <row r="134" spans="1:12">
      <c r="A134" s="63" t="str">
        <f t="shared" si="2"/>
        <v>AT-3-2</v>
      </c>
      <c r="B134" s="63">
        <v>133</v>
      </c>
      <c r="C134" s="63" t="s">
        <v>46</v>
      </c>
      <c r="D134" s="63">
        <v>2</v>
      </c>
      <c r="E134" s="61" t="s">
        <v>1302</v>
      </c>
      <c r="F134" s="62" t="s">
        <v>1304</v>
      </c>
      <c r="I134" s="63" t="s">
        <v>1157</v>
      </c>
    </row>
    <row r="135" spans="1:12">
      <c r="A135" s="63" t="str">
        <f t="shared" si="2"/>
        <v>AT-3-3</v>
      </c>
      <c r="B135" s="63">
        <v>134</v>
      </c>
      <c r="C135" s="63" t="s">
        <v>46</v>
      </c>
      <c r="D135" s="63">
        <v>3</v>
      </c>
      <c r="E135" s="61" t="s">
        <v>1302</v>
      </c>
      <c r="F135" s="62" t="s">
        <v>1300</v>
      </c>
      <c r="I135" s="63" t="s">
        <v>1157</v>
      </c>
    </row>
    <row r="136" spans="1:12">
      <c r="A136" s="63" t="str">
        <f t="shared" si="2"/>
        <v>AT-3-4</v>
      </c>
      <c r="B136" s="63">
        <v>135</v>
      </c>
      <c r="C136" s="63" t="s">
        <v>46</v>
      </c>
      <c r="D136" s="63">
        <v>4</v>
      </c>
      <c r="E136" s="61" t="s">
        <v>1302</v>
      </c>
      <c r="F136" s="62" t="s">
        <v>1305</v>
      </c>
      <c r="I136" s="63" t="s">
        <v>1157</v>
      </c>
    </row>
    <row r="137" spans="1:12">
      <c r="A137" s="63" t="str">
        <f t="shared" si="2"/>
        <v>AT-4-0</v>
      </c>
      <c r="B137" s="63">
        <v>136</v>
      </c>
      <c r="C137" s="63" t="s">
        <v>270</v>
      </c>
      <c r="D137" s="63">
        <v>0</v>
      </c>
      <c r="E137" s="61" t="s">
        <v>271</v>
      </c>
      <c r="F137" s="62" t="s">
        <v>609</v>
      </c>
      <c r="I137" s="63" t="s">
        <v>1157</v>
      </c>
      <c r="J137" s="63" t="s">
        <v>1157</v>
      </c>
      <c r="K137" s="63" t="s">
        <v>1157</v>
      </c>
      <c r="L137" s="63" t="s">
        <v>1157</v>
      </c>
    </row>
    <row r="138" spans="1:12">
      <c r="A138" s="63" t="str">
        <f t="shared" si="2"/>
        <v>AT-5-0</v>
      </c>
      <c r="B138" s="63">
        <v>137</v>
      </c>
      <c r="C138" s="63" t="s">
        <v>1306</v>
      </c>
      <c r="D138" s="63">
        <v>0</v>
      </c>
      <c r="E138" s="61" t="s">
        <v>1307</v>
      </c>
      <c r="F138" s="62" t="s">
        <v>609</v>
      </c>
      <c r="G138" s="63" t="s">
        <v>1157</v>
      </c>
      <c r="H138" s="61" t="s">
        <v>1308</v>
      </c>
    </row>
    <row r="139" spans="1:12">
      <c r="A139" s="63" t="str">
        <f t="shared" si="2"/>
        <v>AU-1-0</v>
      </c>
      <c r="B139" s="63">
        <v>138</v>
      </c>
      <c r="C139" s="63" t="s">
        <v>272</v>
      </c>
      <c r="D139" s="63">
        <v>0</v>
      </c>
      <c r="E139" s="61" t="s">
        <v>273</v>
      </c>
      <c r="F139" s="62" t="s">
        <v>609</v>
      </c>
      <c r="I139" s="63" t="s">
        <v>1157</v>
      </c>
      <c r="J139" s="63" t="s">
        <v>1157</v>
      </c>
      <c r="K139" s="63" t="s">
        <v>1157</v>
      </c>
      <c r="L139" s="63" t="s">
        <v>1157</v>
      </c>
    </row>
    <row r="140" spans="1:12">
      <c r="A140" s="63" t="str">
        <f t="shared" si="2"/>
        <v>AU-2-0</v>
      </c>
      <c r="B140" s="63">
        <v>139</v>
      </c>
      <c r="C140" s="63" t="s">
        <v>27</v>
      </c>
      <c r="D140" s="63">
        <v>0</v>
      </c>
      <c r="E140" s="61" t="s">
        <v>274</v>
      </c>
      <c r="F140" s="62" t="s">
        <v>609</v>
      </c>
      <c r="J140" s="63" t="s">
        <v>1157</v>
      </c>
      <c r="K140" s="63" t="s">
        <v>1157</v>
      </c>
      <c r="L140" s="63" t="s">
        <v>1157</v>
      </c>
    </row>
    <row r="141" spans="1:12">
      <c r="A141" s="63" t="str">
        <f t="shared" si="2"/>
        <v>AU-2-1</v>
      </c>
      <c r="B141" s="63">
        <v>140</v>
      </c>
      <c r="C141" s="63" t="s">
        <v>27</v>
      </c>
      <c r="D141" s="63">
        <v>1</v>
      </c>
      <c r="E141" s="61" t="s">
        <v>1309</v>
      </c>
      <c r="F141" s="62" t="s">
        <v>1310</v>
      </c>
      <c r="G141" s="63" t="s">
        <v>1157</v>
      </c>
      <c r="H141" s="61" t="s">
        <v>1311</v>
      </c>
    </row>
    <row r="142" spans="1:12">
      <c r="A142" s="63" t="str">
        <f t="shared" si="2"/>
        <v>AU-2-2</v>
      </c>
      <c r="B142" s="63">
        <v>141</v>
      </c>
      <c r="C142" s="63" t="s">
        <v>27</v>
      </c>
      <c r="D142" s="63">
        <v>2</v>
      </c>
      <c r="E142" s="61" t="s">
        <v>1309</v>
      </c>
      <c r="F142" s="62" t="s">
        <v>1312</v>
      </c>
      <c r="G142" s="63" t="s">
        <v>1157</v>
      </c>
      <c r="H142" s="61" t="s">
        <v>1311</v>
      </c>
    </row>
    <row r="143" spans="1:12">
      <c r="A143" s="63" t="str">
        <f t="shared" si="2"/>
        <v>AU-2-3</v>
      </c>
      <c r="B143" s="63">
        <v>142</v>
      </c>
      <c r="C143" s="63" t="s">
        <v>27</v>
      </c>
      <c r="D143" s="63">
        <v>3</v>
      </c>
      <c r="E143" s="61" t="s">
        <v>1309</v>
      </c>
      <c r="F143" s="62" t="s">
        <v>1313</v>
      </c>
      <c r="K143" s="63" t="s">
        <v>1157</v>
      </c>
      <c r="L143" s="63" t="s">
        <v>1157</v>
      </c>
    </row>
    <row r="144" spans="1:12">
      <c r="A144" s="63" t="str">
        <f t="shared" si="2"/>
        <v>AU-2-4</v>
      </c>
      <c r="B144" s="63">
        <v>143</v>
      </c>
      <c r="C144" s="63" t="s">
        <v>27</v>
      </c>
      <c r="D144" s="63">
        <v>4</v>
      </c>
      <c r="E144" s="61" t="s">
        <v>1309</v>
      </c>
      <c r="F144" s="62" t="s">
        <v>1314</v>
      </c>
      <c r="G144" s="63" t="s">
        <v>1157</v>
      </c>
      <c r="H144" s="61" t="s">
        <v>1315</v>
      </c>
    </row>
    <row r="145" spans="1:12">
      <c r="A145" s="63" t="str">
        <f t="shared" si="2"/>
        <v>AU-3-0</v>
      </c>
      <c r="B145" s="63">
        <v>144</v>
      </c>
      <c r="C145" s="63" t="s">
        <v>49</v>
      </c>
      <c r="D145" s="63">
        <v>0</v>
      </c>
      <c r="E145" s="61" t="s">
        <v>276</v>
      </c>
      <c r="F145" s="62" t="s">
        <v>609</v>
      </c>
      <c r="J145" s="63" t="s">
        <v>1157</v>
      </c>
      <c r="K145" s="63" t="s">
        <v>1157</v>
      </c>
      <c r="L145" s="63" t="s">
        <v>1157</v>
      </c>
    </row>
    <row r="146" spans="1:12">
      <c r="A146" s="63" t="str">
        <f t="shared" si="2"/>
        <v>AU-3-1</v>
      </c>
      <c r="B146" s="63">
        <v>145</v>
      </c>
      <c r="C146" s="63" t="s">
        <v>49</v>
      </c>
      <c r="D146" s="63">
        <v>1</v>
      </c>
      <c r="E146" s="61" t="s">
        <v>1316</v>
      </c>
      <c r="F146" s="62" t="s">
        <v>1317</v>
      </c>
      <c r="K146" s="63" t="s">
        <v>1157</v>
      </c>
      <c r="L146" s="63" t="s">
        <v>1157</v>
      </c>
    </row>
    <row r="147" spans="1:12">
      <c r="A147" s="63" t="str">
        <f t="shared" si="2"/>
        <v>AU-3-2</v>
      </c>
      <c r="B147" s="63">
        <v>146</v>
      </c>
      <c r="C147" s="63" t="s">
        <v>49</v>
      </c>
      <c r="D147" s="63">
        <v>2</v>
      </c>
      <c r="E147" s="61" t="s">
        <v>1316</v>
      </c>
      <c r="F147" s="62" t="s">
        <v>1318</v>
      </c>
      <c r="L147" s="63" t="s">
        <v>1157</v>
      </c>
    </row>
    <row r="148" spans="1:12">
      <c r="A148" s="63" t="str">
        <f t="shared" si="2"/>
        <v>AU-4-0</v>
      </c>
      <c r="B148" s="63">
        <v>147</v>
      </c>
      <c r="C148" s="63" t="s">
        <v>279</v>
      </c>
      <c r="D148" s="63">
        <v>0</v>
      </c>
      <c r="E148" s="61" t="s">
        <v>280</v>
      </c>
      <c r="F148" s="62" t="s">
        <v>609</v>
      </c>
      <c r="J148" s="63" t="s">
        <v>1157</v>
      </c>
      <c r="K148" s="63" t="s">
        <v>1157</v>
      </c>
      <c r="L148" s="63" t="s">
        <v>1157</v>
      </c>
    </row>
    <row r="149" spans="1:12">
      <c r="A149" s="63" t="str">
        <f t="shared" si="2"/>
        <v>AU-4-1</v>
      </c>
      <c r="B149" s="63">
        <v>148</v>
      </c>
      <c r="C149" s="63" t="s">
        <v>279</v>
      </c>
      <c r="D149" s="63">
        <v>1</v>
      </c>
      <c r="E149" s="61" t="s">
        <v>1319</v>
      </c>
      <c r="F149" s="62" t="s">
        <v>1320</v>
      </c>
    </row>
    <row r="150" spans="1:12">
      <c r="A150" s="63" t="str">
        <f t="shared" si="2"/>
        <v>AU-5-0</v>
      </c>
      <c r="B150" s="63">
        <v>149</v>
      </c>
      <c r="C150" s="63" t="s">
        <v>51</v>
      </c>
      <c r="D150" s="63">
        <v>0</v>
      </c>
      <c r="E150" s="61" t="s">
        <v>281</v>
      </c>
      <c r="F150" s="62" t="s">
        <v>609</v>
      </c>
      <c r="J150" s="63" t="s">
        <v>1157</v>
      </c>
      <c r="K150" s="63" t="s">
        <v>1157</v>
      </c>
      <c r="L150" s="63" t="s">
        <v>1157</v>
      </c>
    </row>
    <row r="151" spans="1:12">
      <c r="A151" s="63" t="str">
        <f t="shared" si="2"/>
        <v>AU-5-1</v>
      </c>
      <c r="B151" s="63">
        <v>150</v>
      </c>
      <c r="C151" s="63" t="s">
        <v>51</v>
      </c>
      <c r="D151" s="63">
        <v>1</v>
      </c>
      <c r="E151" s="61" t="s">
        <v>1321</v>
      </c>
      <c r="F151" s="62" t="s">
        <v>1322</v>
      </c>
      <c r="L151" s="63" t="s">
        <v>1157</v>
      </c>
    </row>
    <row r="152" spans="1:12">
      <c r="A152" s="63" t="str">
        <f t="shared" si="2"/>
        <v>AU-5-2</v>
      </c>
      <c r="B152" s="63">
        <v>151</v>
      </c>
      <c r="C152" s="63" t="s">
        <v>51</v>
      </c>
      <c r="D152" s="63">
        <v>2</v>
      </c>
      <c r="E152" s="61" t="s">
        <v>1321</v>
      </c>
      <c r="F152" s="62" t="s">
        <v>1323</v>
      </c>
      <c r="L152" s="63" t="s">
        <v>1157</v>
      </c>
    </row>
    <row r="153" spans="1:12">
      <c r="A153" s="63" t="str">
        <f t="shared" si="2"/>
        <v>AU-5-3</v>
      </c>
      <c r="B153" s="63">
        <v>152</v>
      </c>
      <c r="C153" s="63" t="s">
        <v>51</v>
      </c>
      <c r="D153" s="63">
        <v>3</v>
      </c>
      <c r="E153" s="61" t="s">
        <v>1321</v>
      </c>
      <c r="F153" s="62" t="s">
        <v>1324</v>
      </c>
    </row>
    <row r="154" spans="1:12">
      <c r="A154" s="63" t="str">
        <f t="shared" si="2"/>
        <v>AU-5-4</v>
      </c>
      <c r="B154" s="63">
        <v>153</v>
      </c>
      <c r="C154" s="63" t="s">
        <v>51</v>
      </c>
      <c r="D154" s="63">
        <v>4</v>
      </c>
      <c r="E154" s="61" t="s">
        <v>1321</v>
      </c>
      <c r="F154" s="62" t="s">
        <v>1325</v>
      </c>
    </row>
    <row r="155" spans="1:12">
      <c r="A155" s="63" t="str">
        <f t="shared" si="2"/>
        <v>AU-6-0</v>
      </c>
      <c r="B155" s="63">
        <v>154</v>
      </c>
      <c r="C155" s="63" t="s">
        <v>53</v>
      </c>
      <c r="D155" s="63">
        <v>0</v>
      </c>
      <c r="E155" s="61" t="s">
        <v>283</v>
      </c>
      <c r="F155" s="62" t="s">
        <v>609</v>
      </c>
      <c r="I155" s="63" t="s">
        <v>1157</v>
      </c>
      <c r="J155" s="63" t="s">
        <v>1157</v>
      </c>
      <c r="K155" s="63" t="s">
        <v>1157</v>
      </c>
      <c r="L155" s="63" t="s">
        <v>1157</v>
      </c>
    </row>
    <row r="156" spans="1:12">
      <c r="A156" s="63" t="str">
        <f t="shared" si="2"/>
        <v>AU-6-1</v>
      </c>
      <c r="B156" s="63">
        <v>155</v>
      </c>
      <c r="C156" s="63" t="s">
        <v>53</v>
      </c>
      <c r="D156" s="63">
        <v>1</v>
      </c>
      <c r="E156" s="61" t="s">
        <v>1326</v>
      </c>
      <c r="F156" s="62" t="s">
        <v>1327</v>
      </c>
      <c r="I156" s="63" t="s">
        <v>1157</v>
      </c>
      <c r="K156" s="63" t="s">
        <v>1157</v>
      </c>
      <c r="L156" s="63" t="s">
        <v>1157</v>
      </c>
    </row>
    <row r="157" spans="1:12">
      <c r="A157" s="63" t="str">
        <f t="shared" si="2"/>
        <v>AU-6-2</v>
      </c>
      <c r="B157" s="63">
        <v>156</v>
      </c>
      <c r="C157" s="63" t="s">
        <v>53</v>
      </c>
      <c r="D157" s="63">
        <v>2</v>
      </c>
      <c r="E157" s="61" t="s">
        <v>1326</v>
      </c>
      <c r="F157" s="62" t="s">
        <v>1328</v>
      </c>
      <c r="G157" s="63" t="s">
        <v>1157</v>
      </c>
      <c r="H157" s="61" t="s">
        <v>1262</v>
      </c>
    </row>
    <row r="158" spans="1:12">
      <c r="A158" s="63" t="str">
        <f t="shared" si="2"/>
        <v>AU-6-3</v>
      </c>
      <c r="B158" s="63">
        <v>157</v>
      </c>
      <c r="C158" s="63" t="s">
        <v>53</v>
      </c>
      <c r="D158" s="63">
        <v>3</v>
      </c>
      <c r="E158" s="61" t="s">
        <v>1326</v>
      </c>
      <c r="F158" s="62" t="s">
        <v>1329</v>
      </c>
      <c r="I158" s="63" t="s">
        <v>1157</v>
      </c>
      <c r="K158" s="63" t="s">
        <v>1157</v>
      </c>
      <c r="L158" s="63" t="s">
        <v>1157</v>
      </c>
    </row>
    <row r="159" spans="1:12">
      <c r="A159" s="63" t="str">
        <f t="shared" si="2"/>
        <v>AU-6-4</v>
      </c>
      <c r="B159" s="63">
        <v>158</v>
      </c>
      <c r="C159" s="63" t="s">
        <v>53</v>
      </c>
      <c r="D159" s="63">
        <v>4</v>
      </c>
      <c r="E159" s="61" t="s">
        <v>1326</v>
      </c>
      <c r="F159" s="62" t="s">
        <v>1330</v>
      </c>
      <c r="I159" s="63" t="s">
        <v>1157</v>
      </c>
    </row>
    <row r="160" spans="1:12">
      <c r="A160" s="63" t="str">
        <f t="shared" si="2"/>
        <v>AU-6-5</v>
      </c>
      <c r="B160" s="63">
        <v>159</v>
      </c>
      <c r="C160" s="63" t="s">
        <v>53</v>
      </c>
      <c r="D160" s="63">
        <v>5</v>
      </c>
      <c r="E160" s="61" t="s">
        <v>1326</v>
      </c>
      <c r="F160" s="62" t="s">
        <v>1331</v>
      </c>
      <c r="I160" s="63" t="s">
        <v>1157</v>
      </c>
      <c r="L160" s="63" t="s">
        <v>1157</v>
      </c>
    </row>
    <row r="161" spans="1:12">
      <c r="A161" s="63" t="str">
        <f t="shared" si="2"/>
        <v>AU-6-6</v>
      </c>
      <c r="B161" s="63">
        <v>160</v>
      </c>
      <c r="C161" s="63" t="s">
        <v>53</v>
      </c>
      <c r="D161" s="63">
        <v>6</v>
      </c>
      <c r="E161" s="61" t="s">
        <v>1326</v>
      </c>
      <c r="F161" s="62" t="s">
        <v>1332</v>
      </c>
      <c r="I161" s="63" t="s">
        <v>1157</v>
      </c>
      <c r="L161" s="63" t="s">
        <v>1157</v>
      </c>
    </row>
    <row r="162" spans="1:12">
      <c r="A162" s="63" t="str">
        <f t="shared" si="2"/>
        <v>AU-6-7</v>
      </c>
      <c r="B162" s="63">
        <v>161</v>
      </c>
      <c r="C162" s="63" t="s">
        <v>53</v>
      </c>
      <c r="D162" s="63">
        <v>7</v>
      </c>
      <c r="E162" s="61" t="s">
        <v>1326</v>
      </c>
      <c r="F162" s="62" t="s">
        <v>1333</v>
      </c>
      <c r="I162" s="63" t="s">
        <v>1157</v>
      </c>
    </row>
    <row r="163" spans="1:12">
      <c r="A163" s="63" t="str">
        <f t="shared" si="2"/>
        <v>AU-6-8</v>
      </c>
      <c r="B163" s="63">
        <v>162</v>
      </c>
      <c r="C163" s="63" t="s">
        <v>53</v>
      </c>
      <c r="D163" s="63">
        <v>8</v>
      </c>
      <c r="E163" s="61" t="s">
        <v>1326</v>
      </c>
      <c r="F163" s="62" t="s">
        <v>1334</v>
      </c>
      <c r="I163" s="63" t="s">
        <v>1157</v>
      </c>
    </row>
    <row r="164" spans="1:12">
      <c r="A164" s="63" t="str">
        <f t="shared" si="2"/>
        <v>AU-6-9</v>
      </c>
      <c r="B164" s="63">
        <v>163</v>
      </c>
      <c r="C164" s="63" t="s">
        <v>53</v>
      </c>
      <c r="D164" s="63">
        <v>9</v>
      </c>
      <c r="E164" s="61" t="s">
        <v>1326</v>
      </c>
      <c r="F164" s="62" t="s">
        <v>1335</v>
      </c>
      <c r="I164" s="63" t="s">
        <v>1157</v>
      </c>
    </row>
    <row r="165" spans="1:12">
      <c r="A165" s="63" t="str">
        <f t="shared" si="2"/>
        <v>AU-6-10</v>
      </c>
      <c r="B165" s="63">
        <v>164</v>
      </c>
      <c r="C165" s="63" t="s">
        <v>53</v>
      </c>
      <c r="D165" s="63">
        <v>10</v>
      </c>
      <c r="E165" s="61" t="s">
        <v>1326</v>
      </c>
      <c r="F165" s="62" t="s">
        <v>1336</v>
      </c>
      <c r="I165" s="63" t="s">
        <v>1157</v>
      </c>
    </row>
    <row r="166" spans="1:12">
      <c r="A166" s="63" t="str">
        <f t="shared" si="2"/>
        <v>AU-7-0</v>
      </c>
      <c r="B166" s="63">
        <v>165</v>
      </c>
      <c r="C166" s="63" t="s">
        <v>58</v>
      </c>
      <c r="D166" s="63">
        <v>0</v>
      </c>
      <c r="E166" s="61" t="s">
        <v>286</v>
      </c>
      <c r="F166" s="62" t="s">
        <v>609</v>
      </c>
      <c r="I166" s="63" t="s">
        <v>1157</v>
      </c>
      <c r="K166" s="63" t="s">
        <v>1157</v>
      </c>
      <c r="L166" s="63" t="s">
        <v>1157</v>
      </c>
    </row>
    <row r="167" spans="1:12">
      <c r="A167" s="63" t="str">
        <f t="shared" si="2"/>
        <v>AU-7-1</v>
      </c>
      <c r="B167" s="63">
        <v>166</v>
      </c>
      <c r="C167" s="63" t="s">
        <v>58</v>
      </c>
      <c r="D167" s="63">
        <v>1</v>
      </c>
      <c r="E167" s="61" t="s">
        <v>1337</v>
      </c>
      <c r="F167" s="62" t="s">
        <v>1338</v>
      </c>
      <c r="I167" s="63" t="s">
        <v>1157</v>
      </c>
      <c r="K167" s="63" t="s">
        <v>1157</v>
      </c>
      <c r="L167" s="63" t="s">
        <v>1157</v>
      </c>
    </row>
    <row r="168" spans="1:12">
      <c r="A168" s="63" t="str">
        <f t="shared" si="2"/>
        <v>AU-7-2</v>
      </c>
      <c r="B168" s="63">
        <v>167</v>
      </c>
      <c r="C168" s="63" t="s">
        <v>58</v>
      </c>
      <c r="D168" s="63">
        <v>2</v>
      </c>
      <c r="E168" s="61" t="s">
        <v>1337</v>
      </c>
      <c r="F168" s="62" t="s">
        <v>1339</v>
      </c>
    </row>
    <row r="169" spans="1:12">
      <c r="A169" s="63" t="str">
        <f t="shared" si="2"/>
        <v>AU-8-0</v>
      </c>
      <c r="B169" s="63">
        <v>168</v>
      </c>
      <c r="C169" s="63" t="s">
        <v>288</v>
      </c>
      <c r="D169" s="63">
        <v>0</v>
      </c>
      <c r="E169" s="61" t="s">
        <v>289</v>
      </c>
      <c r="F169" s="62" t="s">
        <v>609</v>
      </c>
      <c r="J169" s="63" t="s">
        <v>1157</v>
      </c>
      <c r="K169" s="63" t="s">
        <v>1157</v>
      </c>
      <c r="L169" s="63" t="s">
        <v>1157</v>
      </c>
    </row>
    <row r="170" spans="1:12">
      <c r="A170" s="63" t="str">
        <f t="shared" si="2"/>
        <v>AU-8-1</v>
      </c>
      <c r="B170" s="63">
        <v>169</v>
      </c>
      <c r="C170" s="63" t="s">
        <v>288</v>
      </c>
      <c r="D170" s="63">
        <v>1</v>
      </c>
      <c r="E170" s="61" t="s">
        <v>1340</v>
      </c>
      <c r="F170" s="62" t="s">
        <v>1341</v>
      </c>
      <c r="K170" s="63" t="s">
        <v>1157</v>
      </c>
      <c r="L170" s="63" t="s">
        <v>1157</v>
      </c>
    </row>
    <row r="171" spans="1:12">
      <c r="A171" s="63" t="str">
        <f t="shared" si="2"/>
        <v>AU-8-2</v>
      </c>
      <c r="B171" s="63">
        <v>170</v>
      </c>
      <c r="C171" s="63" t="s">
        <v>288</v>
      </c>
      <c r="D171" s="63">
        <v>2</v>
      </c>
      <c r="E171" s="61" t="s">
        <v>1340</v>
      </c>
      <c r="F171" s="62" t="s">
        <v>1342</v>
      </c>
    </row>
    <row r="172" spans="1:12">
      <c r="A172" s="63" t="str">
        <f t="shared" si="2"/>
        <v>AU-9-0</v>
      </c>
      <c r="B172" s="63">
        <v>171</v>
      </c>
      <c r="C172" s="63" t="s">
        <v>59</v>
      </c>
      <c r="D172" s="63">
        <v>0</v>
      </c>
      <c r="E172" s="61" t="s">
        <v>291</v>
      </c>
      <c r="F172" s="62" t="s">
        <v>609</v>
      </c>
      <c r="J172" s="63" t="s">
        <v>1157</v>
      </c>
      <c r="K172" s="63" t="s">
        <v>1157</v>
      </c>
      <c r="L172" s="63" t="s">
        <v>1157</v>
      </c>
    </row>
    <row r="173" spans="1:12">
      <c r="A173" s="63" t="str">
        <f t="shared" si="2"/>
        <v>AU-9-1</v>
      </c>
      <c r="B173" s="63">
        <v>172</v>
      </c>
      <c r="C173" s="63" t="s">
        <v>59</v>
      </c>
      <c r="D173" s="63">
        <v>1</v>
      </c>
      <c r="E173" s="61" t="s">
        <v>1343</v>
      </c>
      <c r="F173" s="62" t="s">
        <v>1344</v>
      </c>
    </row>
    <row r="174" spans="1:12">
      <c r="A174" s="63" t="str">
        <f t="shared" si="2"/>
        <v>AU-9-2</v>
      </c>
      <c r="B174" s="63">
        <v>173</v>
      </c>
      <c r="C174" s="63" t="s">
        <v>59</v>
      </c>
      <c r="D174" s="63">
        <v>2</v>
      </c>
      <c r="E174" s="61" t="s">
        <v>1343</v>
      </c>
      <c r="F174" s="62" t="s">
        <v>1345</v>
      </c>
      <c r="L174" s="63" t="s">
        <v>1157</v>
      </c>
    </row>
    <row r="175" spans="1:12">
      <c r="A175" s="63" t="str">
        <f t="shared" si="2"/>
        <v>AU-9-3</v>
      </c>
      <c r="B175" s="63">
        <v>174</v>
      </c>
      <c r="C175" s="63" t="s">
        <v>59</v>
      </c>
      <c r="D175" s="63">
        <v>3</v>
      </c>
      <c r="E175" s="61" t="s">
        <v>1343</v>
      </c>
      <c r="F175" s="62" t="s">
        <v>1346</v>
      </c>
      <c r="L175" s="63" t="s">
        <v>1157</v>
      </c>
    </row>
    <row r="176" spans="1:12">
      <c r="A176" s="63" t="str">
        <f t="shared" si="2"/>
        <v>AU-9-4</v>
      </c>
      <c r="B176" s="63">
        <v>175</v>
      </c>
      <c r="C176" s="63" t="s">
        <v>59</v>
      </c>
      <c r="D176" s="63">
        <v>4</v>
      </c>
      <c r="E176" s="61" t="s">
        <v>1343</v>
      </c>
      <c r="F176" s="62" t="s">
        <v>1347</v>
      </c>
      <c r="K176" s="63" t="s">
        <v>1157</v>
      </c>
      <c r="L176" s="63" t="s">
        <v>1157</v>
      </c>
    </row>
    <row r="177" spans="1:12">
      <c r="A177" s="63" t="str">
        <f t="shared" si="2"/>
        <v>AU-9-5</v>
      </c>
      <c r="B177" s="63">
        <v>176</v>
      </c>
      <c r="C177" s="63" t="s">
        <v>59</v>
      </c>
      <c r="D177" s="63">
        <v>5</v>
      </c>
      <c r="E177" s="61" t="s">
        <v>1343</v>
      </c>
      <c r="F177" s="62" t="s">
        <v>1175</v>
      </c>
    </row>
    <row r="178" spans="1:12">
      <c r="A178" s="63" t="str">
        <f t="shared" si="2"/>
        <v>AU-9-6</v>
      </c>
      <c r="B178" s="63">
        <v>177</v>
      </c>
      <c r="C178" s="63" t="s">
        <v>59</v>
      </c>
      <c r="D178" s="63">
        <v>6</v>
      </c>
      <c r="E178" s="61" t="s">
        <v>1343</v>
      </c>
      <c r="F178" s="62" t="s">
        <v>1348</v>
      </c>
    </row>
    <row r="179" spans="1:12">
      <c r="A179" s="63" t="str">
        <f t="shared" si="2"/>
        <v>AU-10-0</v>
      </c>
      <c r="B179" s="63">
        <v>178</v>
      </c>
      <c r="C179" s="63" t="s">
        <v>65</v>
      </c>
      <c r="D179" s="63">
        <v>0</v>
      </c>
      <c r="E179" s="61" t="s">
        <v>294</v>
      </c>
      <c r="F179" s="62" t="s">
        <v>609</v>
      </c>
      <c r="I179" s="63" t="s">
        <v>1157</v>
      </c>
      <c r="L179" s="63" t="s">
        <v>1157</v>
      </c>
    </row>
    <row r="180" spans="1:12">
      <c r="A180" s="63" t="str">
        <f t="shared" si="2"/>
        <v>AU-10-1</v>
      </c>
      <c r="B180" s="63">
        <v>179</v>
      </c>
      <c r="C180" s="63" t="s">
        <v>65</v>
      </c>
      <c r="D180" s="63">
        <v>1</v>
      </c>
      <c r="E180" s="61" t="s">
        <v>1349</v>
      </c>
      <c r="F180" s="62" t="s">
        <v>1350</v>
      </c>
      <c r="I180" s="63" t="s">
        <v>1157</v>
      </c>
    </row>
    <row r="181" spans="1:12">
      <c r="A181" s="63" t="str">
        <f t="shared" si="2"/>
        <v>AU-10-2</v>
      </c>
      <c r="B181" s="63">
        <v>180</v>
      </c>
      <c r="C181" s="63" t="s">
        <v>65</v>
      </c>
      <c r="D181" s="63">
        <v>2</v>
      </c>
      <c r="E181" s="61" t="s">
        <v>1349</v>
      </c>
      <c r="F181" s="62" t="s">
        <v>1351</v>
      </c>
      <c r="I181" s="63" t="s">
        <v>1157</v>
      </c>
    </row>
    <row r="182" spans="1:12">
      <c r="A182" s="63" t="str">
        <f t="shared" si="2"/>
        <v>AU-10-3</v>
      </c>
      <c r="B182" s="63">
        <v>181</v>
      </c>
      <c r="C182" s="63" t="s">
        <v>65</v>
      </c>
      <c r="D182" s="63">
        <v>3</v>
      </c>
      <c r="E182" s="61" t="s">
        <v>1349</v>
      </c>
      <c r="F182" s="62" t="s">
        <v>1352</v>
      </c>
      <c r="I182" s="63" t="s">
        <v>1157</v>
      </c>
    </row>
    <row r="183" spans="1:12">
      <c r="A183" s="63" t="str">
        <f t="shared" si="2"/>
        <v>AU-10-4</v>
      </c>
      <c r="B183" s="63">
        <v>182</v>
      </c>
      <c r="C183" s="63" t="s">
        <v>65</v>
      </c>
      <c r="D183" s="63">
        <v>4</v>
      </c>
      <c r="E183" s="61" t="s">
        <v>1349</v>
      </c>
      <c r="F183" s="62" t="s">
        <v>1353</v>
      </c>
      <c r="I183" s="63" t="s">
        <v>1157</v>
      </c>
    </row>
    <row r="184" spans="1:12">
      <c r="A184" s="63" t="str">
        <f t="shared" si="2"/>
        <v>AU-10-5</v>
      </c>
      <c r="B184" s="63">
        <v>183</v>
      </c>
      <c r="C184" s="63" t="s">
        <v>65</v>
      </c>
      <c r="D184" s="63">
        <v>5</v>
      </c>
      <c r="E184" s="61" t="s">
        <v>1349</v>
      </c>
      <c r="F184" s="62" t="s">
        <v>1354</v>
      </c>
      <c r="G184" s="63" t="s">
        <v>1157</v>
      </c>
      <c r="H184" s="61" t="s">
        <v>1355</v>
      </c>
    </row>
    <row r="185" spans="1:12">
      <c r="A185" s="63" t="str">
        <f t="shared" si="2"/>
        <v>AU-11-0</v>
      </c>
      <c r="B185" s="63">
        <v>184</v>
      </c>
      <c r="C185" s="63" t="s">
        <v>295</v>
      </c>
      <c r="D185" s="63">
        <v>0</v>
      </c>
      <c r="E185" s="61" t="s">
        <v>296</v>
      </c>
      <c r="F185" s="62" t="s">
        <v>609</v>
      </c>
      <c r="J185" s="63" t="s">
        <v>1157</v>
      </c>
      <c r="K185" s="63" t="s">
        <v>1157</v>
      </c>
      <c r="L185" s="63" t="s">
        <v>1157</v>
      </c>
    </row>
    <row r="186" spans="1:12">
      <c r="A186" s="63" t="str">
        <f t="shared" si="2"/>
        <v>AU-11-1</v>
      </c>
      <c r="B186" s="63">
        <v>185</v>
      </c>
      <c r="C186" s="63" t="s">
        <v>295</v>
      </c>
      <c r="D186" s="63">
        <v>1</v>
      </c>
      <c r="E186" s="61" t="s">
        <v>1356</v>
      </c>
      <c r="F186" s="62" t="s">
        <v>1357</v>
      </c>
      <c r="I186" s="63" t="s">
        <v>1157</v>
      </c>
    </row>
    <row r="187" spans="1:12">
      <c r="A187" s="63" t="str">
        <f t="shared" si="2"/>
        <v>AU-12-0</v>
      </c>
      <c r="B187" s="63">
        <v>186</v>
      </c>
      <c r="C187" s="63" t="s">
        <v>68</v>
      </c>
      <c r="D187" s="63">
        <v>0</v>
      </c>
      <c r="E187" s="61" t="s">
        <v>297</v>
      </c>
      <c r="F187" s="62" t="s">
        <v>609</v>
      </c>
      <c r="J187" s="63" t="s">
        <v>1157</v>
      </c>
      <c r="K187" s="63" t="s">
        <v>1157</v>
      </c>
      <c r="L187" s="63" t="s">
        <v>1157</v>
      </c>
    </row>
    <row r="188" spans="1:12">
      <c r="A188" s="63" t="str">
        <f t="shared" si="2"/>
        <v>AU-12-1</v>
      </c>
      <c r="B188" s="63">
        <v>187</v>
      </c>
      <c r="C188" s="63" t="s">
        <v>68</v>
      </c>
      <c r="D188" s="63">
        <v>1</v>
      </c>
      <c r="E188" s="61" t="s">
        <v>1358</v>
      </c>
      <c r="F188" s="62" t="s">
        <v>1359</v>
      </c>
      <c r="L188" s="63" t="s">
        <v>1157</v>
      </c>
    </row>
    <row r="189" spans="1:12">
      <c r="A189" s="63" t="str">
        <f t="shared" si="2"/>
        <v>AU-12-2</v>
      </c>
      <c r="B189" s="63">
        <v>188</v>
      </c>
      <c r="C189" s="63" t="s">
        <v>68</v>
      </c>
      <c r="D189" s="63">
        <v>2</v>
      </c>
      <c r="E189" s="61" t="s">
        <v>1358</v>
      </c>
      <c r="F189" s="62" t="s">
        <v>1360</v>
      </c>
    </row>
    <row r="190" spans="1:12">
      <c r="A190" s="63" t="str">
        <f t="shared" si="2"/>
        <v>AU-12-3</v>
      </c>
      <c r="B190" s="63">
        <v>189</v>
      </c>
      <c r="C190" s="63" t="s">
        <v>68</v>
      </c>
      <c r="D190" s="63">
        <v>3</v>
      </c>
      <c r="E190" s="61" t="s">
        <v>1358</v>
      </c>
      <c r="F190" s="62" t="s">
        <v>1361</v>
      </c>
      <c r="L190" s="63" t="s">
        <v>1157</v>
      </c>
    </row>
    <row r="191" spans="1:12">
      <c r="A191" s="63" t="str">
        <f t="shared" si="2"/>
        <v>AU-13-0</v>
      </c>
      <c r="B191" s="63">
        <v>190</v>
      </c>
      <c r="C191" s="63" t="s">
        <v>171</v>
      </c>
      <c r="D191" s="63">
        <v>0</v>
      </c>
      <c r="E191" s="61" t="s">
        <v>1362</v>
      </c>
      <c r="F191" s="62" t="s">
        <v>609</v>
      </c>
      <c r="I191" s="63" t="s">
        <v>1157</v>
      </c>
    </row>
    <row r="192" spans="1:12">
      <c r="A192" s="63" t="str">
        <f t="shared" si="2"/>
        <v>AU-13-1</v>
      </c>
      <c r="B192" s="63">
        <v>191</v>
      </c>
      <c r="C192" s="63" t="s">
        <v>171</v>
      </c>
      <c r="D192" s="63">
        <v>1</v>
      </c>
      <c r="E192" s="61" t="s">
        <v>1363</v>
      </c>
      <c r="F192" s="62" t="s">
        <v>1364</v>
      </c>
      <c r="I192" s="63" t="s">
        <v>1157</v>
      </c>
    </row>
    <row r="193" spans="1:12">
      <c r="A193" s="63" t="str">
        <f t="shared" si="2"/>
        <v>AU-13-2</v>
      </c>
      <c r="B193" s="63">
        <v>192</v>
      </c>
      <c r="C193" s="63" t="s">
        <v>171</v>
      </c>
      <c r="D193" s="63">
        <v>2</v>
      </c>
      <c r="E193" s="61" t="s">
        <v>1363</v>
      </c>
      <c r="F193" s="62" t="s">
        <v>1365</v>
      </c>
      <c r="I193" s="63" t="s">
        <v>1157</v>
      </c>
    </row>
    <row r="194" spans="1:12">
      <c r="A194" s="63" t="str">
        <f t="shared" ref="A194:A257" si="3">CONCATENATE(C194,"-",D194)</f>
        <v>AU-14-0</v>
      </c>
      <c r="B194" s="63">
        <v>193</v>
      </c>
      <c r="C194" s="63" t="s">
        <v>1366</v>
      </c>
      <c r="D194" s="63">
        <v>0</v>
      </c>
      <c r="E194" s="61" t="s">
        <v>1367</v>
      </c>
      <c r="F194" s="62" t="s">
        <v>609</v>
      </c>
      <c r="I194" s="63" t="s">
        <v>1157</v>
      </c>
    </row>
    <row r="195" spans="1:12">
      <c r="A195" s="63" t="str">
        <f t="shared" si="3"/>
        <v>AU-14-1</v>
      </c>
      <c r="B195" s="63">
        <v>194</v>
      </c>
      <c r="C195" s="63" t="s">
        <v>1366</v>
      </c>
      <c r="D195" s="63">
        <v>1</v>
      </c>
      <c r="E195" s="61" t="s">
        <v>1368</v>
      </c>
      <c r="F195" s="62" t="s">
        <v>1369</v>
      </c>
      <c r="I195" s="63" t="s">
        <v>1157</v>
      </c>
    </row>
    <row r="196" spans="1:12">
      <c r="A196" s="63" t="str">
        <f t="shared" si="3"/>
        <v>AU-14-2</v>
      </c>
      <c r="B196" s="63">
        <v>195</v>
      </c>
      <c r="C196" s="63" t="s">
        <v>1366</v>
      </c>
      <c r="D196" s="63">
        <v>2</v>
      </c>
      <c r="E196" s="61" t="s">
        <v>1368</v>
      </c>
      <c r="F196" s="62" t="s">
        <v>1370</v>
      </c>
      <c r="I196" s="63" t="s">
        <v>1157</v>
      </c>
    </row>
    <row r="197" spans="1:12">
      <c r="A197" s="63" t="str">
        <f t="shared" si="3"/>
        <v>AU-14-3</v>
      </c>
      <c r="B197" s="63">
        <v>196</v>
      </c>
      <c r="C197" s="63" t="s">
        <v>1366</v>
      </c>
      <c r="D197" s="63">
        <v>3</v>
      </c>
      <c r="E197" s="61" t="s">
        <v>1368</v>
      </c>
      <c r="F197" s="62" t="s">
        <v>1371</v>
      </c>
      <c r="I197" s="63" t="s">
        <v>1157</v>
      </c>
    </row>
    <row r="198" spans="1:12">
      <c r="A198" s="63" t="str">
        <f t="shared" si="3"/>
        <v>AU-15-0</v>
      </c>
      <c r="B198" s="63">
        <v>197</v>
      </c>
      <c r="C198" s="63" t="s">
        <v>52</v>
      </c>
      <c r="D198" s="63">
        <v>0</v>
      </c>
      <c r="E198" s="61" t="s">
        <v>1372</v>
      </c>
      <c r="F198" s="62" t="s">
        <v>609</v>
      </c>
    </row>
    <row r="199" spans="1:12">
      <c r="A199" s="63" t="str">
        <f t="shared" si="3"/>
        <v>AU-16-0</v>
      </c>
      <c r="B199" s="63">
        <v>198</v>
      </c>
      <c r="C199" s="63" t="s">
        <v>1373</v>
      </c>
      <c r="D199" s="63">
        <v>0</v>
      </c>
      <c r="E199" s="61" t="s">
        <v>1374</v>
      </c>
      <c r="F199" s="62" t="s">
        <v>609</v>
      </c>
    </row>
    <row r="200" spans="1:12">
      <c r="A200" s="63" t="str">
        <f t="shared" si="3"/>
        <v>AU-16-1</v>
      </c>
      <c r="B200" s="63">
        <v>199</v>
      </c>
      <c r="C200" s="63" t="s">
        <v>1373</v>
      </c>
      <c r="D200" s="63">
        <v>1</v>
      </c>
      <c r="E200" s="61" t="s">
        <v>1375</v>
      </c>
      <c r="F200" s="62" t="s">
        <v>1376</v>
      </c>
    </row>
    <row r="201" spans="1:12">
      <c r="A201" s="63" t="str">
        <f t="shared" si="3"/>
        <v>AU-16-2</v>
      </c>
      <c r="B201" s="63">
        <v>200</v>
      </c>
      <c r="C201" s="63" t="s">
        <v>1373</v>
      </c>
      <c r="D201" s="63">
        <v>2</v>
      </c>
      <c r="E201" s="61" t="s">
        <v>1375</v>
      </c>
      <c r="F201" s="62" t="s">
        <v>1377</v>
      </c>
    </row>
    <row r="202" spans="1:12">
      <c r="A202" s="63" t="str">
        <f t="shared" si="3"/>
        <v>CA-1-0</v>
      </c>
      <c r="B202" s="63">
        <v>201</v>
      </c>
      <c r="C202" s="63" t="s">
        <v>299</v>
      </c>
      <c r="D202" s="63">
        <v>0</v>
      </c>
      <c r="E202" s="61" t="s">
        <v>1378</v>
      </c>
      <c r="I202" s="63" t="s">
        <v>1157</v>
      </c>
      <c r="J202" s="63" t="s">
        <v>1157</v>
      </c>
      <c r="K202" s="63" t="s">
        <v>1157</v>
      </c>
      <c r="L202" s="63" t="s">
        <v>1157</v>
      </c>
    </row>
    <row r="203" spans="1:12">
      <c r="A203" s="63" t="str">
        <f t="shared" si="3"/>
        <v>CA-2-0</v>
      </c>
      <c r="B203" s="63">
        <v>202</v>
      </c>
      <c r="C203" s="63" t="s">
        <v>42</v>
      </c>
      <c r="D203" s="63">
        <v>0</v>
      </c>
      <c r="E203" s="61" t="s">
        <v>301</v>
      </c>
      <c r="F203" s="62" t="s">
        <v>609</v>
      </c>
      <c r="I203" s="63" t="s">
        <v>1157</v>
      </c>
      <c r="J203" s="63" t="s">
        <v>1157</v>
      </c>
      <c r="K203" s="63" t="s">
        <v>1157</v>
      </c>
      <c r="L203" s="63" t="s">
        <v>1157</v>
      </c>
    </row>
    <row r="204" spans="1:12">
      <c r="A204" s="63" t="str">
        <f t="shared" si="3"/>
        <v>CA-2-1</v>
      </c>
      <c r="B204" s="63">
        <v>203</v>
      </c>
      <c r="C204" s="63" t="s">
        <v>42</v>
      </c>
      <c r="D204" s="63">
        <v>1</v>
      </c>
      <c r="E204" s="61" t="s">
        <v>1379</v>
      </c>
      <c r="F204" s="62" t="s">
        <v>1380</v>
      </c>
      <c r="I204" s="63" t="s">
        <v>1157</v>
      </c>
      <c r="K204" s="63" t="s">
        <v>1157</v>
      </c>
      <c r="L204" s="63" t="s">
        <v>1157</v>
      </c>
    </row>
    <row r="205" spans="1:12">
      <c r="A205" s="63" t="str">
        <f t="shared" si="3"/>
        <v>CA-2-2</v>
      </c>
      <c r="B205" s="63">
        <v>204</v>
      </c>
      <c r="C205" s="63" t="s">
        <v>42</v>
      </c>
      <c r="D205" s="63">
        <v>2</v>
      </c>
      <c r="E205" s="61" t="s">
        <v>1379</v>
      </c>
      <c r="F205" s="62" t="s">
        <v>1381</v>
      </c>
      <c r="I205" s="63" t="s">
        <v>1157</v>
      </c>
      <c r="L205" s="63" t="s">
        <v>1157</v>
      </c>
    </row>
    <row r="206" spans="1:12">
      <c r="A206" s="63" t="str">
        <f t="shared" si="3"/>
        <v>CA-2-3</v>
      </c>
      <c r="B206" s="63">
        <v>205</v>
      </c>
      <c r="C206" s="63" t="s">
        <v>42</v>
      </c>
      <c r="D206" s="63">
        <v>3</v>
      </c>
      <c r="E206" s="61" t="s">
        <v>1379</v>
      </c>
      <c r="F206" s="62" t="s">
        <v>1382</v>
      </c>
      <c r="I206" s="63" t="s">
        <v>1157</v>
      </c>
    </row>
    <row r="207" spans="1:12">
      <c r="A207" s="63" t="str">
        <f t="shared" si="3"/>
        <v>CA-3-0</v>
      </c>
      <c r="B207" s="63">
        <v>206</v>
      </c>
      <c r="C207" s="63" t="s">
        <v>71</v>
      </c>
      <c r="D207" s="63">
        <v>0</v>
      </c>
      <c r="E207" s="61" t="s">
        <v>304</v>
      </c>
      <c r="F207" s="62" t="s">
        <v>609</v>
      </c>
      <c r="I207" s="63" t="s">
        <v>1157</v>
      </c>
      <c r="J207" s="63" t="s">
        <v>1157</v>
      </c>
      <c r="K207" s="63" t="s">
        <v>1157</v>
      </c>
      <c r="L207" s="63" t="s">
        <v>1157</v>
      </c>
    </row>
    <row r="208" spans="1:12">
      <c r="A208" s="63" t="str">
        <f t="shared" si="3"/>
        <v>CA-3-1</v>
      </c>
      <c r="B208" s="63">
        <v>207</v>
      </c>
      <c r="C208" s="63" t="s">
        <v>71</v>
      </c>
      <c r="D208" s="63">
        <v>1</v>
      </c>
      <c r="E208" s="61" t="s">
        <v>1383</v>
      </c>
      <c r="F208" s="62" t="s">
        <v>1384</v>
      </c>
    </row>
    <row r="209" spans="1:12">
      <c r="A209" s="63" t="str">
        <f t="shared" si="3"/>
        <v>CA-3-2</v>
      </c>
      <c r="B209" s="63">
        <v>208</v>
      </c>
      <c r="C209" s="63" t="s">
        <v>71</v>
      </c>
      <c r="D209" s="63">
        <v>2</v>
      </c>
      <c r="E209" s="61" t="s">
        <v>1385</v>
      </c>
      <c r="F209" s="62" t="s">
        <v>1386</v>
      </c>
    </row>
    <row r="210" spans="1:12">
      <c r="A210" s="63" t="str">
        <f t="shared" si="3"/>
        <v>CA-3-3</v>
      </c>
      <c r="B210" s="63">
        <v>209</v>
      </c>
      <c r="C210" s="63" t="s">
        <v>71</v>
      </c>
      <c r="D210" s="63">
        <v>3</v>
      </c>
      <c r="E210" s="61" t="s">
        <v>1383</v>
      </c>
      <c r="F210" s="62" t="s">
        <v>1387</v>
      </c>
    </row>
    <row r="211" spans="1:12">
      <c r="A211" s="63" t="str">
        <f t="shared" si="3"/>
        <v>CA-3-4</v>
      </c>
      <c r="B211" s="63">
        <v>210</v>
      </c>
      <c r="C211" s="63" t="s">
        <v>71</v>
      </c>
      <c r="D211" s="63">
        <v>4</v>
      </c>
      <c r="E211" s="61" t="s">
        <v>1383</v>
      </c>
      <c r="F211" s="62" t="s">
        <v>1388</v>
      </c>
    </row>
    <row r="212" spans="1:12">
      <c r="A212" s="63" t="str">
        <f t="shared" si="3"/>
        <v>CA-3-5</v>
      </c>
      <c r="B212" s="63">
        <v>211</v>
      </c>
      <c r="C212" s="63" t="s">
        <v>71</v>
      </c>
      <c r="D212" s="63">
        <v>5</v>
      </c>
      <c r="E212" s="61" t="s">
        <v>1383</v>
      </c>
      <c r="F212" s="62" t="s">
        <v>1389</v>
      </c>
      <c r="K212" s="63" t="s">
        <v>1157</v>
      </c>
      <c r="L212" s="63" t="s">
        <v>1157</v>
      </c>
    </row>
    <row r="213" spans="1:12">
      <c r="A213" s="63" t="str">
        <f t="shared" si="3"/>
        <v>CA-4-0</v>
      </c>
      <c r="B213" s="63">
        <v>212</v>
      </c>
      <c r="C213" s="63" t="s">
        <v>1390</v>
      </c>
      <c r="D213" s="63">
        <v>0</v>
      </c>
      <c r="E213" s="61" t="s">
        <v>1391</v>
      </c>
      <c r="F213" s="62" t="s">
        <v>609</v>
      </c>
      <c r="G213" s="63" t="s">
        <v>1157</v>
      </c>
      <c r="H213" s="61" t="s">
        <v>1392</v>
      </c>
    </row>
    <row r="214" spans="1:12">
      <c r="A214" s="63" t="str">
        <f t="shared" si="3"/>
        <v>CA-5-0</v>
      </c>
      <c r="B214" s="63">
        <v>213</v>
      </c>
      <c r="C214" s="63" t="s">
        <v>306</v>
      </c>
      <c r="D214" s="63">
        <v>0</v>
      </c>
      <c r="E214" s="61" t="s">
        <v>307</v>
      </c>
      <c r="F214" s="62" t="s">
        <v>609</v>
      </c>
      <c r="I214" s="63" t="s">
        <v>1157</v>
      </c>
      <c r="J214" s="63" t="s">
        <v>1157</v>
      </c>
      <c r="K214" s="63" t="s">
        <v>1157</v>
      </c>
      <c r="L214" s="63" t="s">
        <v>1157</v>
      </c>
    </row>
    <row r="215" spans="1:12">
      <c r="A215" s="63" t="str">
        <f t="shared" si="3"/>
        <v>CA-5-1</v>
      </c>
      <c r="B215" s="63">
        <v>214</v>
      </c>
      <c r="C215" s="63" t="s">
        <v>306</v>
      </c>
      <c r="D215" s="63">
        <v>1</v>
      </c>
      <c r="E215" s="61" t="s">
        <v>1393</v>
      </c>
      <c r="F215" s="62" t="s">
        <v>1394</v>
      </c>
      <c r="I215" s="63" t="s">
        <v>1157</v>
      </c>
    </row>
    <row r="216" spans="1:12">
      <c r="A216" s="63" t="str">
        <f t="shared" si="3"/>
        <v>CA-6-0</v>
      </c>
      <c r="B216" s="63">
        <v>215</v>
      </c>
      <c r="C216" s="63" t="s">
        <v>308</v>
      </c>
      <c r="D216" s="63">
        <v>0</v>
      </c>
      <c r="E216" s="61" t="s">
        <v>309</v>
      </c>
      <c r="F216" s="62" t="s">
        <v>609</v>
      </c>
      <c r="I216" s="63" t="s">
        <v>1157</v>
      </c>
      <c r="J216" s="63" t="s">
        <v>1157</v>
      </c>
      <c r="K216" s="63" t="s">
        <v>1157</v>
      </c>
      <c r="L216" s="63" t="s">
        <v>1157</v>
      </c>
    </row>
    <row r="217" spans="1:12">
      <c r="A217" s="63" t="str">
        <f t="shared" si="3"/>
        <v>CA-7-0</v>
      </c>
      <c r="B217" s="63">
        <v>216</v>
      </c>
      <c r="C217" s="63" t="s">
        <v>7</v>
      </c>
      <c r="D217" s="63">
        <v>0</v>
      </c>
      <c r="E217" s="61" t="s">
        <v>310</v>
      </c>
      <c r="F217" s="62" t="s">
        <v>609</v>
      </c>
      <c r="I217" s="63" t="s">
        <v>1157</v>
      </c>
      <c r="J217" s="63" t="s">
        <v>1157</v>
      </c>
      <c r="K217" s="63" t="s">
        <v>1157</v>
      </c>
      <c r="L217" s="63" t="s">
        <v>1157</v>
      </c>
    </row>
    <row r="218" spans="1:12">
      <c r="A218" s="63" t="str">
        <f t="shared" si="3"/>
        <v>CA-7-1</v>
      </c>
      <c r="B218" s="63">
        <v>217</v>
      </c>
      <c r="C218" s="63" t="s">
        <v>7</v>
      </c>
      <c r="D218" s="63">
        <v>1</v>
      </c>
      <c r="E218" s="61" t="s">
        <v>1395</v>
      </c>
      <c r="F218" s="62" t="s">
        <v>1396</v>
      </c>
      <c r="I218" s="63" t="s">
        <v>1157</v>
      </c>
      <c r="K218" s="63" t="s">
        <v>1157</v>
      </c>
      <c r="L218" s="63" t="s">
        <v>1157</v>
      </c>
    </row>
    <row r="219" spans="1:12">
      <c r="A219" s="63" t="str">
        <f t="shared" si="3"/>
        <v>CA-7-2</v>
      </c>
      <c r="B219" s="63">
        <v>218</v>
      </c>
      <c r="C219" s="63" t="s">
        <v>7</v>
      </c>
      <c r="D219" s="63">
        <v>2</v>
      </c>
      <c r="E219" s="61" t="s">
        <v>1395</v>
      </c>
      <c r="F219" s="62" t="s">
        <v>1397</v>
      </c>
      <c r="G219" s="63" t="s">
        <v>1157</v>
      </c>
      <c r="H219" s="61" t="s">
        <v>1392</v>
      </c>
    </row>
    <row r="220" spans="1:12">
      <c r="A220" s="63" t="str">
        <f t="shared" si="3"/>
        <v>CA-7-3</v>
      </c>
      <c r="B220" s="63">
        <v>219</v>
      </c>
      <c r="C220" s="63" t="s">
        <v>7</v>
      </c>
      <c r="D220" s="63">
        <v>3</v>
      </c>
      <c r="E220" s="61" t="s">
        <v>1395</v>
      </c>
      <c r="F220" s="62" t="s">
        <v>1398</v>
      </c>
      <c r="I220" s="63" t="s">
        <v>1157</v>
      </c>
    </row>
    <row r="221" spans="1:12">
      <c r="A221" s="63" t="str">
        <f t="shared" si="3"/>
        <v>CA-8-0</v>
      </c>
      <c r="B221" s="63">
        <v>220</v>
      </c>
      <c r="C221" s="63" t="s">
        <v>73</v>
      </c>
      <c r="D221" s="63">
        <v>0</v>
      </c>
      <c r="E221" s="61" t="s">
        <v>312</v>
      </c>
      <c r="F221" s="62" t="s">
        <v>609</v>
      </c>
      <c r="I221" s="63" t="s">
        <v>1157</v>
      </c>
      <c r="L221" s="63" t="s">
        <v>1157</v>
      </c>
    </row>
    <row r="222" spans="1:12">
      <c r="A222" s="63" t="str">
        <f t="shared" si="3"/>
        <v>CA-8-1</v>
      </c>
      <c r="B222" s="63">
        <v>221</v>
      </c>
      <c r="C222" s="63" t="s">
        <v>73</v>
      </c>
      <c r="D222" s="63">
        <v>1</v>
      </c>
      <c r="E222" s="61" t="s">
        <v>1399</v>
      </c>
      <c r="F222" s="62" t="s">
        <v>1400</v>
      </c>
      <c r="I222" s="63" t="s">
        <v>1157</v>
      </c>
    </row>
    <row r="223" spans="1:12">
      <c r="A223" s="63" t="str">
        <f t="shared" si="3"/>
        <v>CA-8-2</v>
      </c>
      <c r="B223" s="63">
        <v>222</v>
      </c>
      <c r="C223" s="63" t="s">
        <v>73</v>
      </c>
      <c r="D223" s="63">
        <v>2</v>
      </c>
      <c r="E223" s="61" t="s">
        <v>1399</v>
      </c>
      <c r="F223" s="62" t="s">
        <v>1401</v>
      </c>
      <c r="I223" s="63" t="s">
        <v>1157</v>
      </c>
    </row>
    <row r="224" spans="1:12">
      <c r="A224" s="63" t="str">
        <f t="shared" si="3"/>
        <v>CA-9-0</v>
      </c>
      <c r="B224" s="63">
        <v>223</v>
      </c>
      <c r="C224" s="63" t="s">
        <v>74</v>
      </c>
      <c r="D224" s="63">
        <v>0</v>
      </c>
      <c r="E224" s="61" t="s">
        <v>313</v>
      </c>
      <c r="F224" s="62" t="s">
        <v>609</v>
      </c>
      <c r="I224" s="63" t="s">
        <v>1157</v>
      </c>
      <c r="J224" s="63" t="s">
        <v>1157</v>
      </c>
      <c r="K224" s="63" t="s">
        <v>1157</v>
      </c>
      <c r="L224" s="63" t="s">
        <v>1157</v>
      </c>
    </row>
    <row r="225" spans="1:12">
      <c r="A225" s="63" t="str">
        <f t="shared" si="3"/>
        <v>CA-9-1</v>
      </c>
      <c r="B225" s="63">
        <v>224</v>
      </c>
      <c r="C225" s="63" t="s">
        <v>74</v>
      </c>
      <c r="D225" s="63">
        <v>1</v>
      </c>
      <c r="E225" s="61" t="s">
        <v>1402</v>
      </c>
      <c r="F225" s="62" t="s">
        <v>1403</v>
      </c>
      <c r="I225" s="63" t="s">
        <v>1157</v>
      </c>
    </row>
    <row r="226" spans="1:12">
      <c r="A226" s="63" t="str">
        <f t="shared" si="3"/>
        <v>CM-1-0</v>
      </c>
      <c r="B226" s="63">
        <v>225</v>
      </c>
      <c r="C226" s="63" t="s">
        <v>314</v>
      </c>
      <c r="D226" s="63">
        <v>0</v>
      </c>
      <c r="E226" s="61" t="s">
        <v>315</v>
      </c>
      <c r="F226" s="62" t="s">
        <v>609</v>
      </c>
      <c r="I226" s="63" t="s">
        <v>1157</v>
      </c>
      <c r="J226" s="63" t="s">
        <v>1157</v>
      </c>
      <c r="K226" s="63" t="s">
        <v>1157</v>
      </c>
      <c r="L226" s="63" t="s">
        <v>1157</v>
      </c>
    </row>
    <row r="227" spans="1:12">
      <c r="A227" s="63" t="str">
        <f t="shared" si="3"/>
        <v>CM-2-0</v>
      </c>
      <c r="B227" s="63">
        <v>226</v>
      </c>
      <c r="C227" s="63" t="s">
        <v>75</v>
      </c>
      <c r="D227" s="63">
        <v>0</v>
      </c>
      <c r="E227" s="61" t="s">
        <v>316</v>
      </c>
      <c r="F227" s="62" t="s">
        <v>609</v>
      </c>
      <c r="I227" s="63" t="s">
        <v>1157</v>
      </c>
      <c r="J227" s="63" t="s">
        <v>1157</v>
      </c>
      <c r="K227" s="63" t="s">
        <v>1157</v>
      </c>
      <c r="L227" s="63" t="s">
        <v>1157</v>
      </c>
    </row>
    <row r="228" spans="1:12">
      <c r="A228" s="63" t="str">
        <f t="shared" si="3"/>
        <v>CM-2-1</v>
      </c>
      <c r="B228" s="63">
        <v>227</v>
      </c>
      <c r="C228" s="63" t="s">
        <v>75</v>
      </c>
      <c r="D228" s="63">
        <v>1</v>
      </c>
      <c r="E228" s="61" t="s">
        <v>1404</v>
      </c>
      <c r="F228" s="62" t="s">
        <v>1313</v>
      </c>
      <c r="I228" s="63" t="s">
        <v>1157</v>
      </c>
      <c r="K228" s="63" t="s">
        <v>1157</v>
      </c>
      <c r="L228" s="63" t="s">
        <v>1157</v>
      </c>
    </row>
    <row r="229" spans="1:12">
      <c r="A229" s="63" t="str">
        <f t="shared" si="3"/>
        <v>CM-2-2</v>
      </c>
      <c r="B229" s="63">
        <v>228</v>
      </c>
      <c r="C229" s="63" t="s">
        <v>75</v>
      </c>
      <c r="D229" s="63">
        <v>2</v>
      </c>
      <c r="E229" s="61" t="s">
        <v>1404</v>
      </c>
      <c r="F229" s="62" t="s">
        <v>1394</v>
      </c>
      <c r="I229" s="63" t="s">
        <v>1157</v>
      </c>
      <c r="L229" s="63" t="s">
        <v>1157</v>
      </c>
    </row>
    <row r="230" spans="1:12">
      <c r="A230" s="63" t="str">
        <f t="shared" si="3"/>
        <v>CM-2-3</v>
      </c>
      <c r="B230" s="63">
        <v>229</v>
      </c>
      <c r="C230" s="63" t="s">
        <v>75</v>
      </c>
      <c r="D230" s="63">
        <v>3</v>
      </c>
      <c r="E230" s="61" t="s">
        <v>1404</v>
      </c>
      <c r="F230" s="62" t="s">
        <v>1405</v>
      </c>
      <c r="I230" s="63" t="s">
        <v>1157</v>
      </c>
      <c r="K230" s="63" t="s">
        <v>1157</v>
      </c>
      <c r="L230" s="63" t="s">
        <v>1157</v>
      </c>
    </row>
    <row r="231" spans="1:12">
      <c r="A231" s="63" t="str">
        <f t="shared" si="3"/>
        <v>CM-2-4</v>
      </c>
      <c r="B231" s="63">
        <v>230</v>
      </c>
      <c r="C231" s="63" t="s">
        <v>75</v>
      </c>
      <c r="D231" s="63">
        <v>4</v>
      </c>
      <c r="E231" s="61" t="s">
        <v>1404</v>
      </c>
      <c r="F231" s="62" t="s">
        <v>1406</v>
      </c>
      <c r="G231" s="63" t="s">
        <v>1157</v>
      </c>
      <c r="H231" s="61" t="s">
        <v>1267</v>
      </c>
    </row>
    <row r="232" spans="1:12">
      <c r="A232" s="63" t="str">
        <f t="shared" si="3"/>
        <v>CM-2-5</v>
      </c>
      <c r="B232" s="63">
        <v>231</v>
      </c>
      <c r="C232" s="63" t="s">
        <v>75</v>
      </c>
      <c r="D232" s="63">
        <v>5</v>
      </c>
      <c r="E232" s="61" t="s">
        <v>1404</v>
      </c>
      <c r="F232" s="62" t="s">
        <v>1407</v>
      </c>
      <c r="G232" s="63" t="s">
        <v>1157</v>
      </c>
      <c r="H232" s="61" t="s">
        <v>1267</v>
      </c>
    </row>
    <row r="233" spans="1:12">
      <c r="A233" s="63" t="str">
        <f t="shared" si="3"/>
        <v>CM-2-6</v>
      </c>
      <c r="B233" s="63">
        <v>232</v>
      </c>
      <c r="C233" s="63" t="s">
        <v>75</v>
      </c>
      <c r="D233" s="63">
        <v>6</v>
      </c>
      <c r="E233" s="61" t="s">
        <v>1404</v>
      </c>
      <c r="F233" s="62" t="s">
        <v>1408</v>
      </c>
      <c r="I233" s="63" t="s">
        <v>1157</v>
      </c>
    </row>
    <row r="234" spans="1:12">
      <c r="A234" s="63" t="str">
        <f t="shared" si="3"/>
        <v>CM-2-7</v>
      </c>
      <c r="B234" s="63">
        <v>233</v>
      </c>
      <c r="C234" s="63" t="s">
        <v>75</v>
      </c>
      <c r="D234" s="63">
        <v>7</v>
      </c>
      <c r="E234" s="61" t="s">
        <v>1404</v>
      </c>
      <c r="F234" s="62" t="s">
        <v>1409</v>
      </c>
      <c r="I234" s="63" t="s">
        <v>1157</v>
      </c>
      <c r="K234" s="63" t="s">
        <v>1157</v>
      </c>
      <c r="L234" s="63" t="s">
        <v>1157</v>
      </c>
    </row>
    <row r="235" spans="1:12">
      <c r="A235" s="63" t="str">
        <f t="shared" si="3"/>
        <v>CM-3-0</v>
      </c>
      <c r="B235" s="63">
        <v>234</v>
      </c>
      <c r="C235" s="63" t="s">
        <v>12</v>
      </c>
      <c r="D235" s="63">
        <v>0</v>
      </c>
      <c r="E235" s="61" t="s">
        <v>319</v>
      </c>
      <c r="F235" s="62" t="s">
        <v>609</v>
      </c>
      <c r="I235" s="63" t="s">
        <v>1157</v>
      </c>
      <c r="K235" s="63" t="s">
        <v>1157</v>
      </c>
      <c r="L235" s="63" t="s">
        <v>1157</v>
      </c>
    </row>
    <row r="236" spans="1:12">
      <c r="A236" s="63" t="str">
        <f t="shared" si="3"/>
        <v>CM-3-1</v>
      </c>
      <c r="B236" s="63">
        <v>235</v>
      </c>
      <c r="C236" s="63" t="s">
        <v>12</v>
      </c>
      <c r="D236" s="63">
        <v>1</v>
      </c>
      <c r="E236" s="61" t="s">
        <v>1410</v>
      </c>
      <c r="F236" s="62" t="s">
        <v>1411</v>
      </c>
      <c r="I236" s="63" t="s">
        <v>1157</v>
      </c>
      <c r="L236" s="63" t="s">
        <v>1157</v>
      </c>
    </row>
    <row r="237" spans="1:12">
      <c r="A237" s="63" t="str">
        <f t="shared" si="3"/>
        <v>CM-3-2</v>
      </c>
      <c r="B237" s="63">
        <v>236</v>
      </c>
      <c r="C237" s="63" t="s">
        <v>12</v>
      </c>
      <c r="D237" s="63">
        <v>2</v>
      </c>
      <c r="E237" s="61" t="s">
        <v>1410</v>
      </c>
      <c r="F237" s="62" t="s">
        <v>1412</v>
      </c>
      <c r="I237" s="63" t="s">
        <v>1157</v>
      </c>
      <c r="K237" s="63" t="s">
        <v>1157</v>
      </c>
      <c r="L237" s="63" t="s">
        <v>1157</v>
      </c>
    </row>
    <row r="238" spans="1:12">
      <c r="A238" s="63" t="str">
        <f t="shared" si="3"/>
        <v>CM-3-3</v>
      </c>
      <c r="B238" s="63">
        <v>237</v>
      </c>
      <c r="C238" s="63" t="s">
        <v>12</v>
      </c>
      <c r="D238" s="63">
        <v>3</v>
      </c>
      <c r="E238" s="61" t="s">
        <v>1410</v>
      </c>
      <c r="F238" s="62" t="s">
        <v>1413</v>
      </c>
    </row>
    <row r="239" spans="1:12">
      <c r="A239" s="63" t="str">
        <f t="shared" si="3"/>
        <v>CM-3-4</v>
      </c>
      <c r="B239" s="63">
        <v>238</v>
      </c>
      <c r="C239" s="63" t="s">
        <v>12</v>
      </c>
      <c r="D239" s="63">
        <v>4</v>
      </c>
      <c r="E239" s="61" t="s">
        <v>1410</v>
      </c>
      <c r="F239" s="62" t="s">
        <v>1414</v>
      </c>
    </row>
    <row r="240" spans="1:12">
      <c r="A240" s="63" t="str">
        <f t="shared" si="3"/>
        <v>CM-3-5</v>
      </c>
      <c r="B240" s="63">
        <v>239</v>
      </c>
      <c r="C240" s="63" t="s">
        <v>12</v>
      </c>
      <c r="D240" s="63">
        <v>5</v>
      </c>
      <c r="E240" s="61" t="s">
        <v>1410</v>
      </c>
      <c r="F240" s="62" t="s">
        <v>1415</v>
      </c>
    </row>
    <row r="241" spans="1:12">
      <c r="A241" s="63" t="str">
        <f t="shared" si="3"/>
        <v>CM-3-6</v>
      </c>
      <c r="B241" s="63">
        <v>240</v>
      </c>
      <c r="C241" s="63" t="s">
        <v>12</v>
      </c>
      <c r="D241" s="63">
        <v>6</v>
      </c>
      <c r="E241" s="61" t="s">
        <v>1410</v>
      </c>
      <c r="F241" s="62" t="s">
        <v>1416</v>
      </c>
    </row>
    <row r="242" spans="1:12">
      <c r="A242" s="63" t="str">
        <f t="shared" si="3"/>
        <v>CM-4-0</v>
      </c>
      <c r="B242" s="63">
        <v>241</v>
      </c>
      <c r="C242" s="63" t="s">
        <v>80</v>
      </c>
      <c r="D242" s="63">
        <v>0</v>
      </c>
      <c r="E242" s="61" t="s">
        <v>322</v>
      </c>
      <c r="F242" s="62" t="s">
        <v>609</v>
      </c>
      <c r="I242" s="63" t="s">
        <v>1157</v>
      </c>
      <c r="J242" s="63" t="s">
        <v>1157</v>
      </c>
      <c r="K242" s="63" t="s">
        <v>1157</v>
      </c>
      <c r="L242" s="63" t="s">
        <v>1157</v>
      </c>
    </row>
    <row r="243" spans="1:12">
      <c r="A243" s="63" t="str">
        <f t="shared" si="3"/>
        <v>CM-4-1</v>
      </c>
      <c r="B243" s="63">
        <v>242</v>
      </c>
      <c r="C243" s="63" t="s">
        <v>80</v>
      </c>
      <c r="D243" s="63">
        <v>1</v>
      </c>
      <c r="E243" s="61" t="s">
        <v>1417</v>
      </c>
      <c r="F243" s="62" t="s">
        <v>1418</v>
      </c>
      <c r="I243" s="63" t="s">
        <v>1157</v>
      </c>
      <c r="L243" s="63" t="s">
        <v>1157</v>
      </c>
    </row>
    <row r="244" spans="1:12">
      <c r="A244" s="63" t="str">
        <f t="shared" si="3"/>
        <v>CM-4-2</v>
      </c>
      <c r="B244" s="63">
        <v>243</v>
      </c>
      <c r="C244" s="63" t="s">
        <v>80</v>
      </c>
      <c r="D244" s="63">
        <v>2</v>
      </c>
      <c r="E244" s="61" t="s">
        <v>1417</v>
      </c>
      <c r="F244" s="62" t="s">
        <v>1419</v>
      </c>
      <c r="I244" s="63" t="s">
        <v>1157</v>
      </c>
    </row>
    <row r="245" spans="1:12">
      <c r="A245" s="63" t="str">
        <f t="shared" si="3"/>
        <v>CM-5-0</v>
      </c>
      <c r="B245" s="63">
        <v>244</v>
      </c>
      <c r="C245" s="63" t="s">
        <v>76</v>
      </c>
      <c r="D245" s="63">
        <v>0</v>
      </c>
      <c r="E245" s="61" t="s">
        <v>324</v>
      </c>
      <c r="F245" s="62" t="s">
        <v>609</v>
      </c>
      <c r="K245" s="63" t="s">
        <v>1157</v>
      </c>
      <c r="L245" s="63" t="s">
        <v>1157</v>
      </c>
    </row>
    <row r="246" spans="1:12">
      <c r="A246" s="63" t="str">
        <f t="shared" si="3"/>
        <v>CM-5-1</v>
      </c>
      <c r="B246" s="63">
        <v>245</v>
      </c>
      <c r="C246" s="63" t="s">
        <v>76</v>
      </c>
      <c r="D246" s="63">
        <v>1</v>
      </c>
      <c r="E246" s="61" t="s">
        <v>1420</v>
      </c>
      <c r="F246" s="62" t="s">
        <v>1421</v>
      </c>
      <c r="L246" s="63" t="s">
        <v>1157</v>
      </c>
    </row>
    <row r="247" spans="1:12">
      <c r="A247" s="63" t="str">
        <f t="shared" si="3"/>
        <v>CM-5-2</v>
      </c>
      <c r="B247" s="63">
        <v>246</v>
      </c>
      <c r="C247" s="63" t="s">
        <v>76</v>
      </c>
      <c r="D247" s="63">
        <v>2</v>
      </c>
      <c r="E247" s="61" t="s">
        <v>1420</v>
      </c>
      <c r="F247" s="62" t="s">
        <v>1422</v>
      </c>
      <c r="L247" s="63" t="s">
        <v>1157</v>
      </c>
    </row>
    <row r="248" spans="1:12">
      <c r="A248" s="63" t="str">
        <f t="shared" si="3"/>
        <v>CM-5-3</v>
      </c>
      <c r="B248" s="63">
        <v>247</v>
      </c>
      <c r="C248" s="63" t="s">
        <v>76</v>
      </c>
      <c r="D248" s="63">
        <v>3</v>
      </c>
      <c r="E248" s="61" t="s">
        <v>1420</v>
      </c>
      <c r="F248" s="62" t="s">
        <v>1423</v>
      </c>
      <c r="L248" s="63" t="s">
        <v>1157</v>
      </c>
    </row>
    <row r="249" spans="1:12">
      <c r="A249" s="63" t="str">
        <f t="shared" si="3"/>
        <v>CM-5-4</v>
      </c>
      <c r="B249" s="63">
        <v>248</v>
      </c>
      <c r="C249" s="63" t="s">
        <v>76</v>
      </c>
      <c r="D249" s="63">
        <v>4</v>
      </c>
      <c r="E249" s="61" t="s">
        <v>1420</v>
      </c>
      <c r="F249" s="62" t="s">
        <v>1175</v>
      </c>
    </row>
    <row r="250" spans="1:12">
      <c r="A250" s="63" t="str">
        <f t="shared" si="3"/>
        <v>CM-5-5</v>
      </c>
      <c r="B250" s="63">
        <v>249</v>
      </c>
      <c r="C250" s="63" t="s">
        <v>76</v>
      </c>
      <c r="D250" s="63">
        <v>5</v>
      </c>
      <c r="E250" s="61" t="s">
        <v>1420</v>
      </c>
      <c r="F250" s="62" t="s">
        <v>1424</v>
      </c>
    </row>
    <row r="251" spans="1:12">
      <c r="A251" s="63" t="str">
        <f t="shared" si="3"/>
        <v>CM-5-6</v>
      </c>
      <c r="B251" s="63">
        <v>250</v>
      </c>
      <c r="C251" s="63" t="s">
        <v>76</v>
      </c>
      <c r="D251" s="63">
        <v>6</v>
      </c>
      <c r="E251" s="61" t="s">
        <v>1420</v>
      </c>
      <c r="F251" s="62" t="s">
        <v>1425</v>
      </c>
    </row>
    <row r="252" spans="1:12">
      <c r="A252" s="63" t="str">
        <f t="shared" si="3"/>
        <v>CM-5-7</v>
      </c>
      <c r="B252" s="63">
        <v>251</v>
      </c>
      <c r="C252" s="63" t="s">
        <v>76</v>
      </c>
      <c r="D252" s="63">
        <v>7</v>
      </c>
      <c r="E252" s="61" t="s">
        <v>1420</v>
      </c>
      <c r="F252" s="62" t="s">
        <v>1426</v>
      </c>
      <c r="G252" s="63" t="s">
        <v>1157</v>
      </c>
      <c r="H252" s="61" t="s">
        <v>1355</v>
      </c>
    </row>
    <row r="253" spans="1:12">
      <c r="A253" s="63" t="str">
        <f t="shared" si="3"/>
        <v>CM-6-0</v>
      </c>
      <c r="B253" s="63">
        <v>252</v>
      </c>
      <c r="C253" s="63" t="s">
        <v>25</v>
      </c>
      <c r="D253" s="63">
        <v>0</v>
      </c>
      <c r="E253" s="61" t="s">
        <v>326</v>
      </c>
      <c r="F253" s="62" t="s">
        <v>609</v>
      </c>
      <c r="J253" s="63" t="s">
        <v>1157</v>
      </c>
      <c r="K253" s="63" t="s">
        <v>1157</v>
      </c>
      <c r="L253" s="63" t="s">
        <v>1157</v>
      </c>
    </row>
    <row r="254" spans="1:12">
      <c r="A254" s="63" t="str">
        <f t="shared" si="3"/>
        <v>CM-6-1</v>
      </c>
      <c r="B254" s="63">
        <v>253</v>
      </c>
      <c r="C254" s="63" t="s">
        <v>25</v>
      </c>
      <c r="D254" s="63">
        <v>1</v>
      </c>
      <c r="E254" s="61" t="s">
        <v>1427</v>
      </c>
      <c r="F254" s="62" t="s">
        <v>1428</v>
      </c>
      <c r="L254" s="63" t="s">
        <v>1157</v>
      </c>
    </row>
    <row r="255" spans="1:12">
      <c r="A255" s="63" t="str">
        <f t="shared" si="3"/>
        <v>CM-6-2</v>
      </c>
      <c r="B255" s="63">
        <v>254</v>
      </c>
      <c r="C255" s="63" t="s">
        <v>25</v>
      </c>
      <c r="D255" s="63">
        <v>2</v>
      </c>
      <c r="E255" s="61" t="s">
        <v>1427</v>
      </c>
      <c r="F255" s="62" t="s">
        <v>1429</v>
      </c>
      <c r="L255" s="63" t="s">
        <v>1157</v>
      </c>
    </row>
    <row r="256" spans="1:12">
      <c r="A256" s="63" t="str">
        <f t="shared" si="3"/>
        <v>CM-6-3</v>
      </c>
      <c r="B256" s="63">
        <v>255</v>
      </c>
      <c r="C256" s="63" t="s">
        <v>25</v>
      </c>
      <c r="D256" s="63">
        <v>3</v>
      </c>
      <c r="E256" s="61" t="s">
        <v>1427</v>
      </c>
      <c r="F256" s="62" t="s">
        <v>1430</v>
      </c>
      <c r="G256" s="63" t="s">
        <v>1157</v>
      </c>
      <c r="H256" s="61" t="s">
        <v>1355</v>
      </c>
    </row>
    <row r="257" spans="1:12">
      <c r="A257" s="63" t="str">
        <f t="shared" si="3"/>
        <v>CM-6-4</v>
      </c>
      <c r="B257" s="63">
        <v>256</v>
      </c>
      <c r="C257" s="63" t="s">
        <v>25</v>
      </c>
      <c r="D257" s="63">
        <v>4</v>
      </c>
      <c r="E257" s="61" t="s">
        <v>1427</v>
      </c>
      <c r="F257" s="62" t="s">
        <v>1431</v>
      </c>
      <c r="G257" s="63" t="s">
        <v>1157</v>
      </c>
      <c r="H257" s="61" t="s">
        <v>1432</v>
      </c>
    </row>
    <row r="258" spans="1:12">
      <c r="A258" s="63" t="str">
        <f t="shared" ref="A258:A321" si="4">CONCATENATE(C258,"-",D258)</f>
        <v>CM-7-0</v>
      </c>
      <c r="B258" s="63">
        <v>257</v>
      </c>
      <c r="C258" s="63" t="s">
        <v>72</v>
      </c>
      <c r="D258" s="63">
        <v>0</v>
      </c>
      <c r="E258" s="61" t="s">
        <v>328</v>
      </c>
      <c r="F258" s="62" t="s">
        <v>609</v>
      </c>
      <c r="J258" s="63" t="s">
        <v>1157</v>
      </c>
      <c r="K258" s="63" t="s">
        <v>1157</v>
      </c>
      <c r="L258" s="63" t="s">
        <v>1157</v>
      </c>
    </row>
    <row r="259" spans="1:12">
      <c r="A259" s="63" t="str">
        <f t="shared" si="4"/>
        <v>CM-7-1</v>
      </c>
      <c r="B259" s="63">
        <v>258</v>
      </c>
      <c r="C259" s="63" t="s">
        <v>72</v>
      </c>
      <c r="D259" s="63">
        <v>1</v>
      </c>
      <c r="E259" s="61" t="s">
        <v>1433</v>
      </c>
      <c r="F259" s="62" t="s">
        <v>1434</v>
      </c>
      <c r="K259" s="63" t="s">
        <v>1157</v>
      </c>
      <c r="L259" s="63" t="s">
        <v>1157</v>
      </c>
    </row>
    <row r="260" spans="1:12">
      <c r="A260" s="63" t="str">
        <f t="shared" si="4"/>
        <v>CM-7-2</v>
      </c>
      <c r="B260" s="63">
        <v>259</v>
      </c>
      <c r="C260" s="63" t="s">
        <v>72</v>
      </c>
      <c r="D260" s="63">
        <v>2</v>
      </c>
      <c r="E260" s="61" t="s">
        <v>1433</v>
      </c>
      <c r="F260" s="62" t="s">
        <v>1435</v>
      </c>
      <c r="K260" s="63" t="s">
        <v>1157</v>
      </c>
      <c r="L260" s="63" t="s">
        <v>1157</v>
      </c>
    </row>
    <row r="261" spans="1:12">
      <c r="A261" s="63" t="str">
        <f t="shared" si="4"/>
        <v>CM-7-3</v>
      </c>
      <c r="B261" s="63">
        <v>260</v>
      </c>
      <c r="C261" s="63" t="s">
        <v>72</v>
      </c>
      <c r="D261" s="63">
        <v>3</v>
      </c>
      <c r="E261" s="61" t="s">
        <v>1433</v>
      </c>
      <c r="F261" s="62" t="s">
        <v>1436</v>
      </c>
    </row>
    <row r="262" spans="1:12">
      <c r="A262" s="63" t="str">
        <f t="shared" si="4"/>
        <v>CM-7-4</v>
      </c>
      <c r="B262" s="63">
        <v>261</v>
      </c>
      <c r="C262" s="63" t="s">
        <v>72</v>
      </c>
      <c r="D262" s="63">
        <v>4</v>
      </c>
      <c r="E262" s="61" t="s">
        <v>1433</v>
      </c>
      <c r="F262" s="62" t="s">
        <v>1437</v>
      </c>
      <c r="K262" s="63" t="s">
        <v>1157</v>
      </c>
    </row>
    <row r="263" spans="1:12">
      <c r="A263" s="63" t="str">
        <f t="shared" si="4"/>
        <v>CM-7-5</v>
      </c>
      <c r="B263" s="63">
        <v>262</v>
      </c>
      <c r="C263" s="63" t="s">
        <v>72</v>
      </c>
      <c r="D263" s="63">
        <v>5</v>
      </c>
      <c r="E263" s="61" t="s">
        <v>1433</v>
      </c>
      <c r="F263" s="62" t="s">
        <v>1438</v>
      </c>
      <c r="L263" s="63" t="s">
        <v>1157</v>
      </c>
    </row>
    <row r="264" spans="1:12">
      <c r="A264" s="63" t="str">
        <f t="shared" si="4"/>
        <v>CM-8-0</v>
      </c>
      <c r="B264" s="63">
        <v>263</v>
      </c>
      <c r="C264" s="63" t="s">
        <v>93</v>
      </c>
      <c r="D264" s="63">
        <v>0</v>
      </c>
      <c r="E264" s="61" t="s">
        <v>331</v>
      </c>
      <c r="F264" s="62" t="s">
        <v>609</v>
      </c>
      <c r="G264" s="61"/>
      <c r="I264" s="63" t="s">
        <v>1157</v>
      </c>
      <c r="J264" s="63" t="s">
        <v>1157</v>
      </c>
      <c r="K264" s="63" t="s">
        <v>1157</v>
      </c>
      <c r="L264" s="63" t="s">
        <v>1157</v>
      </c>
    </row>
    <row r="265" spans="1:12">
      <c r="A265" s="63" t="str">
        <f t="shared" si="4"/>
        <v>CM-8-1</v>
      </c>
      <c r="B265" s="63">
        <v>264</v>
      </c>
      <c r="C265" s="63" t="s">
        <v>93</v>
      </c>
      <c r="D265" s="63">
        <v>1</v>
      </c>
      <c r="E265" s="61" t="s">
        <v>1439</v>
      </c>
      <c r="F265" s="62" t="s">
        <v>1440</v>
      </c>
      <c r="G265" s="61"/>
      <c r="I265" s="63" t="s">
        <v>1157</v>
      </c>
      <c r="K265" s="63" t="s">
        <v>1157</v>
      </c>
      <c r="L265" s="63" t="s">
        <v>1157</v>
      </c>
    </row>
    <row r="266" spans="1:12">
      <c r="A266" s="63" t="str">
        <f t="shared" si="4"/>
        <v>CM-8-2</v>
      </c>
      <c r="B266" s="63">
        <v>265</v>
      </c>
      <c r="C266" s="63" t="s">
        <v>93</v>
      </c>
      <c r="D266" s="63">
        <v>2</v>
      </c>
      <c r="E266" s="61" t="s">
        <v>1439</v>
      </c>
      <c r="F266" s="62" t="s">
        <v>1441</v>
      </c>
      <c r="G266" s="61"/>
      <c r="I266" s="63" t="s">
        <v>1157</v>
      </c>
      <c r="L266" s="63" t="s">
        <v>1157</v>
      </c>
    </row>
    <row r="267" spans="1:12">
      <c r="A267" s="63" t="str">
        <f t="shared" si="4"/>
        <v>CM-8-3</v>
      </c>
      <c r="B267" s="63">
        <v>266</v>
      </c>
      <c r="C267" s="63" t="s">
        <v>93</v>
      </c>
      <c r="D267" s="63">
        <v>3</v>
      </c>
      <c r="E267" s="61" t="s">
        <v>1439</v>
      </c>
      <c r="F267" s="62" t="s">
        <v>1442</v>
      </c>
      <c r="G267" s="61"/>
      <c r="I267" s="63" t="s">
        <v>1157</v>
      </c>
      <c r="K267" s="63" t="s">
        <v>1157</v>
      </c>
      <c r="L267" s="63" t="s">
        <v>1157</v>
      </c>
    </row>
    <row r="268" spans="1:12">
      <c r="A268" s="63" t="str">
        <f t="shared" si="4"/>
        <v>CM-8-4</v>
      </c>
      <c r="B268" s="63">
        <v>267</v>
      </c>
      <c r="C268" s="63" t="s">
        <v>93</v>
      </c>
      <c r="D268" s="63">
        <v>4</v>
      </c>
      <c r="E268" s="61" t="s">
        <v>1439</v>
      </c>
      <c r="F268" s="62" t="s">
        <v>1443</v>
      </c>
      <c r="G268" s="61"/>
      <c r="I268" s="63" t="s">
        <v>1157</v>
      </c>
      <c r="L268" s="63" t="s">
        <v>1157</v>
      </c>
    </row>
    <row r="269" spans="1:12">
      <c r="A269" s="63" t="str">
        <f t="shared" si="4"/>
        <v>CM-8-5</v>
      </c>
      <c r="B269" s="63">
        <v>268</v>
      </c>
      <c r="C269" s="63" t="s">
        <v>93</v>
      </c>
      <c r="D269" s="63">
        <v>5</v>
      </c>
      <c r="E269" s="61" t="s">
        <v>1439</v>
      </c>
      <c r="F269" s="62" t="s">
        <v>1444</v>
      </c>
      <c r="G269" s="61"/>
      <c r="I269" s="63" t="s">
        <v>1157</v>
      </c>
      <c r="K269" s="63" t="s">
        <v>1157</v>
      </c>
      <c r="L269" s="63" t="s">
        <v>1157</v>
      </c>
    </row>
    <row r="270" spans="1:12">
      <c r="A270" s="63" t="str">
        <f t="shared" si="4"/>
        <v>CM-8-6</v>
      </c>
      <c r="B270" s="63">
        <v>269</v>
      </c>
      <c r="C270" s="63" t="s">
        <v>93</v>
      </c>
      <c r="D270" s="63">
        <v>6</v>
      </c>
      <c r="E270" s="61" t="s">
        <v>1439</v>
      </c>
      <c r="F270" s="62" t="s">
        <v>1445</v>
      </c>
      <c r="G270" s="61"/>
      <c r="I270" s="63" t="s">
        <v>1157</v>
      </c>
    </row>
    <row r="271" spans="1:12">
      <c r="A271" s="63" t="str">
        <f t="shared" si="4"/>
        <v>CM-8-7</v>
      </c>
      <c r="B271" s="63">
        <v>270</v>
      </c>
      <c r="C271" s="63" t="s">
        <v>93</v>
      </c>
      <c r="D271" s="63">
        <v>7</v>
      </c>
      <c r="E271" s="61" t="s">
        <v>1439</v>
      </c>
      <c r="F271" s="62" t="s">
        <v>1446</v>
      </c>
      <c r="G271" s="61"/>
      <c r="I271" s="63" t="s">
        <v>1157</v>
      </c>
    </row>
    <row r="272" spans="1:12">
      <c r="A272" s="63" t="str">
        <f t="shared" si="4"/>
        <v>CM-8-8</v>
      </c>
      <c r="B272" s="63">
        <v>271</v>
      </c>
      <c r="C272" s="63" t="s">
        <v>93</v>
      </c>
      <c r="D272" s="63">
        <v>8</v>
      </c>
      <c r="E272" s="61" t="s">
        <v>1439</v>
      </c>
      <c r="F272" s="62" t="s">
        <v>1447</v>
      </c>
      <c r="G272" s="61"/>
      <c r="I272" s="63" t="s">
        <v>1157</v>
      </c>
    </row>
    <row r="273" spans="1:12">
      <c r="A273" s="63" t="str">
        <f t="shared" si="4"/>
        <v>CM-8-9</v>
      </c>
      <c r="B273" s="63">
        <v>272</v>
      </c>
      <c r="C273" s="63" t="s">
        <v>93</v>
      </c>
      <c r="D273" s="63">
        <v>9</v>
      </c>
      <c r="E273" s="61" t="s">
        <v>1439</v>
      </c>
      <c r="F273" s="62" t="s">
        <v>1448</v>
      </c>
      <c r="G273" s="61"/>
      <c r="I273" s="63" t="s">
        <v>1157</v>
      </c>
    </row>
    <row r="274" spans="1:12">
      <c r="A274" s="63" t="str">
        <f t="shared" si="4"/>
        <v>CM-9-0</v>
      </c>
      <c r="B274" s="63">
        <v>273</v>
      </c>
      <c r="C274" s="63" t="s">
        <v>334</v>
      </c>
      <c r="D274" s="63">
        <v>0</v>
      </c>
      <c r="E274" s="61" t="s">
        <v>335</v>
      </c>
      <c r="F274" s="62" t="s">
        <v>609</v>
      </c>
      <c r="K274" s="63" t="s">
        <v>1157</v>
      </c>
      <c r="L274" s="63" t="s">
        <v>1157</v>
      </c>
    </row>
    <row r="275" spans="1:12">
      <c r="A275" s="63" t="str">
        <f t="shared" si="4"/>
        <v>CM-9-1</v>
      </c>
      <c r="B275" s="63">
        <v>274</v>
      </c>
      <c r="C275" s="63" t="s">
        <v>334</v>
      </c>
      <c r="D275" s="63">
        <v>1</v>
      </c>
      <c r="E275" s="61" t="s">
        <v>1449</v>
      </c>
      <c r="F275" s="62" t="s">
        <v>1450</v>
      </c>
    </row>
    <row r="276" spans="1:12">
      <c r="A276" s="63" t="str">
        <f t="shared" si="4"/>
        <v>CM-10-0</v>
      </c>
      <c r="B276" s="63">
        <v>275</v>
      </c>
      <c r="C276" s="63" t="s">
        <v>336</v>
      </c>
      <c r="D276" s="63">
        <v>0</v>
      </c>
      <c r="E276" s="61" t="s">
        <v>337</v>
      </c>
      <c r="F276" s="62" t="s">
        <v>609</v>
      </c>
      <c r="J276" s="63" t="s">
        <v>1157</v>
      </c>
      <c r="K276" s="63" t="s">
        <v>1157</v>
      </c>
      <c r="L276" s="63" t="s">
        <v>1157</v>
      </c>
    </row>
    <row r="277" spans="1:12">
      <c r="A277" s="63" t="str">
        <f t="shared" si="4"/>
        <v>CM-10-1</v>
      </c>
      <c r="B277" s="63">
        <v>276</v>
      </c>
      <c r="C277" s="63" t="s">
        <v>336</v>
      </c>
      <c r="D277" s="63">
        <v>1</v>
      </c>
      <c r="E277" s="61" t="s">
        <v>1451</v>
      </c>
      <c r="F277" s="62" t="s">
        <v>1452</v>
      </c>
    </row>
    <row r="278" spans="1:12">
      <c r="A278" s="63" t="str">
        <f t="shared" si="4"/>
        <v>CM-11-0</v>
      </c>
      <c r="B278" s="63">
        <v>277</v>
      </c>
      <c r="C278" s="63" t="s">
        <v>98</v>
      </c>
      <c r="D278" s="63">
        <v>0</v>
      </c>
      <c r="E278" s="61" t="s">
        <v>338</v>
      </c>
      <c r="F278" s="62" t="s">
        <v>609</v>
      </c>
      <c r="J278" s="63" t="s">
        <v>1157</v>
      </c>
      <c r="K278" s="63" t="s">
        <v>1157</v>
      </c>
      <c r="L278" s="63" t="s">
        <v>1157</v>
      </c>
    </row>
    <row r="279" spans="1:12">
      <c r="A279" s="63" t="str">
        <f t="shared" si="4"/>
        <v>CM-11-1</v>
      </c>
      <c r="B279" s="63">
        <v>278</v>
      </c>
      <c r="C279" s="63" t="s">
        <v>98</v>
      </c>
      <c r="D279" s="63">
        <v>1</v>
      </c>
      <c r="E279" s="61" t="s">
        <v>1453</v>
      </c>
      <c r="F279" s="62" t="s">
        <v>1454</v>
      </c>
    </row>
    <row r="280" spans="1:12">
      <c r="A280" s="63" t="str">
        <f t="shared" si="4"/>
        <v>CM-11-2</v>
      </c>
      <c r="B280" s="63">
        <v>279</v>
      </c>
      <c r="C280" s="63" t="s">
        <v>98</v>
      </c>
      <c r="D280" s="63">
        <v>2</v>
      </c>
      <c r="E280" s="61" t="s">
        <v>1453</v>
      </c>
      <c r="F280" s="62" t="s">
        <v>1455</v>
      </c>
    </row>
    <row r="281" spans="1:12">
      <c r="A281" s="63" t="str">
        <f t="shared" si="4"/>
        <v>CP-1-0</v>
      </c>
      <c r="B281" s="63">
        <v>280</v>
      </c>
      <c r="C281" s="63" t="s">
        <v>339</v>
      </c>
      <c r="D281" s="63">
        <v>0</v>
      </c>
      <c r="E281" s="61" t="s">
        <v>340</v>
      </c>
      <c r="F281" s="62" t="s">
        <v>609</v>
      </c>
      <c r="I281" s="63" t="s">
        <v>1157</v>
      </c>
      <c r="J281" s="63" t="s">
        <v>1157</v>
      </c>
      <c r="K281" s="63" t="s">
        <v>1157</v>
      </c>
      <c r="L281" s="63" t="s">
        <v>1157</v>
      </c>
    </row>
    <row r="282" spans="1:12">
      <c r="A282" s="63" t="str">
        <f t="shared" si="4"/>
        <v>CP-2-0</v>
      </c>
      <c r="B282" s="63">
        <v>281</v>
      </c>
      <c r="C282" s="63" t="s">
        <v>100</v>
      </c>
      <c r="D282" s="63">
        <v>0</v>
      </c>
      <c r="E282" s="61" t="s">
        <v>341</v>
      </c>
      <c r="F282" s="62" t="s">
        <v>609</v>
      </c>
      <c r="J282" s="63" t="s">
        <v>1157</v>
      </c>
      <c r="K282" s="63" t="s">
        <v>1157</v>
      </c>
      <c r="L282" s="63" t="s">
        <v>1157</v>
      </c>
    </row>
    <row r="283" spans="1:12">
      <c r="A283" s="63" t="str">
        <f t="shared" si="4"/>
        <v>CP-2-1</v>
      </c>
      <c r="B283" s="63">
        <v>282</v>
      </c>
      <c r="C283" s="63" t="s">
        <v>100</v>
      </c>
      <c r="D283" s="63">
        <v>1</v>
      </c>
      <c r="E283" s="61" t="s">
        <v>1456</v>
      </c>
      <c r="F283" s="62" t="s">
        <v>1457</v>
      </c>
      <c r="K283" s="63" t="s">
        <v>1157</v>
      </c>
      <c r="L283" s="63" t="s">
        <v>1157</v>
      </c>
    </row>
    <row r="284" spans="1:12">
      <c r="A284" s="63" t="str">
        <f t="shared" si="4"/>
        <v>CP-2-2</v>
      </c>
      <c r="B284" s="63">
        <v>283</v>
      </c>
      <c r="C284" s="63" t="s">
        <v>100</v>
      </c>
      <c r="D284" s="63">
        <v>2</v>
      </c>
      <c r="E284" s="61" t="s">
        <v>1456</v>
      </c>
      <c r="F284" s="62" t="s">
        <v>1458</v>
      </c>
      <c r="L284" s="63" t="s">
        <v>1157</v>
      </c>
    </row>
    <row r="285" spans="1:12">
      <c r="A285" s="63" t="str">
        <f t="shared" si="4"/>
        <v>CP-2-3</v>
      </c>
      <c r="B285" s="63">
        <v>284</v>
      </c>
      <c r="C285" s="63" t="s">
        <v>100</v>
      </c>
      <c r="D285" s="63">
        <v>3</v>
      </c>
      <c r="E285" s="61" t="s">
        <v>1456</v>
      </c>
      <c r="F285" s="62" t="s">
        <v>1459</v>
      </c>
      <c r="K285" s="63" t="s">
        <v>1157</v>
      </c>
      <c r="L285" s="63" t="s">
        <v>1157</v>
      </c>
    </row>
    <row r="286" spans="1:12">
      <c r="A286" s="63" t="str">
        <f t="shared" si="4"/>
        <v>CP-2-4</v>
      </c>
      <c r="B286" s="63">
        <v>285</v>
      </c>
      <c r="C286" s="63" t="s">
        <v>100</v>
      </c>
      <c r="D286" s="63">
        <v>4</v>
      </c>
      <c r="E286" s="61" t="s">
        <v>1456</v>
      </c>
      <c r="F286" s="62" t="s">
        <v>1460</v>
      </c>
      <c r="L286" s="63" t="s">
        <v>1157</v>
      </c>
    </row>
    <row r="287" spans="1:12">
      <c r="A287" s="63" t="str">
        <f t="shared" si="4"/>
        <v>CP-2-5</v>
      </c>
      <c r="B287" s="63">
        <v>286</v>
      </c>
      <c r="C287" s="63" t="s">
        <v>100</v>
      </c>
      <c r="D287" s="63">
        <v>5</v>
      </c>
      <c r="E287" s="61" t="s">
        <v>1456</v>
      </c>
      <c r="F287" s="62" t="s">
        <v>1461</v>
      </c>
      <c r="L287" s="63" t="s">
        <v>1157</v>
      </c>
    </row>
    <row r="288" spans="1:12">
      <c r="A288" s="63" t="str">
        <f t="shared" si="4"/>
        <v>CP-2-6</v>
      </c>
      <c r="B288" s="63">
        <v>287</v>
      </c>
      <c r="C288" s="63" t="s">
        <v>100</v>
      </c>
      <c r="D288" s="63">
        <v>6</v>
      </c>
      <c r="E288" s="61" t="s">
        <v>1456</v>
      </c>
      <c r="F288" s="62" t="s">
        <v>1462</v>
      </c>
    </row>
    <row r="289" spans="1:12">
      <c r="A289" s="63" t="str">
        <f t="shared" si="4"/>
        <v>CP-2-7</v>
      </c>
      <c r="B289" s="63">
        <v>288</v>
      </c>
      <c r="C289" s="63" t="s">
        <v>100</v>
      </c>
      <c r="D289" s="63">
        <v>7</v>
      </c>
      <c r="E289" s="61" t="s">
        <v>1456</v>
      </c>
      <c r="F289" s="62" t="s">
        <v>1463</v>
      </c>
    </row>
    <row r="290" spans="1:12">
      <c r="A290" s="63" t="str">
        <f t="shared" si="4"/>
        <v>CP-2-8</v>
      </c>
      <c r="B290" s="63">
        <v>289</v>
      </c>
      <c r="C290" s="63" t="s">
        <v>100</v>
      </c>
      <c r="D290" s="63">
        <v>8</v>
      </c>
      <c r="E290" s="61" t="s">
        <v>1456</v>
      </c>
      <c r="F290" s="62" t="s">
        <v>1464</v>
      </c>
      <c r="K290" s="63" t="s">
        <v>1157</v>
      </c>
      <c r="L290" s="63" t="s">
        <v>1157</v>
      </c>
    </row>
    <row r="291" spans="1:12">
      <c r="A291" s="63" t="str">
        <f t="shared" si="4"/>
        <v>CP-3-0</v>
      </c>
      <c r="B291" s="63">
        <v>290</v>
      </c>
      <c r="C291" s="63" t="s">
        <v>344</v>
      </c>
      <c r="D291" s="63">
        <v>0</v>
      </c>
      <c r="E291" s="61" t="s">
        <v>345</v>
      </c>
      <c r="F291" s="62" t="s">
        <v>609</v>
      </c>
      <c r="I291" s="63" t="s">
        <v>1157</v>
      </c>
      <c r="J291" s="63" t="s">
        <v>1157</v>
      </c>
      <c r="K291" s="63" t="s">
        <v>1157</v>
      </c>
      <c r="L291" s="63" t="s">
        <v>1157</v>
      </c>
    </row>
    <row r="292" spans="1:12">
      <c r="A292" s="63" t="str">
        <f t="shared" si="4"/>
        <v>CP-3-1</v>
      </c>
      <c r="B292" s="63">
        <v>291</v>
      </c>
      <c r="C292" s="63" t="s">
        <v>344</v>
      </c>
      <c r="D292" s="63">
        <v>1</v>
      </c>
      <c r="E292" s="61" t="s">
        <v>1465</v>
      </c>
      <c r="F292" s="62" t="s">
        <v>1466</v>
      </c>
      <c r="I292" s="63" t="s">
        <v>1157</v>
      </c>
      <c r="L292" s="63" t="s">
        <v>1157</v>
      </c>
    </row>
    <row r="293" spans="1:12">
      <c r="A293" s="63" t="str">
        <f t="shared" si="4"/>
        <v>CP-3-2</v>
      </c>
      <c r="B293" s="63">
        <v>292</v>
      </c>
      <c r="C293" s="63" t="s">
        <v>344</v>
      </c>
      <c r="D293" s="63">
        <v>2</v>
      </c>
      <c r="E293" s="61" t="s">
        <v>1465</v>
      </c>
      <c r="F293" s="62" t="s">
        <v>1467</v>
      </c>
      <c r="I293" s="63" t="s">
        <v>1157</v>
      </c>
    </row>
    <row r="294" spans="1:12">
      <c r="A294" s="63" t="str">
        <f t="shared" si="4"/>
        <v>CP-4-0</v>
      </c>
      <c r="B294" s="63">
        <v>293</v>
      </c>
      <c r="C294" s="63" t="s">
        <v>104</v>
      </c>
      <c r="D294" s="63">
        <v>0</v>
      </c>
      <c r="E294" s="61" t="s">
        <v>347</v>
      </c>
      <c r="F294" s="62" t="s">
        <v>609</v>
      </c>
      <c r="I294" s="63" t="s">
        <v>1157</v>
      </c>
      <c r="J294" s="63" t="s">
        <v>1157</v>
      </c>
      <c r="K294" s="63" t="s">
        <v>1157</v>
      </c>
      <c r="L294" s="63" t="s">
        <v>1157</v>
      </c>
    </row>
    <row r="295" spans="1:12">
      <c r="A295" s="63" t="str">
        <f t="shared" si="4"/>
        <v>CP-4-1</v>
      </c>
      <c r="B295" s="63">
        <v>294</v>
      </c>
      <c r="C295" s="63" t="s">
        <v>104</v>
      </c>
      <c r="D295" s="63">
        <v>1</v>
      </c>
      <c r="E295" s="61" t="s">
        <v>1468</v>
      </c>
      <c r="F295" s="62" t="s">
        <v>1457</v>
      </c>
      <c r="I295" s="63" t="s">
        <v>1157</v>
      </c>
      <c r="K295" s="63" t="s">
        <v>1157</v>
      </c>
      <c r="L295" s="63" t="s">
        <v>1157</v>
      </c>
    </row>
    <row r="296" spans="1:12">
      <c r="A296" s="63" t="str">
        <f t="shared" si="4"/>
        <v>CP-4-2</v>
      </c>
      <c r="B296" s="63">
        <v>295</v>
      </c>
      <c r="C296" s="63" t="s">
        <v>104</v>
      </c>
      <c r="D296" s="63">
        <v>2</v>
      </c>
      <c r="E296" s="61" t="s">
        <v>1468</v>
      </c>
      <c r="F296" s="62" t="s">
        <v>1469</v>
      </c>
      <c r="I296" s="63" t="s">
        <v>1157</v>
      </c>
      <c r="L296" s="63" t="s">
        <v>1157</v>
      </c>
    </row>
    <row r="297" spans="1:12">
      <c r="A297" s="63" t="str">
        <f t="shared" si="4"/>
        <v>CP-4-3</v>
      </c>
      <c r="B297" s="63">
        <v>296</v>
      </c>
      <c r="C297" s="63" t="s">
        <v>104</v>
      </c>
      <c r="D297" s="63">
        <v>3</v>
      </c>
      <c r="E297" s="61" t="s">
        <v>1468</v>
      </c>
      <c r="F297" s="62" t="s">
        <v>1470</v>
      </c>
      <c r="I297" s="63" t="s">
        <v>1157</v>
      </c>
    </row>
    <row r="298" spans="1:12">
      <c r="A298" s="63" t="str">
        <f t="shared" si="4"/>
        <v>CP-4-4</v>
      </c>
      <c r="B298" s="63">
        <v>297</v>
      </c>
      <c r="C298" s="63" t="s">
        <v>104</v>
      </c>
      <c r="D298" s="63">
        <v>4</v>
      </c>
      <c r="E298" s="61" t="s">
        <v>1468</v>
      </c>
      <c r="F298" s="62" t="s">
        <v>1471</v>
      </c>
      <c r="I298" s="63" t="s">
        <v>1157</v>
      </c>
    </row>
    <row r="299" spans="1:12">
      <c r="A299" s="63" t="str">
        <f t="shared" si="4"/>
        <v>CP-5-0</v>
      </c>
      <c r="B299" s="63">
        <v>298</v>
      </c>
      <c r="C299" s="63" t="s">
        <v>1472</v>
      </c>
      <c r="D299" s="63">
        <v>0</v>
      </c>
      <c r="E299" s="61" t="s">
        <v>1473</v>
      </c>
      <c r="F299" s="62" t="s">
        <v>609</v>
      </c>
      <c r="G299" s="63" t="s">
        <v>1157</v>
      </c>
      <c r="H299" s="61" t="s">
        <v>1474</v>
      </c>
    </row>
    <row r="300" spans="1:12">
      <c r="A300" s="63" t="str">
        <f t="shared" si="4"/>
        <v>CP-6-0</v>
      </c>
      <c r="B300" s="63">
        <v>299</v>
      </c>
      <c r="C300" s="63" t="s">
        <v>108</v>
      </c>
      <c r="D300" s="63">
        <v>0</v>
      </c>
      <c r="E300" s="61" t="s">
        <v>350</v>
      </c>
      <c r="F300" s="62" t="s">
        <v>609</v>
      </c>
      <c r="K300" s="63" t="s">
        <v>1157</v>
      </c>
      <c r="L300" s="63" t="s">
        <v>1157</v>
      </c>
    </row>
    <row r="301" spans="1:12">
      <c r="A301" s="63" t="str">
        <f t="shared" si="4"/>
        <v>CP-6-1</v>
      </c>
      <c r="B301" s="63">
        <v>300</v>
      </c>
      <c r="C301" s="63" t="s">
        <v>108</v>
      </c>
      <c r="D301" s="63">
        <v>1</v>
      </c>
      <c r="E301" s="61" t="s">
        <v>1475</v>
      </c>
      <c r="F301" s="62" t="s">
        <v>1476</v>
      </c>
      <c r="K301" s="63" t="s">
        <v>1157</v>
      </c>
      <c r="L301" s="63" t="s">
        <v>1157</v>
      </c>
    </row>
    <row r="302" spans="1:12">
      <c r="A302" s="63" t="str">
        <f t="shared" si="4"/>
        <v>CP-6-2</v>
      </c>
      <c r="B302" s="63">
        <v>301</v>
      </c>
      <c r="C302" s="63" t="s">
        <v>108</v>
      </c>
      <c r="D302" s="63">
        <v>2</v>
      </c>
      <c r="E302" s="61" t="s">
        <v>1475</v>
      </c>
      <c r="F302" s="62" t="s">
        <v>1477</v>
      </c>
      <c r="L302" s="63" t="s">
        <v>1157</v>
      </c>
    </row>
    <row r="303" spans="1:12">
      <c r="A303" s="63" t="str">
        <f t="shared" si="4"/>
        <v>CP-6-3</v>
      </c>
      <c r="B303" s="63">
        <v>302</v>
      </c>
      <c r="C303" s="63" t="s">
        <v>108</v>
      </c>
      <c r="D303" s="63">
        <v>3</v>
      </c>
      <c r="E303" s="61" t="s">
        <v>1475</v>
      </c>
      <c r="F303" s="62" t="s">
        <v>1478</v>
      </c>
      <c r="K303" s="63" t="s">
        <v>1157</v>
      </c>
      <c r="L303" s="63" t="s">
        <v>1157</v>
      </c>
    </row>
    <row r="304" spans="1:12">
      <c r="A304" s="63" t="str">
        <f t="shared" si="4"/>
        <v>CP-7-0</v>
      </c>
      <c r="B304" s="63">
        <v>303</v>
      </c>
      <c r="C304" s="63" t="s">
        <v>106</v>
      </c>
      <c r="D304" s="63">
        <v>0</v>
      </c>
      <c r="E304" s="61" t="s">
        <v>353</v>
      </c>
      <c r="F304" s="62" t="s">
        <v>609</v>
      </c>
      <c r="K304" s="63" t="s">
        <v>1157</v>
      </c>
      <c r="L304" s="63" t="s">
        <v>1157</v>
      </c>
    </row>
    <row r="305" spans="1:12">
      <c r="A305" s="63" t="str">
        <f t="shared" si="4"/>
        <v>CP-7-1</v>
      </c>
      <c r="B305" s="63">
        <v>304</v>
      </c>
      <c r="C305" s="63" t="s">
        <v>106</v>
      </c>
      <c r="D305" s="63">
        <v>1</v>
      </c>
      <c r="E305" s="61" t="s">
        <v>1479</v>
      </c>
      <c r="F305" s="62" t="s">
        <v>1476</v>
      </c>
      <c r="K305" s="63" t="s">
        <v>1157</v>
      </c>
      <c r="L305" s="63" t="s">
        <v>1157</v>
      </c>
    </row>
    <row r="306" spans="1:12">
      <c r="A306" s="63" t="str">
        <f t="shared" si="4"/>
        <v>CP-7-2</v>
      </c>
      <c r="B306" s="63">
        <v>305</v>
      </c>
      <c r="C306" s="63" t="s">
        <v>106</v>
      </c>
      <c r="D306" s="63">
        <v>2</v>
      </c>
      <c r="E306" s="61" t="s">
        <v>1479</v>
      </c>
      <c r="F306" s="62" t="s">
        <v>1478</v>
      </c>
      <c r="K306" s="63" t="s">
        <v>1157</v>
      </c>
      <c r="L306" s="63" t="s">
        <v>1157</v>
      </c>
    </row>
    <row r="307" spans="1:12">
      <c r="A307" s="63" t="str">
        <f t="shared" si="4"/>
        <v>CP-7-3</v>
      </c>
      <c r="B307" s="63">
        <v>306</v>
      </c>
      <c r="C307" s="63" t="s">
        <v>106</v>
      </c>
      <c r="D307" s="63">
        <v>3</v>
      </c>
      <c r="E307" s="61" t="s">
        <v>1479</v>
      </c>
      <c r="F307" s="62" t="s">
        <v>1480</v>
      </c>
      <c r="K307" s="63" t="s">
        <v>1157</v>
      </c>
      <c r="L307" s="63" t="s">
        <v>1157</v>
      </c>
    </row>
    <row r="308" spans="1:12">
      <c r="A308" s="63" t="str">
        <f t="shared" si="4"/>
        <v>CP-7-4</v>
      </c>
      <c r="B308" s="63">
        <v>307</v>
      </c>
      <c r="C308" s="63" t="s">
        <v>106</v>
      </c>
      <c r="D308" s="63">
        <v>4</v>
      </c>
      <c r="E308" s="61" t="s">
        <v>1479</v>
      </c>
      <c r="F308" s="62" t="s">
        <v>1481</v>
      </c>
      <c r="L308" s="63" t="s">
        <v>1157</v>
      </c>
    </row>
    <row r="309" spans="1:12">
      <c r="A309" s="63" t="str">
        <f t="shared" si="4"/>
        <v>CP-7-5</v>
      </c>
      <c r="B309" s="63">
        <v>308</v>
      </c>
      <c r="C309" s="63" t="s">
        <v>106</v>
      </c>
      <c r="D309" s="63">
        <v>5</v>
      </c>
      <c r="E309" s="61" t="s">
        <v>1479</v>
      </c>
      <c r="F309" s="62" t="s">
        <v>1482</v>
      </c>
      <c r="G309" s="63" t="s">
        <v>1157</v>
      </c>
      <c r="H309" s="61" t="s">
        <v>1483</v>
      </c>
    </row>
    <row r="310" spans="1:12">
      <c r="A310" s="63" t="str">
        <f t="shared" si="4"/>
        <v>CP-7-6</v>
      </c>
      <c r="B310" s="63">
        <v>309</v>
      </c>
      <c r="C310" s="63" t="s">
        <v>106</v>
      </c>
      <c r="D310" s="63">
        <v>6</v>
      </c>
      <c r="E310" s="61" t="s">
        <v>1479</v>
      </c>
      <c r="F310" s="62" t="s">
        <v>1484</v>
      </c>
    </row>
    <row r="311" spans="1:12">
      <c r="A311" s="63" t="str">
        <f t="shared" si="4"/>
        <v>CP-8-0</v>
      </c>
      <c r="B311" s="63">
        <v>310</v>
      </c>
      <c r="C311" s="63" t="s">
        <v>356</v>
      </c>
      <c r="D311" s="63">
        <v>0</v>
      </c>
      <c r="E311" s="61" t="s">
        <v>357</v>
      </c>
      <c r="F311" s="62" t="s">
        <v>609</v>
      </c>
      <c r="K311" s="63" t="s">
        <v>1157</v>
      </c>
      <c r="L311" s="63" t="s">
        <v>1157</v>
      </c>
    </row>
    <row r="312" spans="1:12">
      <c r="A312" s="63" t="str">
        <f t="shared" si="4"/>
        <v>CP-8-1</v>
      </c>
      <c r="B312" s="63">
        <v>311</v>
      </c>
      <c r="C312" s="63" t="s">
        <v>356</v>
      </c>
      <c r="D312" s="63">
        <v>1</v>
      </c>
      <c r="E312" s="61" t="s">
        <v>1485</v>
      </c>
      <c r="F312" s="62" t="s">
        <v>1486</v>
      </c>
      <c r="K312" s="63" t="s">
        <v>1157</v>
      </c>
      <c r="L312" s="63" t="s">
        <v>1157</v>
      </c>
    </row>
    <row r="313" spans="1:12">
      <c r="A313" s="63" t="str">
        <f t="shared" si="4"/>
        <v>CP-8-2</v>
      </c>
      <c r="B313" s="63">
        <v>312</v>
      </c>
      <c r="C313" s="63" t="s">
        <v>356</v>
      </c>
      <c r="D313" s="63">
        <v>2</v>
      </c>
      <c r="E313" s="61" t="s">
        <v>1485</v>
      </c>
      <c r="F313" s="62" t="s">
        <v>1487</v>
      </c>
      <c r="K313" s="63" t="s">
        <v>1157</v>
      </c>
      <c r="L313" s="63" t="s">
        <v>1157</v>
      </c>
    </row>
    <row r="314" spans="1:12">
      <c r="A314" s="63" t="str">
        <f t="shared" si="4"/>
        <v>CP-8-3</v>
      </c>
      <c r="B314" s="63">
        <v>313</v>
      </c>
      <c r="C314" s="63" t="s">
        <v>356</v>
      </c>
      <c r="D314" s="63">
        <v>3</v>
      </c>
      <c r="E314" s="61" t="s">
        <v>1485</v>
      </c>
      <c r="F314" s="62" t="s">
        <v>1488</v>
      </c>
      <c r="L314" s="63" t="s">
        <v>1157</v>
      </c>
    </row>
    <row r="315" spans="1:12">
      <c r="A315" s="63" t="str">
        <f t="shared" si="4"/>
        <v>CP-8-4</v>
      </c>
      <c r="B315" s="63">
        <v>314</v>
      </c>
      <c r="C315" s="63" t="s">
        <v>356</v>
      </c>
      <c r="D315" s="63">
        <v>4</v>
      </c>
      <c r="E315" s="61" t="s">
        <v>1485</v>
      </c>
      <c r="F315" s="62" t="s">
        <v>1489</v>
      </c>
      <c r="L315" s="63" t="s">
        <v>1157</v>
      </c>
    </row>
    <row r="316" spans="1:12">
      <c r="A316" s="63" t="str">
        <f t="shared" si="4"/>
        <v>CP-8-5</v>
      </c>
      <c r="B316" s="63">
        <v>315</v>
      </c>
      <c r="C316" s="63" t="s">
        <v>356</v>
      </c>
      <c r="D316" s="63">
        <v>5</v>
      </c>
      <c r="E316" s="61" t="s">
        <v>1485</v>
      </c>
      <c r="F316" s="62" t="s">
        <v>1490</v>
      </c>
    </row>
    <row r="317" spans="1:12">
      <c r="A317" s="63" t="str">
        <f t="shared" si="4"/>
        <v>CP-9-0</v>
      </c>
      <c r="B317" s="63">
        <v>316</v>
      </c>
      <c r="C317" s="63" t="s">
        <v>111</v>
      </c>
      <c r="D317" s="63">
        <v>0</v>
      </c>
      <c r="E317" s="61" t="s">
        <v>360</v>
      </c>
      <c r="F317" s="62" t="s">
        <v>609</v>
      </c>
      <c r="J317" s="63" t="s">
        <v>1157</v>
      </c>
      <c r="K317" s="63" t="s">
        <v>1157</v>
      </c>
      <c r="L317" s="63" t="s">
        <v>1157</v>
      </c>
    </row>
    <row r="318" spans="1:12">
      <c r="A318" s="63" t="str">
        <f t="shared" si="4"/>
        <v>CP-9-1</v>
      </c>
      <c r="B318" s="63">
        <v>317</v>
      </c>
      <c r="C318" s="63" t="s">
        <v>111</v>
      </c>
      <c r="D318" s="63">
        <v>1</v>
      </c>
      <c r="E318" s="61" t="s">
        <v>1491</v>
      </c>
      <c r="F318" s="62" t="s">
        <v>1492</v>
      </c>
      <c r="K318" s="63" t="s">
        <v>1157</v>
      </c>
      <c r="L318" s="63" t="s">
        <v>1157</v>
      </c>
    </row>
    <row r="319" spans="1:12">
      <c r="A319" s="63" t="str">
        <f t="shared" si="4"/>
        <v>CP-9-2</v>
      </c>
      <c r="B319" s="63">
        <v>318</v>
      </c>
      <c r="C319" s="63" t="s">
        <v>111</v>
      </c>
      <c r="D319" s="63">
        <v>2</v>
      </c>
      <c r="E319" s="61" t="s">
        <v>1491</v>
      </c>
      <c r="F319" s="62" t="s">
        <v>1493</v>
      </c>
      <c r="L319" s="63" t="s">
        <v>1157</v>
      </c>
    </row>
    <row r="320" spans="1:12">
      <c r="A320" s="63" t="str">
        <f t="shared" si="4"/>
        <v>CP-9-3</v>
      </c>
      <c r="B320" s="63">
        <v>319</v>
      </c>
      <c r="C320" s="63" t="s">
        <v>111</v>
      </c>
      <c r="D320" s="63">
        <v>3</v>
      </c>
      <c r="E320" s="61" t="s">
        <v>1491</v>
      </c>
      <c r="F320" s="62" t="s">
        <v>1494</v>
      </c>
      <c r="L320" s="63" t="s">
        <v>1157</v>
      </c>
    </row>
    <row r="321" spans="1:12">
      <c r="A321" s="63" t="str">
        <f t="shared" si="4"/>
        <v>CP-9-4</v>
      </c>
      <c r="B321" s="63">
        <v>320</v>
      </c>
      <c r="C321" s="63" t="s">
        <v>111</v>
      </c>
      <c r="D321" s="63">
        <v>4</v>
      </c>
      <c r="E321" s="61" t="s">
        <v>1491</v>
      </c>
      <c r="F321" s="62" t="s">
        <v>1495</v>
      </c>
      <c r="G321" s="63" t="s">
        <v>1157</v>
      </c>
      <c r="H321" s="61" t="s">
        <v>1496</v>
      </c>
    </row>
    <row r="322" spans="1:12">
      <c r="A322" s="63" t="str">
        <f t="shared" ref="A322:A385" si="5">CONCATENATE(C322,"-",D322)</f>
        <v>CP-9-5</v>
      </c>
      <c r="B322" s="63">
        <v>321</v>
      </c>
      <c r="C322" s="63" t="s">
        <v>111</v>
      </c>
      <c r="D322" s="63">
        <v>5</v>
      </c>
      <c r="E322" s="61" t="s">
        <v>1491</v>
      </c>
      <c r="F322" s="62" t="s">
        <v>1497</v>
      </c>
      <c r="L322" s="63" t="s">
        <v>1157</v>
      </c>
    </row>
    <row r="323" spans="1:12">
      <c r="A323" s="63" t="str">
        <f t="shared" si="5"/>
        <v>CP-9-6</v>
      </c>
      <c r="B323" s="63">
        <v>322</v>
      </c>
      <c r="C323" s="63" t="s">
        <v>111</v>
      </c>
      <c r="D323" s="63">
        <v>6</v>
      </c>
      <c r="E323" s="61" t="s">
        <v>1491</v>
      </c>
      <c r="F323" s="62" t="s">
        <v>1498</v>
      </c>
    </row>
    <row r="324" spans="1:12">
      <c r="A324" s="63" t="str">
        <f t="shared" si="5"/>
        <v>CP-9-7</v>
      </c>
      <c r="B324" s="63">
        <v>323</v>
      </c>
      <c r="C324" s="63" t="s">
        <v>111</v>
      </c>
      <c r="D324" s="63">
        <v>7</v>
      </c>
      <c r="E324" s="61" t="s">
        <v>1491</v>
      </c>
      <c r="F324" s="62" t="s">
        <v>1175</v>
      </c>
    </row>
    <row r="325" spans="1:12">
      <c r="A325" s="63" t="str">
        <f t="shared" si="5"/>
        <v>CP-10-0</v>
      </c>
      <c r="B325" s="63">
        <v>324</v>
      </c>
      <c r="C325" s="63" t="s">
        <v>114</v>
      </c>
      <c r="D325" s="63">
        <v>0</v>
      </c>
      <c r="E325" s="61" t="s">
        <v>363</v>
      </c>
      <c r="F325" s="62" t="s">
        <v>609</v>
      </c>
      <c r="J325" s="63" t="s">
        <v>1157</v>
      </c>
      <c r="K325" s="63" t="s">
        <v>1157</v>
      </c>
      <c r="L325" s="63" t="s">
        <v>1157</v>
      </c>
    </row>
    <row r="326" spans="1:12">
      <c r="A326" s="63" t="str">
        <f t="shared" si="5"/>
        <v>CP-10-1</v>
      </c>
      <c r="B326" s="63">
        <v>325</v>
      </c>
      <c r="C326" s="63" t="s">
        <v>114</v>
      </c>
      <c r="D326" s="63">
        <v>1</v>
      </c>
      <c r="E326" s="61" t="s">
        <v>1499</v>
      </c>
      <c r="F326" s="62" t="s">
        <v>1500</v>
      </c>
      <c r="G326" s="63" t="s">
        <v>1157</v>
      </c>
      <c r="H326" s="61" t="s">
        <v>1501</v>
      </c>
    </row>
    <row r="327" spans="1:12">
      <c r="A327" s="63" t="str">
        <f t="shared" si="5"/>
        <v>CP-10-2</v>
      </c>
      <c r="B327" s="63">
        <v>326</v>
      </c>
      <c r="C327" s="63" t="s">
        <v>114</v>
      </c>
      <c r="D327" s="63">
        <v>2</v>
      </c>
      <c r="E327" s="61" t="s">
        <v>1499</v>
      </c>
      <c r="F327" s="62" t="s">
        <v>1502</v>
      </c>
      <c r="K327" s="63" t="s">
        <v>1157</v>
      </c>
      <c r="L327" s="63" t="s">
        <v>1157</v>
      </c>
    </row>
    <row r="328" spans="1:12">
      <c r="A328" s="63" t="str">
        <f t="shared" si="5"/>
        <v>CP-10-3</v>
      </c>
      <c r="B328" s="63">
        <v>327</v>
      </c>
      <c r="C328" s="63" t="s">
        <v>114</v>
      </c>
      <c r="D328" s="63">
        <v>3</v>
      </c>
      <c r="E328" s="61" t="s">
        <v>1499</v>
      </c>
      <c r="F328" s="62" t="s">
        <v>1503</v>
      </c>
      <c r="G328" s="63" t="s">
        <v>1157</v>
      </c>
      <c r="H328" s="61" t="s">
        <v>1504</v>
      </c>
    </row>
    <row r="329" spans="1:12">
      <c r="A329" s="63" t="str">
        <f t="shared" si="5"/>
        <v>CP-10-4</v>
      </c>
      <c r="B329" s="63">
        <v>328</v>
      </c>
      <c r="C329" s="63" t="s">
        <v>114</v>
      </c>
      <c r="D329" s="63">
        <v>4</v>
      </c>
      <c r="E329" s="61" t="s">
        <v>1499</v>
      </c>
      <c r="F329" s="62" t="s">
        <v>1505</v>
      </c>
      <c r="L329" s="63" t="s">
        <v>1157</v>
      </c>
    </row>
    <row r="330" spans="1:12">
      <c r="A330" s="63" t="str">
        <f t="shared" si="5"/>
        <v>CP-10-5</v>
      </c>
      <c r="B330" s="63">
        <v>329</v>
      </c>
      <c r="C330" s="63" t="s">
        <v>114</v>
      </c>
      <c r="D330" s="63">
        <v>5</v>
      </c>
      <c r="E330" s="61" t="s">
        <v>1499</v>
      </c>
      <c r="F330" s="62" t="s">
        <v>1506</v>
      </c>
      <c r="G330" s="63" t="s">
        <v>1157</v>
      </c>
      <c r="H330" s="61" t="s">
        <v>1507</v>
      </c>
    </row>
    <row r="331" spans="1:12">
      <c r="A331" s="63" t="str">
        <f t="shared" si="5"/>
        <v>CP-10-6</v>
      </c>
      <c r="B331" s="63">
        <v>330</v>
      </c>
      <c r="C331" s="63" t="s">
        <v>114</v>
      </c>
      <c r="D331" s="63">
        <v>6</v>
      </c>
      <c r="E331" s="61" t="s">
        <v>1499</v>
      </c>
      <c r="F331" s="62" t="s">
        <v>1508</v>
      </c>
    </row>
    <row r="332" spans="1:12">
      <c r="A332" s="63" t="str">
        <f t="shared" si="5"/>
        <v>CP-11-0</v>
      </c>
      <c r="B332" s="63">
        <v>331</v>
      </c>
      <c r="C332" s="63" t="s">
        <v>1509</v>
      </c>
      <c r="D332" s="63">
        <v>0</v>
      </c>
      <c r="E332" s="61" t="s">
        <v>1510</v>
      </c>
      <c r="F332" s="62" t="s">
        <v>609</v>
      </c>
    </row>
    <row r="333" spans="1:12">
      <c r="A333" s="63" t="str">
        <f t="shared" si="5"/>
        <v>CP-12-0</v>
      </c>
      <c r="B333" s="63">
        <v>332</v>
      </c>
      <c r="C333" s="63" t="s">
        <v>1511</v>
      </c>
      <c r="D333" s="63">
        <v>0</v>
      </c>
      <c r="E333" s="61" t="s">
        <v>1512</v>
      </c>
      <c r="F333" s="62" t="s">
        <v>609</v>
      </c>
      <c r="I333" s="63" t="s">
        <v>1157</v>
      </c>
    </row>
    <row r="334" spans="1:12">
      <c r="A334" s="63" t="str">
        <f t="shared" si="5"/>
        <v>CP-13-0</v>
      </c>
      <c r="B334" s="63">
        <v>333</v>
      </c>
      <c r="C334" s="63" t="s">
        <v>1513</v>
      </c>
      <c r="D334" s="63">
        <v>0</v>
      </c>
      <c r="E334" s="61" t="s">
        <v>1514</v>
      </c>
      <c r="F334" s="62" t="s">
        <v>609</v>
      </c>
    </row>
    <row r="335" spans="1:12">
      <c r="A335" s="63" t="str">
        <f t="shared" si="5"/>
        <v>IA-1-0</v>
      </c>
      <c r="B335" s="63">
        <v>334</v>
      </c>
      <c r="C335" s="63" t="s">
        <v>366</v>
      </c>
      <c r="D335" s="63">
        <v>0</v>
      </c>
      <c r="E335" s="61" t="s">
        <v>367</v>
      </c>
      <c r="F335" s="62" t="s">
        <v>609</v>
      </c>
      <c r="I335" s="63" t="s">
        <v>1157</v>
      </c>
      <c r="J335" s="63" t="s">
        <v>1157</v>
      </c>
      <c r="K335" s="63" t="s">
        <v>1157</v>
      </c>
      <c r="L335" s="63" t="s">
        <v>1157</v>
      </c>
    </row>
    <row r="336" spans="1:12">
      <c r="A336" s="63" t="str">
        <f t="shared" si="5"/>
        <v>IA-2-0</v>
      </c>
      <c r="B336" s="63">
        <v>335</v>
      </c>
      <c r="C336" s="63" t="s">
        <v>116</v>
      </c>
      <c r="D336" s="63">
        <v>0</v>
      </c>
      <c r="E336" s="61" t="s">
        <v>368</v>
      </c>
      <c r="F336" s="62" t="s">
        <v>609</v>
      </c>
      <c r="J336" s="63" t="s">
        <v>1157</v>
      </c>
      <c r="K336" s="63" t="s">
        <v>1157</v>
      </c>
      <c r="L336" s="63" t="s">
        <v>1157</v>
      </c>
    </row>
    <row r="337" spans="1:12">
      <c r="A337" s="63" t="str">
        <f t="shared" si="5"/>
        <v>IA-2-1</v>
      </c>
      <c r="B337" s="63">
        <v>336</v>
      </c>
      <c r="C337" s="63" t="s">
        <v>116</v>
      </c>
      <c r="D337" s="63">
        <v>1</v>
      </c>
      <c r="E337" s="61" t="s">
        <v>1515</v>
      </c>
      <c r="F337" s="62" t="s">
        <v>1516</v>
      </c>
      <c r="J337" s="63" t="s">
        <v>1157</v>
      </c>
      <c r="K337" s="63" t="s">
        <v>1157</v>
      </c>
      <c r="L337" s="63" t="s">
        <v>1157</v>
      </c>
    </row>
    <row r="338" spans="1:12">
      <c r="A338" s="63" t="str">
        <f t="shared" si="5"/>
        <v>IA-2-2</v>
      </c>
      <c r="B338" s="63">
        <v>337</v>
      </c>
      <c r="C338" s="63" t="s">
        <v>116</v>
      </c>
      <c r="D338" s="63">
        <v>2</v>
      </c>
      <c r="E338" s="61" t="s">
        <v>1515</v>
      </c>
      <c r="F338" s="62" t="s">
        <v>1517</v>
      </c>
      <c r="K338" s="63" t="s">
        <v>1157</v>
      </c>
      <c r="L338" s="63" t="s">
        <v>1157</v>
      </c>
    </row>
    <row r="339" spans="1:12">
      <c r="A339" s="63" t="str">
        <f t="shared" si="5"/>
        <v>IA-2-3</v>
      </c>
      <c r="B339" s="63">
        <v>338</v>
      </c>
      <c r="C339" s="63" t="s">
        <v>116</v>
      </c>
      <c r="D339" s="63">
        <v>3</v>
      </c>
      <c r="E339" s="61" t="s">
        <v>1515</v>
      </c>
      <c r="F339" s="62" t="s">
        <v>1518</v>
      </c>
      <c r="K339" s="63" t="s">
        <v>1157</v>
      </c>
      <c r="L339" s="63" t="s">
        <v>1157</v>
      </c>
    </row>
    <row r="340" spans="1:12">
      <c r="A340" s="63" t="str">
        <f t="shared" si="5"/>
        <v>IA-2-4</v>
      </c>
      <c r="B340" s="63">
        <v>339</v>
      </c>
      <c r="C340" s="63" t="s">
        <v>116</v>
      </c>
      <c r="D340" s="63">
        <v>4</v>
      </c>
      <c r="E340" s="61" t="s">
        <v>1515</v>
      </c>
      <c r="F340" s="62" t="s">
        <v>1519</v>
      </c>
      <c r="L340" s="63" t="s">
        <v>1157</v>
      </c>
    </row>
    <row r="341" spans="1:12">
      <c r="A341" s="63" t="str">
        <f t="shared" si="5"/>
        <v>IA-2-5</v>
      </c>
      <c r="B341" s="63">
        <v>340</v>
      </c>
      <c r="C341" s="63" t="s">
        <v>116</v>
      </c>
      <c r="D341" s="63">
        <v>5</v>
      </c>
      <c r="E341" s="61" t="s">
        <v>1515</v>
      </c>
      <c r="F341" s="62" t="s">
        <v>1520</v>
      </c>
    </row>
    <row r="342" spans="1:12">
      <c r="A342" s="63" t="str">
        <f t="shared" si="5"/>
        <v>IA-2-6</v>
      </c>
      <c r="B342" s="63">
        <v>341</v>
      </c>
      <c r="C342" s="63" t="s">
        <v>116</v>
      </c>
      <c r="D342" s="63">
        <v>6</v>
      </c>
      <c r="E342" s="61" t="s">
        <v>1515</v>
      </c>
      <c r="F342" s="62" t="s">
        <v>1521</v>
      </c>
    </row>
    <row r="343" spans="1:12">
      <c r="A343" s="63" t="str">
        <f t="shared" si="5"/>
        <v>IA-2-7</v>
      </c>
      <c r="B343" s="63">
        <v>342</v>
      </c>
      <c r="C343" s="63" t="s">
        <v>116</v>
      </c>
      <c r="D343" s="63">
        <v>7</v>
      </c>
      <c r="E343" s="61" t="s">
        <v>1515</v>
      </c>
      <c r="F343" s="62" t="s">
        <v>1522</v>
      </c>
    </row>
    <row r="344" spans="1:12">
      <c r="A344" s="63" t="str">
        <f t="shared" si="5"/>
        <v>IA-2-8</v>
      </c>
      <c r="B344" s="63">
        <v>343</v>
      </c>
      <c r="C344" s="63" t="s">
        <v>116</v>
      </c>
      <c r="D344" s="63">
        <v>8</v>
      </c>
      <c r="E344" s="61" t="s">
        <v>1515</v>
      </c>
      <c r="F344" s="62" t="s">
        <v>1523</v>
      </c>
      <c r="K344" s="63" t="s">
        <v>1157</v>
      </c>
      <c r="L344" s="63" t="s">
        <v>1157</v>
      </c>
    </row>
    <row r="345" spans="1:12">
      <c r="A345" s="63" t="str">
        <f t="shared" si="5"/>
        <v>IA-2-9</v>
      </c>
      <c r="B345" s="63">
        <v>344</v>
      </c>
      <c r="C345" s="63" t="s">
        <v>116</v>
      </c>
      <c r="D345" s="63">
        <v>9</v>
      </c>
      <c r="E345" s="61" t="s">
        <v>1515</v>
      </c>
      <c r="F345" s="62" t="s">
        <v>1524</v>
      </c>
      <c r="L345" s="63" t="s">
        <v>1157</v>
      </c>
    </row>
    <row r="346" spans="1:12">
      <c r="A346" s="63" t="str">
        <f t="shared" si="5"/>
        <v>IA-2-10</v>
      </c>
      <c r="B346" s="63">
        <v>345</v>
      </c>
      <c r="C346" s="63" t="s">
        <v>116</v>
      </c>
      <c r="D346" s="63">
        <v>10</v>
      </c>
      <c r="E346" s="61" t="s">
        <v>1515</v>
      </c>
      <c r="F346" s="62" t="s">
        <v>1525</v>
      </c>
    </row>
    <row r="347" spans="1:12">
      <c r="A347" s="63" t="str">
        <f t="shared" si="5"/>
        <v>IA-2-11</v>
      </c>
      <c r="B347" s="63">
        <v>346</v>
      </c>
      <c r="C347" s="63" t="s">
        <v>116</v>
      </c>
      <c r="D347" s="63">
        <v>11</v>
      </c>
      <c r="E347" s="61" t="s">
        <v>1515</v>
      </c>
      <c r="F347" s="62" t="s">
        <v>1526</v>
      </c>
      <c r="K347" s="63" t="s">
        <v>1157</v>
      </c>
      <c r="L347" s="63" t="s">
        <v>1157</v>
      </c>
    </row>
    <row r="348" spans="1:12">
      <c r="A348" s="63" t="str">
        <f t="shared" si="5"/>
        <v>IA-2-12</v>
      </c>
      <c r="B348" s="63">
        <v>347</v>
      </c>
      <c r="C348" s="63" t="s">
        <v>116</v>
      </c>
      <c r="D348" s="63">
        <v>12</v>
      </c>
      <c r="E348" s="61" t="s">
        <v>1515</v>
      </c>
      <c r="F348" s="62" t="s">
        <v>1527</v>
      </c>
      <c r="J348" s="63" t="s">
        <v>1157</v>
      </c>
      <c r="K348" s="63" t="s">
        <v>1157</v>
      </c>
      <c r="L348" s="63" t="s">
        <v>1157</v>
      </c>
    </row>
    <row r="349" spans="1:12">
      <c r="A349" s="63" t="str">
        <f t="shared" si="5"/>
        <v>IA-2-13</v>
      </c>
      <c r="B349" s="63">
        <v>348</v>
      </c>
      <c r="C349" s="63" t="s">
        <v>116</v>
      </c>
      <c r="D349" s="63">
        <v>13</v>
      </c>
      <c r="E349" s="61" t="s">
        <v>1528</v>
      </c>
      <c r="F349" s="62" t="s">
        <v>1529</v>
      </c>
    </row>
    <row r="350" spans="1:12">
      <c r="A350" s="63" t="str">
        <f t="shared" si="5"/>
        <v>IA-3-0</v>
      </c>
      <c r="B350" s="63">
        <v>349</v>
      </c>
      <c r="C350" s="63" t="s">
        <v>119</v>
      </c>
      <c r="D350" s="63">
        <v>0</v>
      </c>
      <c r="E350" s="61" t="s">
        <v>372</v>
      </c>
      <c r="F350" s="62" t="s">
        <v>609</v>
      </c>
      <c r="K350" s="63" t="s">
        <v>1157</v>
      </c>
      <c r="L350" s="63" t="s">
        <v>1157</v>
      </c>
    </row>
    <row r="351" spans="1:12">
      <c r="A351" s="63" t="str">
        <f t="shared" si="5"/>
        <v>IA-3-1</v>
      </c>
      <c r="B351" s="63">
        <v>350</v>
      </c>
      <c r="C351" s="63" t="s">
        <v>119</v>
      </c>
      <c r="D351" s="63">
        <v>1</v>
      </c>
      <c r="E351" s="61" t="s">
        <v>1530</v>
      </c>
      <c r="F351" s="62" t="s">
        <v>1531</v>
      </c>
    </row>
    <row r="352" spans="1:12">
      <c r="A352" s="63" t="str">
        <f t="shared" si="5"/>
        <v>IA-3-2</v>
      </c>
      <c r="B352" s="63">
        <v>351</v>
      </c>
      <c r="C352" s="63" t="s">
        <v>119</v>
      </c>
      <c r="D352" s="63">
        <v>2</v>
      </c>
      <c r="E352" s="61" t="s">
        <v>1530</v>
      </c>
      <c r="F352" s="62" t="s">
        <v>1532</v>
      </c>
      <c r="G352" s="63" t="s">
        <v>1157</v>
      </c>
      <c r="H352" s="61" t="s">
        <v>1533</v>
      </c>
    </row>
    <row r="353" spans="1:12">
      <c r="A353" s="63" t="str">
        <f t="shared" si="5"/>
        <v>IA-3-3</v>
      </c>
      <c r="B353" s="63">
        <v>352</v>
      </c>
      <c r="C353" s="63" t="s">
        <v>119</v>
      </c>
      <c r="D353" s="63">
        <v>3</v>
      </c>
      <c r="E353" s="61" t="s">
        <v>1530</v>
      </c>
      <c r="F353" s="62" t="s">
        <v>1534</v>
      </c>
    </row>
    <row r="354" spans="1:12">
      <c r="A354" s="63" t="str">
        <f t="shared" si="5"/>
        <v>IA-3-4</v>
      </c>
      <c r="B354" s="63">
        <v>353</v>
      </c>
      <c r="C354" s="63" t="s">
        <v>119</v>
      </c>
      <c r="D354" s="63">
        <v>4</v>
      </c>
      <c r="E354" s="61" t="s">
        <v>1530</v>
      </c>
      <c r="F354" s="62" t="s">
        <v>1535</v>
      </c>
    </row>
    <row r="355" spans="1:12">
      <c r="A355" s="63" t="str">
        <f t="shared" si="5"/>
        <v>IA-4-0</v>
      </c>
      <c r="B355" s="63">
        <v>354</v>
      </c>
      <c r="C355" s="63" t="s">
        <v>121</v>
      </c>
      <c r="D355" s="63">
        <v>0</v>
      </c>
      <c r="E355" s="61" t="s">
        <v>373</v>
      </c>
      <c r="F355" s="62" t="s">
        <v>609</v>
      </c>
      <c r="J355" s="63" t="s">
        <v>1157</v>
      </c>
      <c r="K355" s="63" t="s">
        <v>1157</v>
      </c>
      <c r="L355" s="63" t="s">
        <v>1157</v>
      </c>
    </row>
    <row r="356" spans="1:12">
      <c r="A356" s="63" t="str">
        <f t="shared" si="5"/>
        <v>IA-4-1</v>
      </c>
      <c r="B356" s="63">
        <v>355</v>
      </c>
      <c r="C356" s="63" t="s">
        <v>121</v>
      </c>
      <c r="D356" s="63">
        <v>1</v>
      </c>
      <c r="E356" s="61" t="s">
        <v>1536</v>
      </c>
      <c r="F356" s="62" t="s">
        <v>1537</v>
      </c>
    </row>
    <row r="357" spans="1:12">
      <c r="A357" s="63" t="str">
        <f t="shared" si="5"/>
        <v>IA-4-2</v>
      </c>
      <c r="B357" s="63">
        <v>356</v>
      </c>
      <c r="C357" s="63" t="s">
        <v>121</v>
      </c>
      <c r="D357" s="63">
        <v>2</v>
      </c>
      <c r="E357" s="61" t="s">
        <v>1536</v>
      </c>
      <c r="F357" s="62" t="s">
        <v>1538</v>
      </c>
    </row>
    <row r="358" spans="1:12">
      <c r="A358" s="63" t="str">
        <f t="shared" si="5"/>
        <v>IA-4-3</v>
      </c>
      <c r="B358" s="63">
        <v>357</v>
      </c>
      <c r="C358" s="63" t="s">
        <v>121</v>
      </c>
      <c r="D358" s="63">
        <v>3</v>
      </c>
      <c r="E358" s="61" t="s">
        <v>1536</v>
      </c>
      <c r="F358" s="62" t="s">
        <v>1539</v>
      </c>
    </row>
    <row r="359" spans="1:12">
      <c r="A359" s="63" t="str">
        <f t="shared" si="5"/>
        <v>IA-4-4</v>
      </c>
      <c r="B359" s="63">
        <v>358</v>
      </c>
      <c r="C359" s="63" t="s">
        <v>121</v>
      </c>
      <c r="D359" s="63">
        <v>4</v>
      </c>
      <c r="E359" s="61" t="s">
        <v>1536</v>
      </c>
      <c r="F359" s="62" t="s">
        <v>1540</v>
      </c>
    </row>
    <row r="360" spans="1:12">
      <c r="A360" s="63" t="str">
        <f t="shared" si="5"/>
        <v>IA-4-5</v>
      </c>
      <c r="B360" s="63">
        <v>359</v>
      </c>
      <c r="C360" s="63" t="s">
        <v>121</v>
      </c>
      <c r="D360" s="63">
        <v>5</v>
      </c>
      <c r="E360" s="61" t="s">
        <v>1536</v>
      </c>
      <c r="F360" s="62" t="s">
        <v>1541</v>
      </c>
    </row>
    <row r="361" spans="1:12">
      <c r="A361" s="63" t="str">
        <f t="shared" si="5"/>
        <v>IA-4-6</v>
      </c>
      <c r="B361" s="63">
        <v>360</v>
      </c>
      <c r="C361" s="63" t="s">
        <v>121</v>
      </c>
      <c r="D361" s="63">
        <v>6</v>
      </c>
      <c r="E361" s="61" t="s">
        <v>1536</v>
      </c>
      <c r="F361" s="62" t="s">
        <v>1542</v>
      </c>
    </row>
    <row r="362" spans="1:12">
      <c r="A362" s="63" t="str">
        <f t="shared" si="5"/>
        <v>IA-4-7</v>
      </c>
      <c r="B362" s="63">
        <v>361</v>
      </c>
      <c r="C362" s="63" t="s">
        <v>121</v>
      </c>
      <c r="D362" s="63">
        <v>7</v>
      </c>
      <c r="E362" s="61" t="s">
        <v>1536</v>
      </c>
      <c r="F362" s="62" t="s">
        <v>1543</v>
      </c>
    </row>
    <row r="363" spans="1:12">
      <c r="A363" s="63" t="str">
        <f t="shared" si="5"/>
        <v>IA-5-0</v>
      </c>
      <c r="B363" s="63">
        <v>362</v>
      </c>
      <c r="C363" s="63" t="s">
        <v>122</v>
      </c>
      <c r="D363" s="63">
        <v>0</v>
      </c>
      <c r="E363" s="61" t="s">
        <v>374</v>
      </c>
      <c r="F363" s="62" t="s">
        <v>609</v>
      </c>
      <c r="J363" s="63" t="s">
        <v>1157</v>
      </c>
      <c r="K363" s="63" t="s">
        <v>1157</v>
      </c>
      <c r="L363" s="63" t="s">
        <v>1157</v>
      </c>
    </row>
    <row r="364" spans="1:12">
      <c r="A364" s="63" t="str">
        <f t="shared" si="5"/>
        <v>IA-5-1</v>
      </c>
      <c r="B364" s="63">
        <v>363</v>
      </c>
      <c r="C364" s="63" t="s">
        <v>122</v>
      </c>
      <c r="D364" s="63">
        <v>1</v>
      </c>
      <c r="E364" s="61" t="s">
        <v>1544</v>
      </c>
      <c r="F364" s="62" t="s">
        <v>1545</v>
      </c>
      <c r="J364" s="63" t="s">
        <v>1157</v>
      </c>
      <c r="K364" s="63" t="s">
        <v>1157</v>
      </c>
      <c r="L364" s="63" t="s">
        <v>1157</v>
      </c>
    </row>
    <row r="365" spans="1:12">
      <c r="A365" s="63" t="str">
        <f t="shared" si="5"/>
        <v>IA-5-2</v>
      </c>
      <c r="B365" s="63">
        <v>364</v>
      </c>
      <c r="C365" s="63" t="s">
        <v>122</v>
      </c>
      <c r="D365" s="63">
        <v>2</v>
      </c>
      <c r="E365" s="61" t="s">
        <v>1544</v>
      </c>
      <c r="F365" s="62" t="s">
        <v>1546</v>
      </c>
      <c r="K365" s="63" t="s">
        <v>1157</v>
      </c>
      <c r="L365" s="63" t="s">
        <v>1157</v>
      </c>
    </row>
    <row r="366" spans="1:12">
      <c r="A366" s="63" t="str">
        <f t="shared" si="5"/>
        <v>IA-5-3</v>
      </c>
      <c r="B366" s="63">
        <v>365</v>
      </c>
      <c r="C366" s="63" t="s">
        <v>122</v>
      </c>
      <c r="D366" s="63">
        <v>3</v>
      </c>
      <c r="E366" s="61" t="s">
        <v>1544</v>
      </c>
      <c r="F366" s="62" t="s">
        <v>1547</v>
      </c>
      <c r="K366" s="63" t="s">
        <v>1157</v>
      </c>
      <c r="L366" s="63" t="s">
        <v>1157</v>
      </c>
    </row>
    <row r="367" spans="1:12">
      <c r="A367" s="63" t="str">
        <f t="shared" si="5"/>
        <v>IA-5-4</v>
      </c>
      <c r="B367" s="63">
        <v>366</v>
      </c>
      <c r="C367" s="63" t="s">
        <v>122</v>
      </c>
      <c r="D367" s="63">
        <v>4</v>
      </c>
      <c r="E367" s="61" t="s">
        <v>1544</v>
      </c>
      <c r="F367" s="62" t="s">
        <v>1548</v>
      </c>
    </row>
    <row r="368" spans="1:12">
      <c r="A368" s="63" t="str">
        <f t="shared" si="5"/>
        <v>IA-5-5</v>
      </c>
      <c r="B368" s="63">
        <v>367</v>
      </c>
      <c r="C368" s="63" t="s">
        <v>122</v>
      </c>
      <c r="D368" s="63">
        <v>5</v>
      </c>
      <c r="E368" s="61" t="s">
        <v>1544</v>
      </c>
      <c r="F368" s="62" t="s">
        <v>1549</v>
      </c>
    </row>
    <row r="369" spans="1:12">
      <c r="A369" s="63" t="str">
        <f t="shared" si="5"/>
        <v>IA-5-6</v>
      </c>
      <c r="B369" s="63">
        <v>368</v>
      </c>
      <c r="C369" s="63" t="s">
        <v>122</v>
      </c>
      <c r="D369" s="63">
        <v>6</v>
      </c>
      <c r="E369" s="61" t="s">
        <v>1544</v>
      </c>
      <c r="F369" s="62" t="s">
        <v>1550</v>
      </c>
    </row>
    <row r="370" spans="1:12">
      <c r="A370" s="63" t="str">
        <f t="shared" si="5"/>
        <v>IA-5-7</v>
      </c>
      <c r="B370" s="63">
        <v>369</v>
      </c>
      <c r="C370" s="63" t="s">
        <v>122</v>
      </c>
      <c r="D370" s="63">
        <v>7</v>
      </c>
      <c r="E370" s="61" t="s">
        <v>1544</v>
      </c>
      <c r="F370" s="62" t="s">
        <v>1551</v>
      </c>
    </row>
    <row r="371" spans="1:12">
      <c r="A371" s="63" t="str">
        <f t="shared" si="5"/>
        <v>IA-5-8</v>
      </c>
      <c r="B371" s="63">
        <v>370</v>
      </c>
      <c r="C371" s="63" t="s">
        <v>122</v>
      </c>
      <c r="D371" s="63">
        <v>8</v>
      </c>
      <c r="E371" s="61" t="s">
        <v>1544</v>
      </c>
      <c r="F371" s="62" t="s">
        <v>1552</v>
      </c>
    </row>
    <row r="372" spans="1:12">
      <c r="A372" s="63" t="str">
        <f t="shared" si="5"/>
        <v>IA-5-9</v>
      </c>
      <c r="B372" s="63">
        <v>371</v>
      </c>
      <c r="C372" s="63" t="s">
        <v>122</v>
      </c>
      <c r="D372" s="63">
        <v>9</v>
      </c>
      <c r="E372" s="61" t="s">
        <v>1544</v>
      </c>
      <c r="F372" s="62" t="s">
        <v>1553</v>
      </c>
    </row>
    <row r="373" spans="1:12">
      <c r="A373" s="63" t="str">
        <f t="shared" si="5"/>
        <v>IA-5-10</v>
      </c>
      <c r="B373" s="63">
        <v>372</v>
      </c>
      <c r="C373" s="63" t="s">
        <v>122</v>
      </c>
      <c r="D373" s="63">
        <v>10</v>
      </c>
      <c r="E373" s="61" t="s">
        <v>1544</v>
      </c>
      <c r="F373" s="62" t="s">
        <v>1554</v>
      </c>
    </row>
    <row r="374" spans="1:12">
      <c r="A374" s="63" t="str">
        <f t="shared" si="5"/>
        <v>IA-5-11</v>
      </c>
      <c r="B374" s="63">
        <v>373</v>
      </c>
      <c r="C374" s="63" t="s">
        <v>122</v>
      </c>
      <c r="D374" s="63">
        <v>11</v>
      </c>
      <c r="E374" s="61" t="s">
        <v>1544</v>
      </c>
      <c r="F374" s="62" t="s">
        <v>1555</v>
      </c>
      <c r="J374" s="63" t="s">
        <v>1157</v>
      </c>
      <c r="K374" s="63" t="s">
        <v>1157</v>
      </c>
      <c r="L374" s="63" t="s">
        <v>1157</v>
      </c>
    </row>
    <row r="375" spans="1:12">
      <c r="A375" s="63" t="str">
        <f t="shared" si="5"/>
        <v>IA-5-12</v>
      </c>
      <c r="B375" s="63">
        <v>374</v>
      </c>
      <c r="C375" s="63" t="s">
        <v>122</v>
      </c>
      <c r="D375" s="63">
        <v>12</v>
      </c>
      <c r="E375" s="61" t="s">
        <v>1544</v>
      </c>
      <c r="F375" s="62" t="s">
        <v>1556</v>
      </c>
    </row>
    <row r="376" spans="1:12">
      <c r="A376" s="63" t="str">
        <f t="shared" si="5"/>
        <v>IA-5-13</v>
      </c>
      <c r="B376" s="63">
        <v>375</v>
      </c>
      <c r="C376" s="63" t="s">
        <v>122</v>
      </c>
      <c r="D376" s="63">
        <v>13</v>
      </c>
      <c r="E376" s="61" t="s">
        <v>1544</v>
      </c>
      <c r="F376" s="62" t="s">
        <v>1557</v>
      </c>
    </row>
    <row r="377" spans="1:12">
      <c r="A377" s="63" t="str">
        <f t="shared" si="5"/>
        <v>IA-5-14</v>
      </c>
      <c r="B377" s="63">
        <v>376</v>
      </c>
      <c r="C377" s="63" t="s">
        <v>122</v>
      </c>
      <c r="D377" s="63">
        <v>14</v>
      </c>
      <c r="E377" s="61" t="s">
        <v>1544</v>
      </c>
      <c r="F377" s="62" t="s">
        <v>1558</v>
      </c>
    </row>
    <row r="378" spans="1:12">
      <c r="A378" s="63" t="str">
        <f t="shared" si="5"/>
        <v>IA-5-15</v>
      </c>
      <c r="B378" s="63">
        <v>377</v>
      </c>
      <c r="C378" s="63" t="s">
        <v>122</v>
      </c>
      <c r="D378" s="63">
        <v>15</v>
      </c>
      <c r="E378" s="61" t="s">
        <v>1544</v>
      </c>
      <c r="F378" s="62" t="s">
        <v>1559</v>
      </c>
    </row>
    <row r="379" spans="1:12">
      <c r="A379" s="63" t="str">
        <f t="shared" si="5"/>
        <v>IA-6-0</v>
      </c>
      <c r="B379" s="63">
        <v>378</v>
      </c>
      <c r="C379" s="63" t="s">
        <v>123</v>
      </c>
      <c r="D379" s="63">
        <v>0</v>
      </c>
      <c r="E379" s="61" t="s">
        <v>377</v>
      </c>
      <c r="F379" s="62" t="s">
        <v>609</v>
      </c>
      <c r="J379" s="63" t="s">
        <v>1157</v>
      </c>
      <c r="K379" s="63" t="s">
        <v>1157</v>
      </c>
      <c r="L379" s="63" t="s">
        <v>1157</v>
      </c>
    </row>
    <row r="380" spans="1:12">
      <c r="A380" s="63" t="str">
        <f t="shared" si="5"/>
        <v>IA-7-0</v>
      </c>
      <c r="B380" s="63">
        <v>379</v>
      </c>
      <c r="C380" s="63" t="s">
        <v>378</v>
      </c>
      <c r="D380" s="63">
        <v>0</v>
      </c>
      <c r="E380" s="61" t="s">
        <v>379</v>
      </c>
      <c r="F380" s="62" t="s">
        <v>609</v>
      </c>
      <c r="J380" s="63" t="s">
        <v>1157</v>
      </c>
      <c r="K380" s="63" t="s">
        <v>1157</v>
      </c>
      <c r="L380" s="63" t="s">
        <v>1157</v>
      </c>
    </row>
    <row r="381" spans="1:12">
      <c r="A381" s="63" t="str">
        <f t="shared" si="5"/>
        <v>IA-8-0</v>
      </c>
      <c r="B381" s="63">
        <v>380</v>
      </c>
      <c r="C381" s="63" t="s">
        <v>26</v>
      </c>
      <c r="D381" s="63">
        <v>0</v>
      </c>
      <c r="E381" s="61" t="s">
        <v>380</v>
      </c>
      <c r="J381" s="63" t="s">
        <v>1157</v>
      </c>
      <c r="K381" s="63" t="s">
        <v>1157</v>
      </c>
      <c r="L381" s="63" t="s">
        <v>1157</v>
      </c>
    </row>
    <row r="382" spans="1:12">
      <c r="A382" s="63" t="str">
        <f t="shared" si="5"/>
        <v>IA-8-1</v>
      </c>
      <c r="B382" s="63">
        <v>381</v>
      </c>
      <c r="C382" s="63" t="s">
        <v>26</v>
      </c>
      <c r="D382" s="63">
        <v>1</v>
      </c>
      <c r="E382" s="61" t="s">
        <v>1560</v>
      </c>
      <c r="F382" s="62" t="s">
        <v>1561</v>
      </c>
      <c r="J382" s="63" t="s">
        <v>1157</v>
      </c>
      <c r="K382" s="63" t="s">
        <v>1157</v>
      </c>
      <c r="L382" s="63" t="s">
        <v>1157</v>
      </c>
    </row>
    <row r="383" spans="1:12">
      <c r="A383" s="63" t="str">
        <f t="shared" si="5"/>
        <v>IA-8-2</v>
      </c>
      <c r="B383" s="63">
        <v>382</v>
      </c>
      <c r="C383" s="63" t="s">
        <v>26</v>
      </c>
      <c r="D383" s="63">
        <v>2</v>
      </c>
      <c r="E383" s="61" t="s">
        <v>1560</v>
      </c>
      <c r="F383" s="62" t="s">
        <v>1562</v>
      </c>
      <c r="J383" s="63" t="s">
        <v>1157</v>
      </c>
      <c r="K383" s="63" t="s">
        <v>1157</v>
      </c>
      <c r="L383" s="63" t="s">
        <v>1157</v>
      </c>
    </row>
    <row r="384" spans="1:12">
      <c r="A384" s="63" t="str">
        <f t="shared" si="5"/>
        <v>IA-8-3</v>
      </c>
      <c r="B384" s="63">
        <v>383</v>
      </c>
      <c r="C384" s="63" t="s">
        <v>26</v>
      </c>
      <c r="D384" s="63">
        <v>3</v>
      </c>
      <c r="E384" s="61" t="s">
        <v>1560</v>
      </c>
      <c r="F384" s="62" t="s">
        <v>1563</v>
      </c>
      <c r="J384" s="63" t="s">
        <v>1157</v>
      </c>
      <c r="K384" s="63" t="s">
        <v>1157</v>
      </c>
      <c r="L384" s="63" t="s">
        <v>1157</v>
      </c>
    </row>
    <row r="385" spans="1:12">
      <c r="A385" s="63" t="str">
        <f t="shared" si="5"/>
        <v>IA-8-4</v>
      </c>
      <c r="B385" s="63">
        <v>384</v>
      </c>
      <c r="C385" s="63" t="s">
        <v>26</v>
      </c>
      <c r="D385" s="63">
        <v>4</v>
      </c>
      <c r="E385" s="61" t="s">
        <v>1560</v>
      </c>
      <c r="F385" s="62" t="s">
        <v>1564</v>
      </c>
      <c r="J385" s="63" t="s">
        <v>1157</v>
      </c>
      <c r="K385" s="63" t="s">
        <v>1157</v>
      </c>
      <c r="L385" s="63" t="s">
        <v>1157</v>
      </c>
    </row>
    <row r="386" spans="1:12">
      <c r="A386" s="63" t="str">
        <f t="shared" ref="A386:A449" si="6">CONCATENATE(C386,"-",D386)</f>
        <v>IA-8-5</v>
      </c>
      <c r="B386" s="63">
        <v>385</v>
      </c>
      <c r="C386" s="63" t="s">
        <v>26</v>
      </c>
      <c r="D386" s="63">
        <v>5</v>
      </c>
      <c r="E386" s="61" t="s">
        <v>1560</v>
      </c>
      <c r="F386" s="62" t="s">
        <v>1565</v>
      </c>
    </row>
    <row r="387" spans="1:12">
      <c r="A387" s="63" t="str">
        <f t="shared" si="6"/>
        <v>IA-9-0</v>
      </c>
      <c r="B387" s="63">
        <v>386</v>
      </c>
      <c r="C387" s="63" t="s">
        <v>1566</v>
      </c>
      <c r="D387" s="63">
        <v>0</v>
      </c>
      <c r="E387" s="61" t="s">
        <v>1567</v>
      </c>
      <c r="F387" s="62" t="s">
        <v>609</v>
      </c>
    </row>
    <row r="388" spans="1:12">
      <c r="A388" s="63" t="str">
        <f t="shared" si="6"/>
        <v>IA-9-1</v>
      </c>
      <c r="B388" s="63">
        <v>387</v>
      </c>
      <c r="C388" s="63" t="s">
        <v>1566</v>
      </c>
      <c r="D388" s="63">
        <v>1</v>
      </c>
      <c r="E388" s="61" t="s">
        <v>1568</v>
      </c>
      <c r="F388" s="62" t="s">
        <v>1569</v>
      </c>
    </row>
    <row r="389" spans="1:12">
      <c r="A389" s="63" t="str">
        <f t="shared" si="6"/>
        <v>IA-9-2</v>
      </c>
      <c r="B389" s="63">
        <v>388</v>
      </c>
      <c r="C389" s="63" t="s">
        <v>1566</v>
      </c>
      <c r="D389" s="63">
        <v>2</v>
      </c>
      <c r="E389" s="61" t="s">
        <v>1568</v>
      </c>
      <c r="F389" s="62" t="s">
        <v>1570</v>
      </c>
    </row>
    <row r="390" spans="1:12">
      <c r="A390" s="63" t="str">
        <f t="shared" si="6"/>
        <v>IA-10-0</v>
      </c>
      <c r="B390" s="63">
        <v>389</v>
      </c>
      <c r="C390" s="63" t="s">
        <v>1571</v>
      </c>
      <c r="D390" s="63">
        <v>0</v>
      </c>
      <c r="E390" s="61" t="s">
        <v>1572</v>
      </c>
      <c r="F390" s="62" t="s">
        <v>609</v>
      </c>
    </row>
    <row r="391" spans="1:12">
      <c r="A391" s="63" t="str">
        <f t="shared" si="6"/>
        <v>IA-11-0</v>
      </c>
      <c r="B391" s="63">
        <v>390</v>
      </c>
      <c r="C391" s="63" t="s">
        <v>1573</v>
      </c>
      <c r="D391" s="63">
        <v>0</v>
      </c>
      <c r="E391" s="61" t="s">
        <v>1574</v>
      </c>
      <c r="F391" s="62" t="s">
        <v>609</v>
      </c>
    </row>
    <row r="392" spans="1:12">
      <c r="A392" s="63" t="str">
        <f t="shared" si="6"/>
        <v>IR-1-0</v>
      </c>
      <c r="B392" s="63">
        <v>391</v>
      </c>
      <c r="C392" s="63" t="s">
        <v>383</v>
      </c>
      <c r="D392" s="63">
        <v>0</v>
      </c>
      <c r="E392" s="61" t="s">
        <v>384</v>
      </c>
      <c r="F392" s="62" t="s">
        <v>609</v>
      </c>
      <c r="I392" s="63" t="s">
        <v>1157</v>
      </c>
      <c r="J392" s="63" t="s">
        <v>1157</v>
      </c>
      <c r="K392" s="63" t="s">
        <v>1157</v>
      </c>
      <c r="L392" s="63" t="s">
        <v>1157</v>
      </c>
    </row>
    <row r="393" spans="1:12">
      <c r="A393" s="63" t="str">
        <f t="shared" si="6"/>
        <v>IR-2-0</v>
      </c>
      <c r="B393" s="63">
        <v>392</v>
      </c>
      <c r="C393" s="63" t="s">
        <v>385</v>
      </c>
      <c r="D393" s="63">
        <v>0</v>
      </c>
      <c r="E393" s="61" t="s">
        <v>386</v>
      </c>
      <c r="F393" s="62" t="s">
        <v>609</v>
      </c>
      <c r="I393" s="63" t="s">
        <v>1157</v>
      </c>
      <c r="J393" s="63" t="s">
        <v>1157</v>
      </c>
      <c r="K393" s="63" t="s">
        <v>1157</v>
      </c>
      <c r="L393" s="63" t="s">
        <v>1157</v>
      </c>
    </row>
    <row r="394" spans="1:12">
      <c r="A394" s="63" t="str">
        <f t="shared" si="6"/>
        <v>IR-2-1</v>
      </c>
      <c r="B394" s="63">
        <v>393</v>
      </c>
      <c r="C394" s="63" t="s">
        <v>385</v>
      </c>
      <c r="D394" s="63">
        <v>1</v>
      </c>
      <c r="E394" s="61" t="s">
        <v>1575</v>
      </c>
      <c r="F394" s="62" t="s">
        <v>1466</v>
      </c>
      <c r="I394" s="63" t="s">
        <v>1157</v>
      </c>
      <c r="L394" s="63" t="s">
        <v>1157</v>
      </c>
    </row>
    <row r="395" spans="1:12">
      <c r="A395" s="63" t="str">
        <f t="shared" si="6"/>
        <v>IR-2-2</v>
      </c>
      <c r="B395" s="63">
        <v>394</v>
      </c>
      <c r="C395" s="63" t="s">
        <v>385</v>
      </c>
      <c r="D395" s="63">
        <v>2</v>
      </c>
      <c r="E395" s="61" t="s">
        <v>1575</v>
      </c>
      <c r="F395" s="62" t="s">
        <v>1576</v>
      </c>
      <c r="I395" s="63" t="s">
        <v>1157</v>
      </c>
      <c r="L395" s="63" t="s">
        <v>1157</v>
      </c>
    </row>
    <row r="396" spans="1:12">
      <c r="A396" s="63" t="str">
        <f t="shared" si="6"/>
        <v>IR-3-0</v>
      </c>
      <c r="B396" s="63">
        <v>395</v>
      </c>
      <c r="C396" s="63" t="s">
        <v>125</v>
      </c>
      <c r="D396" s="63">
        <v>0</v>
      </c>
      <c r="E396" s="61" t="s">
        <v>388</v>
      </c>
      <c r="F396" s="62" t="s">
        <v>609</v>
      </c>
      <c r="I396" s="63" t="s">
        <v>1157</v>
      </c>
      <c r="K396" s="63" t="s">
        <v>1157</v>
      </c>
      <c r="L396" s="63" t="s">
        <v>1157</v>
      </c>
    </row>
    <row r="397" spans="1:12">
      <c r="A397" s="63" t="str">
        <f t="shared" si="6"/>
        <v>IR-3-1</v>
      </c>
      <c r="B397" s="63">
        <v>396</v>
      </c>
      <c r="C397" s="63" t="s">
        <v>125</v>
      </c>
      <c r="D397" s="63">
        <v>1</v>
      </c>
      <c r="E397" s="61" t="s">
        <v>1577</v>
      </c>
      <c r="F397" s="62" t="s">
        <v>1470</v>
      </c>
      <c r="I397" s="63" t="s">
        <v>1157</v>
      </c>
    </row>
    <row r="398" spans="1:12">
      <c r="A398" s="63" t="str">
        <f t="shared" si="6"/>
        <v>IR-3-2</v>
      </c>
      <c r="B398" s="63">
        <v>397</v>
      </c>
      <c r="C398" s="63" t="s">
        <v>125</v>
      </c>
      <c r="D398" s="63">
        <v>2</v>
      </c>
      <c r="E398" s="61" t="s">
        <v>1577</v>
      </c>
      <c r="F398" s="62" t="s">
        <v>1578</v>
      </c>
      <c r="I398" s="63" t="s">
        <v>1157</v>
      </c>
      <c r="K398" s="63" t="s">
        <v>1157</v>
      </c>
      <c r="L398" s="63" t="s">
        <v>1157</v>
      </c>
    </row>
    <row r="399" spans="1:12">
      <c r="A399" s="63" t="str">
        <f t="shared" si="6"/>
        <v>IR-4-0</v>
      </c>
      <c r="B399" s="63">
        <v>398</v>
      </c>
      <c r="C399" s="63" t="s">
        <v>126</v>
      </c>
      <c r="D399" s="63">
        <v>0</v>
      </c>
      <c r="E399" s="61" t="s">
        <v>390</v>
      </c>
      <c r="F399" s="62" t="s">
        <v>609</v>
      </c>
      <c r="J399" s="63" t="s">
        <v>1157</v>
      </c>
      <c r="K399" s="63" t="s">
        <v>1157</v>
      </c>
      <c r="L399" s="63" t="s">
        <v>1157</v>
      </c>
    </row>
    <row r="400" spans="1:12">
      <c r="A400" s="63" t="str">
        <f t="shared" si="6"/>
        <v>IR-4-1</v>
      </c>
      <c r="B400" s="63">
        <v>399</v>
      </c>
      <c r="C400" s="63" t="s">
        <v>126</v>
      </c>
      <c r="D400" s="63">
        <v>1</v>
      </c>
      <c r="E400" s="61" t="s">
        <v>1579</v>
      </c>
      <c r="F400" s="62" t="s">
        <v>1580</v>
      </c>
      <c r="K400" s="63" t="s">
        <v>1157</v>
      </c>
      <c r="L400" s="63" t="s">
        <v>1157</v>
      </c>
    </row>
    <row r="401" spans="1:12">
      <c r="A401" s="63" t="str">
        <f t="shared" si="6"/>
        <v>IR-4-2</v>
      </c>
      <c r="B401" s="63">
        <v>400</v>
      </c>
      <c r="C401" s="63" t="s">
        <v>126</v>
      </c>
      <c r="D401" s="63">
        <v>2</v>
      </c>
      <c r="E401" s="61" t="s">
        <v>1579</v>
      </c>
      <c r="F401" s="62" t="s">
        <v>1581</v>
      </c>
    </row>
    <row r="402" spans="1:12">
      <c r="A402" s="63" t="str">
        <f t="shared" si="6"/>
        <v>IR-4-3</v>
      </c>
      <c r="B402" s="63">
        <v>401</v>
      </c>
      <c r="C402" s="63" t="s">
        <v>126</v>
      </c>
      <c r="D402" s="63">
        <v>3</v>
      </c>
      <c r="E402" s="61" t="s">
        <v>1579</v>
      </c>
      <c r="F402" s="62" t="s">
        <v>1582</v>
      </c>
    </row>
    <row r="403" spans="1:12">
      <c r="A403" s="63" t="str">
        <f t="shared" si="6"/>
        <v>IR-4-4</v>
      </c>
      <c r="B403" s="63">
        <v>402</v>
      </c>
      <c r="C403" s="63" t="s">
        <v>126</v>
      </c>
      <c r="D403" s="63">
        <v>4</v>
      </c>
      <c r="E403" s="61" t="s">
        <v>1579</v>
      </c>
      <c r="F403" s="62" t="s">
        <v>1583</v>
      </c>
      <c r="L403" s="63" t="s">
        <v>1157</v>
      </c>
    </row>
    <row r="404" spans="1:12">
      <c r="A404" s="63" t="str">
        <f t="shared" si="6"/>
        <v>IR-4-5</v>
      </c>
      <c r="B404" s="63">
        <v>403</v>
      </c>
      <c r="C404" s="63" t="s">
        <v>126</v>
      </c>
      <c r="D404" s="63">
        <v>5</v>
      </c>
      <c r="E404" s="61" t="s">
        <v>1579</v>
      </c>
      <c r="F404" s="62" t="s">
        <v>1584</v>
      </c>
    </row>
    <row r="405" spans="1:12">
      <c r="A405" s="63" t="str">
        <f t="shared" si="6"/>
        <v>IR-4-6</v>
      </c>
      <c r="B405" s="63">
        <v>404</v>
      </c>
      <c r="C405" s="63" t="s">
        <v>126</v>
      </c>
      <c r="D405" s="63">
        <v>6</v>
      </c>
      <c r="E405" s="61" t="s">
        <v>1579</v>
      </c>
      <c r="F405" s="62" t="s">
        <v>1585</v>
      </c>
    </row>
    <row r="406" spans="1:12">
      <c r="A406" s="63" t="str">
        <f t="shared" si="6"/>
        <v>IR-4-7</v>
      </c>
      <c r="B406" s="63">
        <v>405</v>
      </c>
      <c r="C406" s="63" t="s">
        <v>126</v>
      </c>
      <c r="D406" s="63">
        <v>7</v>
      </c>
      <c r="E406" s="61" t="s">
        <v>1579</v>
      </c>
      <c r="F406" s="62" t="s">
        <v>1586</v>
      </c>
    </row>
    <row r="407" spans="1:12">
      <c r="A407" s="63" t="str">
        <f t="shared" si="6"/>
        <v>IR-4-8</v>
      </c>
      <c r="B407" s="63">
        <v>406</v>
      </c>
      <c r="C407" s="63" t="s">
        <v>126</v>
      </c>
      <c r="D407" s="63">
        <v>8</v>
      </c>
      <c r="E407" s="61" t="s">
        <v>1579</v>
      </c>
      <c r="F407" s="62" t="s">
        <v>1587</v>
      </c>
    </row>
    <row r="408" spans="1:12">
      <c r="A408" s="63" t="str">
        <f t="shared" si="6"/>
        <v>IR-4-9</v>
      </c>
      <c r="B408" s="63">
        <v>407</v>
      </c>
      <c r="C408" s="63" t="s">
        <v>126</v>
      </c>
      <c r="D408" s="63">
        <v>9</v>
      </c>
      <c r="E408" s="61" t="s">
        <v>1579</v>
      </c>
      <c r="F408" s="62" t="s">
        <v>1588</v>
      </c>
    </row>
    <row r="409" spans="1:12">
      <c r="A409" s="63" t="str">
        <f t="shared" si="6"/>
        <v>IR-4-10</v>
      </c>
      <c r="B409" s="63">
        <v>408</v>
      </c>
      <c r="C409" s="63" t="s">
        <v>126</v>
      </c>
      <c r="D409" s="63">
        <v>10</v>
      </c>
      <c r="E409" s="61" t="s">
        <v>1579</v>
      </c>
      <c r="F409" s="62" t="s">
        <v>1589</v>
      </c>
    </row>
    <row r="410" spans="1:12">
      <c r="A410" s="63" t="str">
        <f t="shared" si="6"/>
        <v>IR-5-0</v>
      </c>
      <c r="B410" s="63">
        <v>409</v>
      </c>
      <c r="C410" s="63" t="s">
        <v>128</v>
      </c>
      <c r="D410" s="63">
        <v>0</v>
      </c>
      <c r="E410" s="61" t="s">
        <v>393</v>
      </c>
      <c r="F410" s="62" t="s">
        <v>609</v>
      </c>
      <c r="I410" s="63" t="s">
        <v>1157</v>
      </c>
      <c r="J410" s="63" t="s">
        <v>1157</v>
      </c>
      <c r="K410" s="63" t="s">
        <v>1157</v>
      </c>
      <c r="L410" s="63" t="s">
        <v>1157</v>
      </c>
    </row>
    <row r="411" spans="1:12">
      <c r="A411" s="63" t="str">
        <f t="shared" si="6"/>
        <v>IR-5-1</v>
      </c>
      <c r="B411" s="63">
        <v>410</v>
      </c>
      <c r="C411" s="63" t="s">
        <v>128</v>
      </c>
      <c r="D411" s="63">
        <v>1</v>
      </c>
      <c r="E411" s="61" t="s">
        <v>1590</v>
      </c>
      <c r="F411" s="62" t="s">
        <v>1591</v>
      </c>
      <c r="I411" s="63" t="s">
        <v>1157</v>
      </c>
      <c r="L411" s="63" t="s">
        <v>1157</v>
      </c>
    </row>
    <row r="412" spans="1:12">
      <c r="A412" s="63" t="str">
        <f t="shared" si="6"/>
        <v>IR-6-0</v>
      </c>
      <c r="B412" s="63">
        <v>411</v>
      </c>
      <c r="C412" s="63" t="s">
        <v>130</v>
      </c>
      <c r="D412" s="63">
        <v>0</v>
      </c>
      <c r="E412" s="61" t="s">
        <v>395</v>
      </c>
      <c r="F412" s="62" t="s">
        <v>609</v>
      </c>
      <c r="J412" s="63" t="s">
        <v>1157</v>
      </c>
      <c r="K412" s="63" t="s">
        <v>1157</v>
      </c>
      <c r="L412" s="63" t="s">
        <v>1157</v>
      </c>
    </row>
    <row r="413" spans="1:12">
      <c r="A413" s="63" t="str">
        <f t="shared" si="6"/>
        <v>IR-6-1</v>
      </c>
      <c r="B413" s="63">
        <v>412</v>
      </c>
      <c r="C413" s="63" t="s">
        <v>130</v>
      </c>
      <c r="D413" s="63">
        <v>1</v>
      </c>
      <c r="E413" s="61" t="s">
        <v>1592</v>
      </c>
      <c r="F413" s="62" t="s">
        <v>1593</v>
      </c>
      <c r="K413" s="63" t="s">
        <v>1157</v>
      </c>
      <c r="L413" s="63" t="s">
        <v>1157</v>
      </c>
    </row>
    <row r="414" spans="1:12">
      <c r="A414" s="63" t="str">
        <f t="shared" si="6"/>
        <v>IR-6-2</v>
      </c>
      <c r="B414" s="63">
        <v>413</v>
      </c>
      <c r="C414" s="63" t="s">
        <v>130</v>
      </c>
      <c r="D414" s="63">
        <v>2</v>
      </c>
      <c r="E414" s="61" t="s">
        <v>1592</v>
      </c>
      <c r="F414" s="62" t="s">
        <v>1594</v>
      </c>
    </row>
    <row r="415" spans="1:12">
      <c r="A415" s="63" t="str">
        <f t="shared" si="6"/>
        <v>IR-6-3</v>
      </c>
      <c r="B415" s="63">
        <v>414</v>
      </c>
      <c r="C415" s="63" t="s">
        <v>130</v>
      </c>
      <c r="D415" s="63">
        <v>3</v>
      </c>
      <c r="E415" s="61" t="s">
        <v>1592</v>
      </c>
      <c r="F415" s="62" t="s">
        <v>1595</v>
      </c>
    </row>
    <row r="416" spans="1:12">
      <c r="A416" s="63" t="str">
        <f t="shared" si="6"/>
        <v>IR-7-0</v>
      </c>
      <c r="B416" s="63">
        <v>415</v>
      </c>
      <c r="C416" s="63" t="s">
        <v>131</v>
      </c>
      <c r="D416" s="63">
        <v>0</v>
      </c>
      <c r="E416" s="61" t="s">
        <v>397</v>
      </c>
      <c r="F416" s="62" t="s">
        <v>609</v>
      </c>
      <c r="J416" s="63" t="s">
        <v>1157</v>
      </c>
      <c r="K416" s="63" t="s">
        <v>1157</v>
      </c>
      <c r="L416" s="63" t="s">
        <v>1157</v>
      </c>
    </row>
    <row r="417" spans="1:12">
      <c r="A417" s="63" t="str">
        <f t="shared" si="6"/>
        <v>IR-7-1</v>
      </c>
      <c r="B417" s="63">
        <v>416</v>
      </c>
      <c r="C417" s="63" t="s">
        <v>131</v>
      </c>
      <c r="D417" s="63">
        <v>1</v>
      </c>
      <c r="E417" s="61" t="s">
        <v>1596</v>
      </c>
      <c r="F417" s="62" t="s">
        <v>1597</v>
      </c>
      <c r="K417" s="63" t="s">
        <v>1157</v>
      </c>
      <c r="L417" s="63" t="s">
        <v>1157</v>
      </c>
    </row>
    <row r="418" spans="1:12">
      <c r="A418" s="63" t="str">
        <f t="shared" si="6"/>
        <v>IR-7-2</v>
      </c>
      <c r="B418" s="63">
        <v>417</v>
      </c>
      <c r="C418" s="63" t="s">
        <v>131</v>
      </c>
      <c r="D418" s="63">
        <v>2</v>
      </c>
      <c r="E418" s="61" t="s">
        <v>1596</v>
      </c>
      <c r="F418" s="62" t="s">
        <v>1598</v>
      </c>
    </row>
    <row r="419" spans="1:12">
      <c r="A419" s="63" t="str">
        <f t="shared" si="6"/>
        <v>IR-8-0</v>
      </c>
      <c r="B419" s="63">
        <v>418</v>
      </c>
      <c r="C419" s="63" t="s">
        <v>185</v>
      </c>
      <c r="D419" s="63">
        <v>0</v>
      </c>
      <c r="E419" s="61" t="s">
        <v>399</v>
      </c>
      <c r="F419" s="62" t="s">
        <v>609</v>
      </c>
      <c r="J419" s="63" t="s">
        <v>1157</v>
      </c>
      <c r="K419" s="63" t="s">
        <v>1157</v>
      </c>
      <c r="L419" s="63" t="s">
        <v>1157</v>
      </c>
    </row>
    <row r="420" spans="1:12">
      <c r="A420" s="63" t="str">
        <f t="shared" si="6"/>
        <v>IR-9-0</v>
      </c>
      <c r="B420" s="63">
        <v>419</v>
      </c>
      <c r="C420" s="63" t="s">
        <v>1599</v>
      </c>
      <c r="D420" s="63">
        <v>0</v>
      </c>
      <c r="E420" s="61" t="s">
        <v>1600</v>
      </c>
      <c r="F420" s="62" t="s">
        <v>609</v>
      </c>
    </row>
    <row r="421" spans="1:12">
      <c r="A421" s="63" t="str">
        <f t="shared" si="6"/>
        <v>IR-9-1</v>
      </c>
      <c r="B421" s="63">
        <v>420</v>
      </c>
      <c r="C421" s="63" t="s">
        <v>1599</v>
      </c>
      <c r="D421" s="63">
        <v>1</v>
      </c>
      <c r="E421" s="61" t="s">
        <v>1601</v>
      </c>
      <c r="F421" s="62" t="s">
        <v>1602</v>
      </c>
    </row>
    <row r="422" spans="1:12">
      <c r="A422" s="63" t="str">
        <f t="shared" si="6"/>
        <v>IR-9-2</v>
      </c>
      <c r="B422" s="63">
        <v>421</v>
      </c>
      <c r="C422" s="63" t="s">
        <v>1599</v>
      </c>
      <c r="D422" s="63">
        <v>2</v>
      </c>
      <c r="E422" s="61" t="s">
        <v>1601</v>
      </c>
      <c r="F422" s="62" t="s">
        <v>1603</v>
      </c>
    </row>
    <row r="423" spans="1:12">
      <c r="A423" s="63" t="str">
        <f t="shared" si="6"/>
        <v>IR-9-3</v>
      </c>
      <c r="B423" s="63">
        <v>422</v>
      </c>
      <c r="C423" s="63" t="s">
        <v>1599</v>
      </c>
      <c r="D423" s="63">
        <v>3</v>
      </c>
      <c r="E423" s="61" t="s">
        <v>1601</v>
      </c>
      <c r="F423" s="62" t="s">
        <v>1604</v>
      </c>
    </row>
    <row r="424" spans="1:12">
      <c r="A424" s="63" t="str">
        <f t="shared" si="6"/>
        <v>IR-9-4</v>
      </c>
      <c r="B424" s="63">
        <v>423</v>
      </c>
      <c r="C424" s="63" t="s">
        <v>1599</v>
      </c>
      <c r="D424" s="63">
        <v>4</v>
      </c>
      <c r="E424" s="61" t="s">
        <v>1601</v>
      </c>
      <c r="F424" s="62" t="s">
        <v>1605</v>
      </c>
    </row>
    <row r="425" spans="1:12">
      <c r="A425" s="63" t="str">
        <f t="shared" si="6"/>
        <v>IR-10-0</v>
      </c>
      <c r="B425" s="63">
        <v>424</v>
      </c>
      <c r="C425" s="63" t="s">
        <v>1606</v>
      </c>
      <c r="D425" s="63">
        <v>0</v>
      </c>
      <c r="E425" s="61" t="s">
        <v>1607</v>
      </c>
      <c r="F425" s="62" t="s">
        <v>609</v>
      </c>
    </row>
    <row r="426" spans="1:12">
      <c r="A426" s="63" t="str">
        <f t="shared" si="6"/>
        <v>MA-1-0</v>
      </c>
      <c r="B426" s="63">
        <v>425</v>
      </c>
      <c r="C426" s="63" t="s">
        <v>400</v>
      </c>
      <c r="D426" s="63">
        <v>0</v>
      </c>
      <c r="E426" s="61" t="s">
        <v>401</v>
      </c>
      <c r="F426" s="62" t="s">
        <v>609</v>
      </c>
      <c r="I426" s="63" t="s">
        <v>1157</v>
      </c>
      <c r="J426" s="63" t="s">
        <v>1157</v>
      </c>
      <c r="K426" s="63" t="s">
        <v>1157</v>
      </c>
      <c r="L426" s="63" t="s">
        <v>1157</v>
      </c>
    </row>
    <row r="427" spans="1:12">
      <c r="A427" s="63" t="str">
        <f t="shared" si="6"/>
        <v>MA-2-0</v>
      </c>
      <c r="B427" s="63">
        <v>426</v>
      </c>
      <c r="C427" s="63" t="s">
        <v>132</v>
      </c>
      <c r="D427" s="63">
        <v>0</v>
      </c>
      <c r="E427" s="61" t="s">
        <v>402</v>
      </c>
      <c r="F427" s="62" t="s">
        <v>609</v>
      </c>
      <c r="J427" s="63" t="s">
        <v>1157</v>
      </c>
      <c r="K427" s="63" t="s">
        <v>1157</v>
      </c>
      <c r="L427" s="63" t="s">
        <v>1157</v>
      </c>
    </row>
    <row r="428" spans="1:12">
      <c r="A428" s="63" t="str">
        <f t="shared" si="6"/>
        <v>MA-2-1</v>
      </c>
      <c r="B428" s="63">
        <v>427</v>
      </c>
      <c r="C428" s="63" t="s">
        <v>132</v>
      </c>
      <c r="D428" s="63">
        <v>1</v>
      </c>
      <c r="E428" s="61" t="s">
        <v>1608</v>
      </c>
      <c r="F428" s="62" t="s">
        <v>1609</v>
      </c>
      <c r="G428" s="63" t="s">
        <v>1157</v>
      </c>
      <c r="H428" s="61" t="s">
        <v>1610</v>
      </c>
    </row>
    <row r="429" spans="1:12">
      <c r="A429" s="63" t="str">
        <f t="shared" si="6"/>
        <v>MA-2-2</v>
      </c>
      <c r="B429" s="63">
        <v>428</v>
      </c>
      <c r="C429" s="63" t="s">
        <v>132</v>
      </c>
      <c r="D429" s="63">
        <v>2</v>
      </c>
      <c r="E429" s="61" t="s">
        <v>1608</v>
      </c>
      <c r="F429" s="62" t="s">
        <v>1611</v>
      </c>
      <c r="L429" s="63" t="s">
        <v>1157</v>
      </c>
    </row>
    <row r="430" spans="1:12">
      <c r="A430" s="63" t="str">
        <f t="shared" si="6"/>
        <v>MA-3-0</v>
      </c>
      <c r="B430" s="63">
        <v>429</v>
      </c>
      <c r="C430" s="63" t="s">
        <v>134</v>
      </c>
      <c r="D430" s="63">
        <v>0</v>
      </c>
      <c r="E430" s="61" t="s">
        <v>404</v>
      </c>
      <c r="F430" s="62" t="s">
        <v>609</v>
      </c>
      <c r="K430" s="63" t="s">
        <v>1157</v>
      </c>
      <c r="L430" s="63" t="s">
        <v>1157</v>
      </c>
    </row>
    <row r="431" spans="1:12">
      <c r="A431" s="63" t="str">
        <f t="shared" si="6"/>
        <v>MA-3-1</v>
      </c>
      <c r="B431" s="63">
        <v>430</v>
      </c>
      <c r="C431" s="63" t="s">
        <v>134</v>
      </c>
      <c r="D431" s="63">
        <v>1</v>
      </c>
      <c r="E431" s="61" t="s">
        <v>1612</v>
      </c>
      <c r="F431" s="62" t="s">
        <v>1613</v>
      </c>
      <c r="K431" s="63" t="s">
        <v>1157</v>
      </c>
      <c r="L431" s="63" t="s">
        <v>1157</v>
      </c>
    </row>
    <row r="432" spans="1:12">
      <c r="A432" s="63" t="str">
        <f t="shared" si="6"/>
        <v>MA-3-2</v>
      </c>
      <c r="B432" s="63">
        <v>431</v>
      </c>
      <c r="C432" s="63" t="s">
        <v>134</v>
      </c>
      <c r="D432" s="63">
        <v>2</v>
      </c>
      <c r="E432" s="61" t="s">
        <v>1612</v>
      </c>
      <c r="F432" s="62" t="s">
        <v>1614</v>
      </c>
      <c r="K432" s="63" t="s">
        <v>1157</v>
      </c>
      <c r="L432" s="63" t="s">
        <v>1157</v>
      </c>
    </row>
    <row r="433" spans="1:12">
      <c r="A433" s="63" t="str">
        <f t="shared" si="6"/>
        <v>MA-3-3</v>
      </c>
      <c r="B433" s="63">
        <v>432</v>
      </c>
      <c r="C433" s="63" t="s">
        <v>134</v>
      </c>
      <c r="D433" s="63">
        <v>3</v>
      </c>
      <c r="E433" s="61" t="s">
        <v>1612</v>
      </c>
      <c r="F433" s="62" t="s">
        <v>1615</v>
      </c>
      <c r="L433" s="63" t="s">
        <v>1157</v>
      </c>
    </row>
    <row r="434" spans="1:12">
      <c r="A434" s="63" t="str">
        <f t="shared" si="6"/>
        <v>MA-3-4</v>
      </c>
      <c r="B434" s="63">
        <v>433</v>
      </c>
      <c r="C434" s="63" t="s">
        <v>134</v>
      </c>
      <c r="D434" s="63">
        <v>4</v>
      </c>
      <c r="E434" s="61" t="s">
        <v>1612</v>
      </c>
      <c r="F434" s="62" t="s">
        <v>1616</v>
      </c>
    </row>
    <row r="435" spans="1:12">
      <c r="A435" s="63" t="str">
        <f t="shared" si="6"/>
        <v>MA-4-0</v>
      </c>
      <c r="B435" s="63">
        <v>434</v>
      </c>
      <c r="C435" s="63" t="s">
        <v>136</v>
      </c>
      <c r="D435" s="63">
        <v>0</v>
      </c>
      <c r="E435" s="61" t="s">
        <v>407</v>
      </c>
      <c r="F435" s="62" t="s">
        <v>609</v>
      </c>
      <c r="J435" s="63" t="s">
        <v>1157</v>
      </c>
      <c r="K435" s="63" t="s">
        <v>1157</v>
      </c>
      <c r="L435" s="63" t="s">
        <v>1157</v>
      </c>
    </row>
    <row r="436" spans="1:12">
      <c r="A436" s="63" t="str">
        <f t="shared" si="6"/>
        <v>MA-4-1</v>
      </c>
      <c r="B436" s="63">
        <v>435</v>
      </c>
      <c r="C436" s="63" t="s">
        <v>136</v>
      </c>
      <c r="D436" s="63">
        <v>1</v>
      </c>
      <c r="E436" s="61" t="s">
        <v>1617</v>
      </c>
      <c r="F436" s="62" t="s">
        <v>1618</v>
      </c>
    </row>
    <row r="437" spans="1:12">
      <c r="A437" s="63" t="str">
        <f t="shared" si="6"/>
        <v>MA-4-2</v>
      </c>
      <c r="B437" s="63">
        <v>436</v>
      </c>
      <c r="C437" s="63" t="s">
        <v>136</v>
      </c>
      <c r="D437" s="63">
        <v>2</v>
      </c>
      <c r="E437" s="61" t="s">
        <v>1617</v>
      </c>
      <c r="F437" s="62" t="s">
        <v>1619</v>
      </c>
      <c r="K437" s="63" t="s">
        <v>1157</v>
      </c>
      <c r="L437" s="63" t="s">
        <v>1157</v>
      </c>
    </row>
    <row r="438" spans="1:12">
      <c r="A438" s="63" t="str">
        <f t="shared" si="6"/>
        <v>MA-4-3</v>
      </c>
      <c r="B438" s="63">
        <v>437</v>
      </c>
      <c r="C438" s="63" t="s">
        <v>136</v>
      </c>
      <c r="D438" s="63">
        <v>3</v>
      </c>
      <c r="E438" s="61" t="s">
        <v>1617</v>
      </c>
      <c r="F438" s="62" t="s">
        <v>1620</v>
      </c>
      <c r="L438" s="63" t="s">
        <v>1157</v>
      </c>
    </row>
    <row r="439" spans="1:12">
      <c r="A439" s="63" t="str">
        <f t="shared" si="6"/>
        <v>MA-4-4</v>
      </c>
      <c r="B439" s="63">
        <v>438</v>
      </c>
      <c r="C439" s="63" t="s">
        <v>136</v>
      </c>
      <c r="D439" s="63">
        <v>4</v>
      </c>
      <c r="E439" s="61" t="s">
        <v>1617</v>
      </c>
      <c r="F439" s="62" t="s">
        <v>1621</v>
      </c>
    </row>
    <row r="440" spans="1:12">
      <c r="A440" s="63" t="str">
        <f t="shared" si="6"/>
        <v>MA-4-5</v>
      </c>
      <c r="B440" s="63">
        <v>439</v>
      </c>
      <c r="C440" s="63" t="s">
        <v>136</v>
      </c>
      <c r="D440" s="63">
        <v>5</v>
      </c>
      <c r="E440" s="61" t="s">
        <v>1617</v>
      </c>
      <c r="F440" s="62" t="s">
        <v>1622</v>
      </c>
    </row>
    <row r="441" spans="1:12">
      <c r="A441" s="63" t="str">
        <f t="shared" si="6"/>
        <v>MA-4-6</v>
      </c>
      <c r="B441" s="63">
        <v>440</v>
      </c>
      <c r="C441" s="63" t="s">
        <v>136</v>
      </c>
      <c r="D441" s="63">
        <v>6</v>
      </c>
      <c r="E441" s="61" t="s">
        <v>1617</v>
      </c>
      <c r="F441" s="62" t="s">
        <v>1623</v>
      </c>
    </row>
    <row r="442" spans="1:12">
      <c r="A442" s="63" t="str">
        <f t="shared" si="6"/>
        <v>MA-4-7</v>
      </c>
      <c r="B442" s="63">
        <v>441</v>
      </c>
      <c r="C442" s="63" t="s">
        <v>136</v>
      </c>
      <c r="D442" s="63">
        <v>7</v>
      </c>
      <c r="E442" s="61" t="s">
        <v>1617</v>
      </c>
      <c r="F442" s="62" t="s">
        <v>1624</v>
      </c>
    </row>
    <row r="443" spans="1:12">
      <c r="A443" s="63" t="str">
        <f t="shared" si="6"/>
        <v>MA-5-0</v>
      </c>
      <c r="B443" s="63">
        <v>442</v>
      </c>
      <c r="C443" s="63" t="s">
        <v>139</v>
      </c>
      <c r="D443" s="63">
        <v>0</v>
      </c>
      <c r="E443" s="61" t="s">
        <v>410</v>
      </c>
      <c r="F443" s="62" t="s">
        <v>609</v>
      </c>
      <c r="J443" s="63" t="s">
        <v>1157</v>
      </c>
      <c r="K443" s="63" t="s">
        <v>1157</v>
      </c>
      <c r="L443" s="63" t="s">
        <v>1157</v>
      </c>
    </row>
    <row r="444" spans="1:12">
      <c r="A444" s="63" t="str">
        <f t="shared" si="6"/>
        <v>MA-5-1</v>
      </c>
      <c r="B444" s="63">
        <v>443</v>
      </c>
      <c r="C444" s="63" t="s">
        <v>139</v>
      </c>
      <c r="D444" s="63">
        <v>1</v>
      </c>
      <c r="E444" s="61" t="s">
        <v>1625</v>
      </c>
      <c r="F444" s="62" t="s">
        <v>1626</v>
      </c>
      <c r="L444" s="63" t="s">
        <v>1157</v>
      </c>
    </row>
    <row r="445" spans="1:12">
      <c r="A445" s="63" t="str">
        <f t="shared" si="6"/>
        <v>MA-5-2</v>
      </c>
      <c r="B445" s="63">
        <v>444</v>
      </c>
      <c r="C445" s="63" t="s">
        <v>139</v>
      </c>
      <c r="D445" s="63">
        <v>2</v>
      </c>
      <c r="E445" s="61" t="s">
        <v>1625</v>
      </c>
      <c r="F445" s="62" t="s">
        <v>1627</v>
      </c>
    </row>
    <row r="446" spans="1:12">
      <c r="A446" s="63" t="str">
        <f t="shared" si="6"/>
        <v>MA-5-3</v>
      </c>
      <c r="B446" s="63">
        <v>445</v>
      </c>
      <c r="C446" s="63" t="s">
        <v>139</v>
      </c>
      <c r="D446" s="63">
        <v>3</v>
      </c>
      <c r="E446" s="61" t="s">
        <v>1625</v>
      </c>
      <c r="F446" s="62" t="s">
        <v>1628</v>
      </c>
    </row>
    <row r="447" spans="1:12">
      <c r="A447" s="63" t="str">
        <f t="shared" si="6"/>
        <v>MA-5-4</v>
      </c>
      <c r="B447" s="63">
        <v>446</v>
      </c>
      <c r="C447" s="63" t="s">
        <v>139</v>
      </c>
      <c r="D447" s="63">
        <v>4</v>
      </c>
      <c r="E447" s="61" t="s">
        <v>1625</v>
      </c>
      <c r="F447" s="62" t="s">
        <v>1629</v>
      </c>
    </row>
    <row r="448" spans="1:12">
      <c r="A448" s="63" t="str">
        <f t="shared" si="6"/>
        <v>MA-5-5</v>
      </c>
      <c r="B448" s="63">
        <v>447</v>
      </c>
      <c r="C448" s="63" t="s">
        <v>139</v>
      </c>
      <c r="D448" s="63">
        <v>5</v>
      </c>
      <c r="E448" s="61" t="s">
        <v>1625</v>
      </c>
      <c r="F448" s="62" t="s">
        <v>1630</v>
      </c>
    </row>
    <row r="449" spans="1:12">
      <c r="A449" s="63" t="str">
        <f t="shared" si="6"/>
        <v>MA-6-0</v>
      </c>
      <c r="B449" s="63">
        <v>448</v>
      </c>
      <c r="C449" s="63" t="s">
        <v>412</v>
      </c>
      <c r="D449" s="63">
        <v>0</v>
      </c>
      <c r="E449" s="61" t="s">
        <v>413</v>
      </c>
      <c r="F449" s="62" t="s">
        <v>609</v>
      </c>
      <c r="K449" s="63" t="s">
        <v>1157</v>
      </c>
      <c r="L449" s="63" t="s">
        <v>1157</v>
      </c>
    </row>
    <row r="450" spans="1:12">
      <c r="A450" s="63" t="str">
        <f t="shared" ref="A450:A513" si="7">CONCATENATE(C450,"-",D450)</f>
        <v>MA-6-1</v>
      </c>
      <c r="B450" s="63">
        <v>449</v>
      </c>
      <c r="C450" s="63" t="s">
        <v>412</v>
      </c>
      <c r="D450" s="63">
        <v>1</v>
      </c>
      <c r="E450" s="61" t="s">
        <v>1631</v>
      </c>
      <c r="F450" s="62" t="s">
        <v>1632</v>
      </c>
    </row>
    <row r="451" spans="1:12">
      <c r="A451" s="63" t="str">
        <f t="shared" si="7"/>
        <v>MA-6-2</v>
      </c>
      <c r="B451" s="63">
        <v>450</v>
      </c>
      <c r="C451" s="63" t="s">
        <v>412</v>
      </c>
      <c r="D451" s="63">
        <v>2</v>
      </c>
      <c r="E451" s="61" t="s">
        <v>1631</v>
      </c>
      <c r="F451" s="62" t="s">
        <v>1633</v>
      </c>
    </row>
    <row r="452" spans="1:12">
      <c r="A452" s="63" t="str">
        <f t="shared" si="7"/>
        <v>MA-6-3</v>
      </c>
      <c r="B452" s="63">
        <v>451</v>
      </c>
      <c r="C452" s="63" t="s">
        <v>412</v>
      </c>
      <c r="D452" s="63">
        <v>3</v>
      </c>
      <c r="E452" s="61" t="s">
        <v>1631</v>
      </c>
      <c r="F452" s="62" t="s">
        <v>1634</v>
      </c>
    </row>
    <row r="453" spans="1:12">
      <c r="A453" s="63" t="str">
        <f t="shared" si="7"/>
        <v>MP-1-0</v>
      </c>
      <c r="B453" s="63">
        <v>452</v>
      </c>
      <c r="C453" s="63" t="s">
        <v>414</v>
      </c>
      <c r="D453" s="63">
        <v>0</v>
      </c>
      <c r="E453" s="61" t="s">
        <v>415</v>
      </c>
      <c r="F453" s="62" t="s">
        <v>609</v>
      </c>
      <c r="I453" s="63" t="s">
        <v>1157</v>
      </c>
      <c r="J453" s="63" t="s">
        <v>1157</v>
      </c>
      <c r="K453" s="63" t="s">
        <v>1157</v>
      </c>
      <c r="L453" s="63" t="s">
        <v>1157</v>
      </c>
    </row>
    <row r="454" spans="1:12">
      <c r="A454" s="63" t="str">
        <f t="shared" si="7"/>
        <v>MP-2-0</v>
      </c>
      <c r="B454" s="63">
        <v>453</v>
      </c>
      <c r="C454" s="63" t="s">
        <v>145</v>
      </c>
      <c r="D454" s="63">
        <v>0</v>
      </c>
      <c r="E454" s="61" t="s">
        <v>416</v>
      </c>
      <c r="F454" s="62" t="s">
        <v>609</v>
      </c>
      <c r="J454" s="63" t="s">
        <v>1157</v>
      </c>
      <c r="K454" s="63" t="s">
        <v>1157</v>
      </c>
      <c r="L454" s="63" t="s">
        <v>1157</v>
      </c>
    </row>
    <row r="455" spans="1:12">
      <c r="A455" s="63" t="str">
        <f t="shared" si="7"/>
        <v>MP-2-1</v>
      </c>
      <c r="B455" s="63">
        <v>454</v>
      </c>
      <c r="C455" s="63" t="s">
        <v>145</v>
      </c>
      <c r="D455" s="63">
        <v>1</v>
      </c>
      <c r="E455" s="61" t="s">
        <v>1635</v>
      </c>
      <c r="F455" s="62" t="s">
        <v>1636</v>
      </c>
      <c r="G455" s="63" t="s">
        <v>1157</v>
      </c>
      <c r="H455" s="61" t="s">
        <v>1637</v>
      </c>
    </row>
    <row r="456" spans="1:12">
      <c r="A456" s="63" t="str">
        <f t="shared" si="7"/>
        <v>MP-2-2</v>
      </c>
      <c r="B456" s="63">
        <v>455</v>
      </c>
      <c r="C456" s="63" t="s">
        <v>145</v>
      </c>
      <c r="D456" s="63">
        <v>2</v>
      </c>
      <c r="E456" s="61" t="s">
        <v>1635</v>
      </c>
      <c r="F456" s="62" t="s">
        <v>1623</v>
      </c>
      <c r="G456" s="63" t="s">
        <v>1157</v>
      </c>
      <c r="H456" s="61" t="s">
        <v>1638</v>
      </c>
    </row>
    <row r="457" spans="1:12">
      <c r="A457" s="63" t="str">
        <f t="shared" si="7"/>
        <v>MP-3-0</v>
      </c>
      <c r="B457" s="63">
        <v>456</v>
      </c>
      <c r="C457" s="63" t="s">
        <v>417</v>
      </c>
      <c r="D457" s="63">
        <v>0</v>
      </c>
      <c r="E457" s="61" t="s">
        <v>418</v>
      </c>
      <c r="F457" s="62" t="s">
        <v>609</v>
      </c>
      <c r="K457" s="63" t="s">
        <v>1157</v>
      </c>
      <c r="L457" s="63" t="s">
        <v>1157</v>
      </c>
    </row>
    <row r="458" spans="1:12">
      <c r="A458" s="63" t="str">
        <f t="shared" si="7"/>
        <v>MP-4-0</v>
      </c>
      <c r="B458" s="63">
        <v>457</v>
      </c>
      <c r="C458" s="63" t="s">
        <v>142</v>
      </c>
      <c r="D458" s="63">
        <v>0</v>
      </c>
      <c r="E458" s="61" t="s">
        <v>419</v>
      </c>
      <c r="F458" s="62" t="s">
        <v>609</v>
      </c>
      <c r="K458" s="63" t="s">
        <v>1157</v>
      </c>
      <c r="L458" s="63" t="s">
        <v>1157</v>
      </c>
    </row>
    <row r="459" spans="1:12">
      <c r="A459" s="63" t="str">
        <f t="shared" si="7"/>
        <v>MP-4-1</v>
      </c>
      <c r="B459" s="63">
        <v>458</v>
      </c>
      <c r="C459" s="63" t="s">
        <v>142</v>
      </c>
      <c r="D459" s="63">
        <v>1</v>
      </c>
      <c r="E459" s="61" t="s">
        <v>1639</v>
      </c>
      <c r="F459" s="62" t="s">
        <v>1623</v>
      </c>
      <c r="G459" s="63" t="s">
        <v>1157</v>
      </c>
      <c r="H459" s="61" t="s">
        <v>1638</v>
      </c>
    </row>
    <row r="460" spans="1:12">
      <c r="A460" s="63" t="str">
        <f t="shared" si="7"/>
        <v>MP-4-2</v>
      </c>
      <c r="B460" s="63">
        <v>459</v>
      </c>
      <c r="C460" s="63" t="s">
        <v>142</v>
      </c>
      <c r="D460" s="63">
        <v>2</v>
      </c>
      <c r="E460" s="61" t="s">
        <v>1639</v>
      </c>
      <c r="F460" s="62" t="s">
        <v>1636</v>
      </c>
    </row>
    <row r="461" spans="1:12">
      <c r="A461" s="63" t="str">
        <f t="shared" si="7"/>
        <v>MP-5-0</v>
      </c>
      <c r="B461" s="63">
        <v>460</v>
      </c>
      <c r="C461" s="63" t="s">
        <v>144</v>
      </c>
      <c r="D461" s="63">
        <v>0</v>
      </c>
      <c r="E461" s="61" t="s">
        <v>420</v>
      </c>
      <c r="F461" s="62" t="s">
        <v>609</v>
      </c>
      <c r="K461" s="63" t="s">
        <v>1157</v>
      </c>
      <c r="L461" s="63" t="s">
        <v>1157</v>
      </c>
    </row>
    <row r="462" spans="1:12">
      <c r="A462" s="63" t="str">
        <f t="shared" si="7"/>
        <v>MP-5-1</v>
      </c>
      <c r="B462" s="63">
        <v>461</v>
      </c>
      <c r="C462" s="63" t="s">
        <v>144</v>
      </c>
      <c r="D462" s="63">
        <v>1</v>
      </c>
      <c r="E462" s="61" t="s">
        <v>1640</v>
      </c>
      <c r="F462" s="62" t="s">
        <v>1641</v>
      </c>
      <c r="G462" s="63" t="s">
        <v>1157</v>
      </c>
      <c r="H462" s="61" t="s">
        <v>1642</v>
      </c>
    </row>
    <row r="463" spans="1:12">
      <c r="A463" s="63" t="str">
        <f t="shared" si="7"/>
        <v>MP-5-2</v>
      </c>
      <c r="B463" s="63">
        <v>462</v>
      </c>
      <c r="C463" s="63" t="s">
        <v>144</v>
      </c>
      <c r="D463" s="63">
        <v>2</v>
      </c>
      <c r="E463" s="61" t="s">
        <v>1640</v>
      </c>
      <c r="F463" s="62" t="s">
        <v>1643</v>
      </c>
      <c r="G463" s="63" t="s">
        <v>1157</v>
      </c>
      <c r="H463" s="61" t="s">
        <v>1642</v>
      </c>
    </row>
    <row r="464" spans="1:12">
      <c r="A464" s="63" t="str">
        <f t="shared" si="7"/>
        <v>MP-5-3</v>
      </c>
      <c r="B464" s="63">
        <v>463</v>
      </c>
      <c r="C464" s="63" t="s">
        <v>144</v>
      </c>
      <c r="D464" s="63">
        <v>3</v>
      </c>
      <c r="E464" s="61" t="s">
        <v>1640</v>
      </c>
      <c r="F464" s="62" t="s">
        <v>1644</v>
      </c>
    </row>
    <row r="465" spans="1:12">
      <c r="A465" s="63" t="str">
        <f t="shared" si="7"/>
        <v>MP-5-4</v>
      </c>
      <c r="B465" s="63">
        <v>464</v>
      </c>
      <c r="C465" s="63" t="s">
        <v>144</v>
      </c>
      <c r="D465" s="63">
        <v>4</v>
      </c>
      <c r="E465" s="61" t="s">
        <v>1640</v>
      </c>
      <c r="F465" s="62" t="s">
        <v>1623</v>
      </c>
      <c r="K465" s="63" t="s">
        <v>1157</v>
      </c>
      <c r="L465" s="63" t="s">
        <v>1157</v>
      </c>
    </row>
    <row r="466" spans="1:12">
      <c r="A466" s="63" t="str">
        <f t="shared" si="7"/>
        <v>MP-6-0</v>
      </c>
      <c r="B466" s="63">
        <v>465</v>
      </c>
      <c r="C466" s="63" t="s">
        <v>146</v>
      </c>
      <c r="D466" s="63">
        <v>0</v>
      </c>
      <c r="E466" s="61" t="s">
        <v>422</v>
      </c>
      <c r="F466" s="62" t="s">
        <v>609</v>
      </c>
      <c r="J466" s="63" t="s">
        <v>1157</v>
      </c>
      <c r="K466" s="63" t="s">
        <v>1157</v>
      </c>
      <c r="L466" s="63" t="s">
        <v>1157</v>
      </c>
    </row>
    <row r="467" spans="1:12">
      <c r="A467" s="63" t="str">
        <f t="shared" si="7"/>
        <v>MP-6-1</v>
      </c>
      <c r="B467" s="63">
        <v>466</v>
      </c>
      <c r="C467" s="63" t="s">
        <v>146</v>
      </c>
      <c r="D467" s="63">
        <v>1</v>
      </c>
      <c r="E467" s="61" t="s">
        <v>1645</v>
      </c>
      <c r="F467" s="62" t="s">
        <v>1646</v>
      </c>
      <c r="L467" s="63" t="s">
        <v>1157</v>
      </c>
    </row>
    <row r="468" spans="1:12">
      <c r="A468" s="63" t="str">
        <f t="shared" si="7"/>
        <v>MP-6-2</v>
      </c>
      <c r="B468" s="63">
        <v>467</v>
      </c>
      <c r="C468" s="63" t="s">
        <v>146</v>
      </c>
      <c r="D468" s="63">
        <v>2</v>
      </c>
      <c r="E468" s="61" t="s">
        <v>1645</v>
      </c>
      <c r="F468" s="62" t="s">
        <v>1647</v>
      </c>
      <c r="L468" s="63" t="s">
        <v>1157</v>
      </c>
    </row>
    <row r="469" spans="1:12">
      <c r="A469" s="63" t="str">
        <f t="shared" si="7"/>
        <v>MP-6-3</v>
      </c>
      <c r="B469" s="63">
        <v>468</v>
      </c>
      <c r="C469" s="63" t="s">
        <v>146</v>
      </c>
      <c r="D469" s="63">
        <v>3</v>
      </c>
      <c r="E469" s="61" t="s">
        <v>1645</v>
      </c>
      <c r="F469" s="62" t="s">
        <v>1648</v>
      </c>
      <c r="L469" s="63" t="s">
        <v>1157</v>
      </c>
    </row>
    <row r="470" spans="1:12">
      <c r="A470" s="63" t="str">
        <f t="shared" si="7"/>
        <v>MP-6-4</v>
      </c>
      <c r="B470" s="63">
        <v>469</v>
      </c>
      <c r="C470" s="63" t="s">
        <v>146</v>
      </c>
      <c r="D470" s="63">
        <v>4</v>
      </c>
      <c r="E470" s="61" t="s">
        <v>1645</v>
      </c>
      <c r="F470" s="62" t="s">
        <v>1649</v>
      </c>
      <c r="G470" s="63" t="s">
        <v>1157</v>
      </c>
      <c r="H470" s="61" t="s">
        <v>1650</v>
      </c>
    </row>
    <row r="471" spans="1:12">
      <c r="A471" s="63" t="str">
        <f t="shared" si="7"/>
        <v>MP-6-5</v>
      </c>
      <c r="B471" s="63">
        <v>470</v>
      </c>
      <c r="C471" s="63" t="s">
        <v>146</v>
      </c>
      <c r="D471" s="63">
        <v>5</v>
      </c>
      <c r="E471" s="61" t="s">
        <v>1645</v>
      </c>
      <c r="F471" s="62" t="s">
        <v>1651</v>
      </c>
      <c r="G471" s="63" t="s">
        <v>1157</v>
      </c>
      <c r="H471" s="61" t="s">
        <v>1650</v>
      </c>
    </row>
    <row r="472" spans="1:12">
      <c r="A472" s="63" t="str">
        <f t="shared" si="7"/>
        <v>MP-6-6</v>
      </c>
      <c r="B472" s="63">
        <v>471</v>
      </c>
      <c r="C472" s="63" t="s">
        <v>146</v>
      </c>
      <c r="D472" s="63">
        <v>6</v>
      </c>
      <c r="E472" s="61" t="s">
        <v>1645</v>
      </c>
      <c r="F472" s="62" t="s">
        <v>1652</v>
      </c>
      <c r="G472" s="63" t="s">
        <v>1157</v>
      </c>
      <c r="H472" s="61" t="s">
        <v>1650</v>
      </c>
    </row>
    <row r="473" spans="1:12">
      <c r="A473" s="63" t="str">
        <f t="shared" si="7"/>
        <v>MP-6-7</v>
      </c>
      <c r="B473" s="63">
        <v>472</v>
      </c>
      <c r="C473" s="63" t="s">
        <v>146</v>
      </c>
      <c r="D473" s="63">
        <v>7</v>
      </c>
      <c r="E473" s="61" t="s">
        <v>1645</v>
      </c>
      <c r="F473" s="62" t="s">
        <v>1175</v>
      </c>
    </row>
    <row r="474" spans="1:12">
      <c r="A474" s="63" t="str">
        <f t="shared" si="7"/>
        <v>MP-6-8</v>
      </c>
      <c r="B474" s="63">
        <v>473</v>
      </c>
      <c r="C474" s="63" t="s">
        <v>146</v>
      </c>
      <c r="D474" s="63">
        <v>8</v>
      </c>
      <c r="E474" s="61" t="s">
        <v>1645</v>
      </c>
      <c r="F474" s="62" t="s">
        <v>1653</v>
      </c>
    </row>
    <row r="475" spans="1:12">
      <c r="A475" s="63" t="str">
        <f t="shared" si="7"/>
        <v>MP-7-0</v>
      </c>
      <c r="B475" s="63">
        <v>474</v>
      </c>
      <c r="C475" s="63" t="s">
        <v>148</v>
      </c>
      <c r="D475" s="63">
        <v>0</v>
      </c>
      <c r="E475" s="61" t="s">
        <v>424</v>
      </c>
      <c r="F475" s="62" t="s">
        <v>609</v>
      </c>
      <c r="J475" s="63" t="s">
        <v>1157</v>
      </c>
      <c r="K475" s="63" t="s">
        <v>1157</v>
      </c>
      <c r="L475" s="63" t="s">
        <v>1157</v>
      </c>
    </row>
    <row r="476" spans="1:12">
      <c r="A476" s="63" t="str">
        <f t="shared" si="7"/>
        <v>MP-7-1</v>
      </c>
      <c r="B476" s="63">
        <v>475</v>
      </c>
      <c r="C476" s="63" t="s">
        <v>148</v>
      </c>
      <c r="D476" s="63">
        <v>1</v>
      </c>
      <c r="E476" s="61" t="s">
        <v>1654</v>
      </c>
      <c r="F476" s="62" t="s">
        <v>1655</v>
      </c>
      <c r="K476" s="63" t="s">
        <v>1157</v>
      </c>
      <c r="L476" s="63" t="s">
        <v>1157</v>
      </c>
    </row>
    <row r="477" spans="1:12">
      <c r="A477" s="63" t="str">
        <f t="shared" si="7"/>
        <v>MP-7-2</v>
      </c>
      <c r="B477" s="63">
        <v>476</v>
      </c>
      <c r="C477" s="63" t="s">
        <v>148</v>
      </c>
      <c r="D477" s="63">
        <v>2</v>
      </c>
      <c r="E477" s="61" t="s">
        <v>1654</v>
      </c>
      <c r="F477" s="62" t="s">
        <v>1656</v>
      </c>
    </row>
    <row r="478" spans="1:12">
      <c r="A478" s="63" t="str">
        <f t="shared" si="7"/>
        <v>MP-8-0</v>
      </c>
      <c r="B478" s="63">
        <v>477</v>
      </c>
      <c r="C478" s="63" t="s">
        <v>1657</v>
      </c>
      <c r="D478" s="63">
        <v>0</v>
      </c>
      <c r="E478" s="61" t="s">
        <v>1658</v>
      </c>
      <c r="F478" s="62" t="s">
        <v>609</v>
      </c>
    </row>
    <row r="479" spans="1:12">
      <c r="A479" s="63" t="str">
        <f t="shared" si="7"/>
        <v>MP-8-1</v>
      </c>
      <c r="B479" s="63">
        <v>478</v>
      </c>
      <c r="C479" s="63" t="s">
        <v>1657</v>
      </c>
      <c r="D479" s="63">
        <v>1</v>
      </c>
      <c r="E479" s="61" t="s">
        <v>1659</v>
      </c>
      <c r="F479" s="62" t="s">
        <v>1660</v>
      </c>
    </row>
    <row r="480" spans="1:12">
      <c r="A480" s="63" t="str">
        <f t="shared" si="7"/>
        <v>MP-8-2</v>
      </c>
      <c r="B480" s="63">
        <v>479</v>
      </c>
      <c r="C480" s="63" t="s">
        <v>1657</v>
      </c>
      <c r="D480" s="63">
        <v>2</v>
      </c>
      <c r="E480" s="61" t="s">
        <v>1659</v>
      </c>
      <c r="F480" s="62" t="s">
        <v>1647</v>
      </c>
    </row>
    <row r="481" spans="1:12">
      <c r="A481" s="63" t="str">
        <f t="shared" si="7"/>
        <v>MP-8-3</v>
      </c>
      <c r="B481" s="63">
        <v>480</v>
      </c>
      <c r="C481" s="63" t="s">
        <v>1657</v>
      </c>
      <c r="D481" s="63">
        <v>3</v>
      </c>
      <c r="E481" s="61" t="s">
        <v>1659</v>
      </c>
      <c r="F481" s="62" t="s">
        <v>1649</v>
      </c>
    </row>
    <row r="482" spans="1:12">
      <c r="A482" s="63" t="str">
        <f t="shared" si="7"/>
        <v>MP-8-4</v>
      </c>
      <c r="B482" s="63">
        <v>481</v>
      </c>
      <c r="C482" s="63" t="s">
        <v>1657</v>
      </c>
      <c r="D482" s="63">
        <v>4</v>
      </c>
      <c r="E482" s="61" t="s">
        <v>1659</v>
      </c>
      <c r="F482" s="62" t="s">
        <v>1651</v>
      </c>
    </row>
    <row r="483" spans="1:12">
      <c r="A483" s="63" t="str">
        <f t="shared" si="7"/>
        <v>PE-1-0</v>
      </c>
      <c r="B483" s="63">
        <v>482</v>
      </c>
      <c r="C483" s="63" t="s">
        <v>426</v>
      </c>
      <c r="D483" s="63">
        <v>0</v>
      </c>
      <c r="E483" s="61" t="s">
        <v>427</v>
      </c>
      <c r="I483" s="63" t="s">
        <v>1157</v>
      </c>
      <c r="J483" s="63" t="s">
        <v>1157</v>
      </c>
      <c r="K483" s="63" t="s">
        <v>1157</v>
      </c>
      <c r="L483" s="63" t="s">
        <v>1157</v>
      </c>
    </row>
    <row r="484" spans="1:12">
      <c r="A484" s="63" t="str">
        <f t="shared" si="7"/>
        <v>PE-2-0</v>
      </c>
      <c r="B484" s="63">
        <v>483</v>
      </c>
      <c r="C484" s="63" t="s">
        <v>149</v>
      </c>
      <c r="D484" s="63">
        <v>0</v>
      </c>
      <c r="E484" s="61" t="s">
        <v>428</v>
      </c>
      <c r="F484" s="62" t="s">
        <v>609</v>
      </c>
      <c r="J484" s="63" t="s">
        <v>1157</v>
      </c>
      <c r="K484" s="63" t="s">
        <v>1157</v>
      </c>
      <c r="L484" s="63" t="s">
        <v>1157</v>
      </c>
    </row>
    <row r="485" spans="1:12">
      <c r="A485" s="63" t="str">
        <f t="shared" si="7"/>
        <v>PE-2-1</v>
      </c>
      <c r="B485" s="63">
        <v>484</v>
      </c>
      <c r="C485" s="63" t="s">
        <v>149</v>
      </c>
      <c r="D485" s="63">
        <v>1</v>
      </c>
      <c r="E485" s="61" t="s">
        <v>1661</v>
      </c>
      <c r="F485" s="62" t="s">
        <v>1662</v>
      </c>
    </row>
    <row r="486" spans="1:12">
      <c r="A486" s="63" t="str">
        <f t="shared" si="7"/>
        <v>PE-2-2</v>
      </c>
      <c r="B486" s="63">
        <v>485</v>
      </c>
      <c r="C486" s="63" t="s">
        <v>149</v>
      </c>
      <c r="D486" s="63">
        <v>2</v>
      </c>
      <c r="E486" s="61" t="s">
        <v>1661</v>
      </c>
      <c r="F486" s="62" t="s">
        <v>1663</v>
      </c>
    </row>
    <row r="487" spans="1:12">
      <c r="A487" s="63" t="str">
        <f t="shared" si="7"/>
        <v>PE-2-3</v>
      </c>
      <c r="B487" s="63">
        <v>486</v>
      </c>
      <c r="C487" s="63" t="s">
        <v>149</v>
      </c>
      <c r="D487" s="63">
        <v>3</v>
      </c>
      <c r="E487" s="61" t="s">
        <v>1661</v>
      </c>
      <c r="F487" s="62" t="s">
        <v>1664</v>
      </c>
    </row>
    <row r="488" spans="1:12">
      <c r="A488" s="63" t="str">
        <f t="shared" si="7"/>
        <v>PE-3-0</v>
      </c>
      <c r="B488" s="63">
        <v>487</v>
      </c>
      <c r="C488" s="63" t="s">
        <v>153</v>
      </c>
      <c r="D488" s="63">
        <v>0</v>
      </c>
      <c r="E488" s="61" t="s">
        <v>429</v>
      </c>
      <c r="F488" s="62" t="s">
        <v>609</v>
      </c>
      <c r="J488" s="63" t="s">
        <v>1157</v>
      </c>
      <c r="K488" s="63" t="s">
        <v>1157</v>
      </c>
      <c r="L488" s="63" t="s">
        <v>1157</v>
      </c>
    </row>
    <row r="489" spans="1:12">
      <c r="A489" s="63" t="str">
        <f t="shared" si="7"/>
        <v>PE-3-1</v>
      </c>
      <c r="B489" s="63">
        <v>488</v>
      </c>
      <c r="C489" s="63" t="s">
        <v>153</v>
      </c>
      <c r="D489" s="63">
        <v>1</v>
      </c>
      <c r="E489" s="61" t="s">
        <v>1665</v>
      </c>
      <c r="F489" s="62" t="s">
        <v>1666</v>
      </c>
      <c r="L489" s="63" t="s">
        <v>1157</v>
      </c>
    </row>
    <row r="490" spans="1:12">
      <c r="A490" s="63" t="str">
        <f t="shared" si="7"/>
        <v>PE-3-2</v>
      </c>
      <c r="B490" s="63">
        <v>489</v>
      </c>
      <c r="C490" s="63" t="s">
        <v>153</v>
      </c>
      <c r="D490" s="63">
        <v>2</v>
      </c>
      <c r="E490" s="61" t="s">
        <v>1665</v>
      </c>
      <c r="F490" s="62" t="s">
        <v>1667</v>
      </c>
    </row>
    <row r="491" spans="1:12">
      <c r="A491" s="63" t="str">
        <f t="shared" si="7"/>
        <v>PE-3-3</v>
      </c>
      <c r="B491" s="63">
        <v>490</v>
      </c>
      <c r="C491" s="63" t="s">
        <v>153</v>
      </c>
      <c r="D491" s="63">
        <v>3</v>
      </c>
      <c r="E491" s="61" t="s">
        <v>1665</v>
      </c>
      <c r="F491" s="62" t="s">
        <v>1668</v>
      </c>
    </row>
    <row r="492" spans="1:12">
      <c r="A492" s="63" t="str">
        <f t="shared" si="7"/>
        <v>PE-3-4</v>
      </c>
      <c r="B492" s="63">
        <v>491</v>
      </c>
      <c r="C492" s="63" t="s">
        <v>153</v>
      </c>
      <c r="D492" s="63">
        <v>4</v>
      </c>
      <c r="E492" s="61" t="s">
        <v>1665</v>
      </c>
      <c r="F492" s="62" t="s">
        <v>1669</v>
      </c>
    </row>
    <row r="493" spans="1:12">
      <c r="A493" s="63" t="str">
        <f t="shared" si="7"/>
        <v>PE-3-5</v>
      </c>
      <c r="B493" s="63">
        <v>492</v>
      </c>
      <c r="C493" s="63" t="s">
        <v>153</v>
      </c>
      <c r="D493" s="63">
        <v>5</v>
      </c>
      <c r="E493" s="61" t="s">
        <v>1665</v>
      </c>
      <c r="F493" s="62" t="s">
        <v>1670</v>
      </c>
    </row>
    <row r="494" spans="1:12">
      <c r="A494" s="63" t="str">
        <f t="shared" si="7"/>
        <v>PE-3-6</v>
      </c>
      <c r="B494" s="63">
        <v>493</v>
      </c>
      <c r="C494" s="63" t="s">
        <v>153</v>
      </c>
      <c r="D494" s="63">
        <v>6</v>
      </c>
      <c r="E494" s="61" t="s">
        <v>1665</v>
      </c>
      <c r="F494" s="62" t="s">
        <v>1671</v>
      </c>
    </row>
    <row r="495" spans="1:12">
      <c r="A495" s="63" t="str">
        <f t="shared" si="7"/>
        <v>PE-4-0</v>
      </c>
      <c r="B495" s="63">
        <v>494</v>
      </c>
      <c r="C495" s="63" t="s">
        <v>431</v>
      </c>
      <c r="D495" s="63">
        <v>0</v>
      </c>
      <c r="E495" s="61" t="s">
        <v>432</v>
      </c>
      <c r="F495" s="62" t="s">
        <v>609</v>
      </c>
      <c r="K495" s="63" t="s">
        <v>1157</v>
      </c>
      <c r="L495" s="63" t="s">
        <v>1157</v>
      </c>
    </row>
    <row r="496" spans="1:12">
      <c r="A496" s="63" t="str">
        <f t="shared" si="7"/>
        <v>PE-5-0</v>
      </c>
      <c r="B496" s="63">
        <v>495</v>
      </c>
      <c r="C496" s="63" t="s">
        <v>433</v>
      </c>
      <c r="D496" s="63">
        <v>0</v>
      </c>
      <c r="E496" s="61" t="s">
        <v>434</v>
      </c>
      <c r="F496" s="62" t="s">
        <v>609</v>
      </c>
      <c r="K496" s="63" t="s">
        <v>1157</v>
      </c>
      <c r="L496" s="63" t="s">
        <v>1157</v>
      </c>
    </row>
    <row r="497" spans="1:12">
      <c r="A497" s="63" t="str">
        <f t="shared" si="7"/>
        <v>PE-5-1</v>
      </c>
      <c r="B497" s="63">
        <v>496</v>
      </c>
      <c r="C497" s="63" t="s">
        <v>433</v>
      </c>
      <c r="D497" s="63">
        <v>1</v>
      </c>
      <c r="E497" s="61" t="s">
        <v>1672</v>
      </c>
      <c r="F497" s="62" t="s">
        <v>1673</v>
      </c>
    </row>
    <row r="498" spans="1:12">
      <c r="A498" s="63" t="str">
        <f t="shared" si="7"/>
        <v>PE-5-2</v>
      </c>
      <c r="B498" s="63">
        <v>497</v>
      </c>
      <c r="C498" s="63" t="s">
        <v>433</v>
      </c>
      <c r="D498" s="63">
        <v>2</v>
      </c>
      <c r="E498" s="61" t="s">
        <v>1672</v>
      </c>
      <c r="F498" s="62" t="s">
        <v>1674</v>
      </c>
    </row>
    <row r="499" spans="1:12">
      <c r="A499" s="63" t="str">
        <f t="shared" si="7"/>
        <v>PE-5-3</v>
      </c>
      <c r="B499" s="63">
        <v>498</v>
      </c>
      <c r="C499" s="63" t="s">
        <v>433</v>
      </c>
      <c r="D499" s="63">
        <v>3</v>
      </c>
      <c r="E499" s="61" t="s">
        <v>1672</v>
      </c>
      <c r="F499" s="62" t="s">
        <v>1675</v>
      </c>
    </row>
    <row r="500" spans="1:12">
      <c r="A500" s="63" t="str">
        <f t="shared" si="7"/>
        <v>PE-6-0</v>
      </c>
      <c r="B500" s="63">
        <v>499</v>
      </c>
      <c r="C500" s="63" t="s">
        <v>159</v>
      </c>
      <c r="D500" s="63">
        <v>0</v>
      </c>
      <c r="E500" s="61" t="s">
        <v>435</v>
      </c>
      <c r="F500" s="62" t="s">
        <v>609</v>
      </c>
      <c r="I500" s="63" t="s">
        <v>1157</v>
      </c>
      <c r="J500" s="63" t="s">
        <v>1157</v>
      </c>
      <c r="K500" s="63" t="s">
        <v>1157</v>
      </c>
      <c r="L500" s="63" t="s">
        <v>1157</v>
      </c>
    </row>
    <row r="501" spans="1:12">
      <c r="A501" s="63" t="str">
        <f t="shared" si="7"/>
        <v>PE-6-1</v>
      </c>
      <c r="B501" s="63">
        <v>500</v>
      </c>
      <c r="C501" s="63" t="s">
        <v>159</v>
      </c>
      <c r="D501" s="63">
        <v>1</v>
      </c>
      <c r="E501" s="61" t="s">
        <v>1676</v>
      </c>
      <c r="F501" s="62" t="s">
        <v>1677</v>
      </c>
      <c r="I501" s="63" t="s">
        <v>1157</v>
      </c>
      <c r="K501" s="63" t="s">
        <v>1157</v>
      </c>
      <c r="L501" s="63" t="s">
        <v>1157</v>
      </c>
    </row>
    <row r="502" spans="1:12">
      <c r="A502" s="63" t="str">
        <f t="shared" si="7"/>
        <v>PE-6-2</v>
      </c>
      <c r="B502" s="63">
        <v>501</v>
      </c>
      <c r="C502" s="63" t="s">
        <v>159</v>
      </c>
      <c r="D502" s="63">
        <v>2</v>
      </c>
      <c r="E502" s="61" t="s">
        <v>1676</v>
      </c>
      <c r="F502" s="62" t="s">
        <v>1678</v>
      </c>
      <c r="I502" s="63" t="s">
        <v>1157</v>
      </c>
    </row>
    <row r="503" spans="1:12">
      <c r="A503" s="63" t="str">
        <f t="shared" si="7"/>
        <v>PE-6-3</v>
      </c>
      <c r="B503" s="63">
        <v>502</v>
      </c>
      <c r="C503" s="63" t="s">
        <v>159</v>
      </c>
      <c r="D503" s="63">
        <v>3</v>
      </c>
      <c r="E503" s="61" t="s">
        <v>1676</v>
      </c>
      <c r="F503" s="62" t="s">
        <v>1679</v>
      </c>
      <c r="I503" s="63" t="s">
        <v>1157</v>
      </c>
    </row>
    <row r="504" spans="1:12">
      <c r="A504" s="63" t="str">
        <f t="shared" si="7"/>
        <v>PE-6-4</v>
      </c>
      <c r="B504" s="63">
        <v>503</v>
      </c>
      <c r="C504" s="63" t="s">
        <v>159</v>
      </c>
      <c r="D504" s="63">
        <v>4</v>
      </c>
      <c r="E504" s="61" t="s">
        <v>1676</v>
      </c>
      <c r="F504" s="62" t="s">
        <v>1680</v>
      </c>
      <c r="I504" s="63" t="s">
        <v>1157</v>
      </c>
      <c r="L504" s="63" t="s">
        <v>1157</v>
      </c>
    </row>
    <row r="505" spans="1:12">
      <c r="A505" s="63" t="str">
        <f t="shared" si="7"/>
        <v>PE-7-0</v>
      </c>
      <c r="B505" s="63">
        <v>504</v>
      </c>
      <c r="C505" s="63" t="s">
        <v>1681</v>
      </c>
      <c r="D505" s="63">
        <v>0</v>
      </c>
      <c r="E505" s="61" t="s">
        <v>1682</v>
      </c>
      <c r="F505" s="62" t="s">
        <v>609</v>
      </c>
      <c r="G505" s="63" t="s">
        <v>1157</v>
      </c>
      <c r="H505" s="61" t="s">
        <v>1683</v>
      </c>
    </row>
    <row r="506" spans="1:12">
      <c r="A506" s="63" t="str">
        <f t="shared" si="7"/>
        <v>PE-8-0</v>
      </c>
      <c r="B506" s="63">
        <v>505</v>
      </c>
      <c r="C506" s="63" t="s">
        <v>438</v>
      </c>
      <c r="D506" s="63">
        <v>0</v>
      </c>
      <c r="E506" s="61" t="s">
        <v>439</v>
      </c>
      <c r="F506" s="62" t="s">
        <v>609</v>
      </c>
      <c r="I506" s="63" t="s">
        <v>1157</v>
      </c>
      <c r="J506" s="63" t="s">
        <v>1157</v>
      </c>
      <c r="K506" s="63" t="s">
        <v>1157</v>
      </c>
      <c r="L506" s="63" t="s">
        <v>1157</v>
      </c>
    </row>
    <row r="507" spans="1:12">
      <c r="A507" s="63" t="str">
        <f t="shared" si="7"/>
        <v>PE-8-1</v>
      </c>
      <c r="B507" s="63">
        <v>506</v>
      </c>
      <c r="C507" s="63" t="s">
        <v>438</v>
      </c>
      <c r="D507" s="63">
        <v>1</v>
      </c>
      <c r="E507" s="61" t="s">
        <v>1684</v>
      </c>
      <c r="F507" s="62" t="s">
        <v>1685</v>
      </c>
      <c r="L507" s="63" t="s">
        <v>1157</v>
      </c>
    </row>
    <row r="508" spans="1:12">
      <c r="A508" s="63" t="str">
        <f t="shared" si="7"/>
        <v>PE-8-2</v>
      </c>
      <c r="B508" s="63">
        <v>507</v>
      </c>
      <c r="C508" s="63" t="s">
        <v>438</v>
      </c>
      <c r="D508" s="63">
        <v>2</v>
      </c>
      <c r="E508" s="61" t="s">
        <v>1684</v>
      </c>
      <c r="F508" s="62" t="s">
        <v>1686</v>
      </c>
      <c r="G508" s="63" t="s">
        <v>1157</v>
      </c>
      <c r="H508" s="61" t="s">
        <v>1687</v>
      </c>
    </row>
    <row r="509" spans="1:12">
      <c r="A509" s="63" t="str">
        <f t="shared" si="7"/>
        <v>PE-9-0</v>
      </c>
      <c r="B509" s="63">
        <v>508</v>
      </c>
      <c r="C509" s="63" t="s">
        <v>441</v>
      </c>
      <c r="D509" s="63">
        <v>0</v>
      </c>
      <c r="E509" s="61" t="s">
        <v>442</v>
      </c>
      <c r="F509" s="62" t="s">
        <v>609</v>
      </c>
      <c r="K509" s="63" t="s">
        <v>1157</v>
      </c>
      <c r="L509" s="63" t="s">
        <v>1157</v>
      </c>
    </row>
    <row r="510" spans="1:12">
      <c r="A510" s="63" t="str">
        <f t="shared" si="7"/>
        <v>PE-9-1</v>
      </c>
      <c r="B510" s="63">
        <v>509</v>
      </c>
      <c r="C510" s="63" t="s">
        <v>441</v>
      </c>
      <c r="D510" s="63">
        <v>1</v>
      </c>
      <c r="E510" s="61" t="s">
        <v>1688</v>
      </c>
      <c r="F510" s="62" t="s">
        <v>1689</v>
      </c>
    </row>
    <row r="511" spans="1:12">
      <c r="A511" s="63" t="str">
        <f t="shared" si="7"/>
        <v>PE-9-2</v>
      </c>
      <c r="B511" s="63">
        <v>510</v>
      </c>
      <c r="C511" s="63" t="s">
        <v>441</v>
      </c>
      <c r="D511" s="63">
        <v>2</v>
      </c>
      <c r="E511" s="61" t="s">
        <v>1688</v>
      </c>
      <c r="F511" s="62" t="s">
        <v>1690</v>
      </c>
    </row>
    <row r="512" spans="1:12">
      <c r="A512" s="63" t="str">
        <f t="shared" si="7"/>
        <v>PE-10-0</v>
      </c>
      <c r="B512" s="63">
        <v>511</v>
      </c>
      <c r="C512" s="63" t="s">
        <v>443</v>
      </c>
      <c r="D512" s="63">
        <v>0</v>
      </c>
      <c r="E512" s="61" t="s">
        <v>444</v>
      </c>
      <c r="F512" s="62" t="s">
        <v>609</v>
      </c>
      <c r="K512" s="63" t="s">
        <v>1157</v>
      </c>
      <c r="L512" s="63" t="s">
        <v>1157</v>
      </c>
    </row>
    <row r="513" spans="1:12">
      <c r="A513" s="63" t="str">
        <f t="shared" si="7"/>
        <v>PE-10-1</v>
      </c>
      <c r="B513" s="63">
        <v>512</v>
      </c>
      <c r="C513" s="63" t="s">
        <v>443</v>
      </c>
      <c r="D513" s="63">
        <v>1</v>
      </c>
      <c r="E513" s="61" t="s">
        <v>1691</v>
      </c>
      <c r="F513" s="62" t="s">
        <v>1692</v>
      </c>
      <c r="G513" s="63" t="s">
        <v>1157</v>
      </c>
      <c r="H513" s="61" t="s">
        <v>1693</v>
      </c>
    </row>
    <row r="514" spans="1:12">
      <c r="A514" s="63" t="str">
        <f t="shared" ref="A514:A577" si="8">CONCATENATE(C514,"-",D514)</f>
        <v>PE-11-0</v>
      </c>
      <c r="B514" s="63">
        <v>513</v>
      </c>
      <c r="C514" s="63" t="s">
        <v>445</v>
      </c>
      <c r="D514" s="63">
        <v>0</v>
      </c>
      <c r="E514" s="61" t="s">
        <v>446</v>
      </c>
      <c r="F514" s="62" t="s">
        <v>609</v>
      </c>
      <c r="K514" s="63" t="s">
        <v>1157</v>
      </c>
      <c r="L514" s="63" t="s">
        <v>1157</v>
      </c>
    </row>
    <row r="515" spans="1:12">
      <c r="A515" s="63" t="str">
        <f t="shared" si="8"/>
        <v>PE-11-1</v>
      </c>
      <c r="B515" s="63">
        <v>514</v>
      </c>
      <c r="C515" s="63" t="s">
        <v>445</v>
      </c>
      <c r="D515" s="63">
        <v>1</v>
      </c>
      <c r="E515" s="61" t="s">
        <v>1694</v>
      </c>
      <c r="F515" s="62" t="s">
        <v>1695</v>
      </c>
      <c r="L515" s="63" t="s">
        <v>1157</v>
      </c>
    </row>
    <row r="516" spans="1:12">
      <c r="A516" s="63" t="str">
        <f t="shared" si="8"/>
        <v>PE-11-2</v>
      </c>
      <c r="B516" s="63">
        <v>515</v>
      </c>
      <c r="C516" s="63" t="s">
        <v>445</v>
      </c>
      <c r="D516" s="63">
        <v>2</v>
      </c>
      <c r="E516" s="61" t="s">
        <v>1694</v>
      </c>
      <c r="F516" s="62" t="s">
        <v>1696</v>
      </c>
    </row>
    <row r="517" spans="1:12">
      <c r="A517" s="63" t="str">
        <f t="shared" si="8"/>
        <v>PE-12-0</v>
      </c>
      <c r="B517" s="63">
        <v>516</v>
      </c>
      <c r="C517" s="63" t="s">
        <v>101</v>
      </c>
      <c r="D517" s="63">
        <v>0</v>
      </c>
      <c r="E517" s="61" t="s">
        <v>448</v>
      </c>
      <c r="F517" s="62" t="s">
        <v>609</v>
      </c>
      <c r="J517" s="63" t="s">
        <v>1157</v>
      </c>
      <c r="K517" s="63" t="s">
        <v>1157</v>
      </c>
      <c r="L517" s="63" t="s">
        <v>1157</v>
      </c>
    </row>
    <row r="518" spans="1:12">
      <c r="A518" s="63" t="str">
        <f t="shared" si="8"/>
        <v>PE-12-1</v>
      </c>
      <c r="B518" s="63">
        <v>517</v>
      </c>
      <c r="C518" s="63" t="s">
        <v>101</v>
      </c>
      <c r="D518" s="63">
        <v>1</v>
      </c>
      <c r="E518" s="61" t="s">
        <v>1697</v>
      </c>
      <c r="F518" s="62" t="s">
        <v>1698</v>
      </c>
    </row>
    <row r="519" spans="1:12">
      <c r="A519" s="63" t="str">
        <f t="shared" si="8"/>
        <v>PE-13-0</v>
      </c>
      <c r="B519" s="63">
        <v>518</v>
      </c>
      <c r="C519" s="63" t="s">
        <v>449</v>
      </c>
      <c r="D519" s="63">
        <v>0</v>
      </c>
      <c r="E519" s="61" t="s">
        <v>450</v>
      </c>
      <c r="F519" s="62" t="s">
        <v>609</v>
      </c>
      <c r="J519" s="63" t="s">
        <v>1157</v>
      </c>
      <c r="K519" s="63" t="s">
        <v>1157</v>
      </c>
      <c r="L519" s="63" t="s">
        <v>1157</v>
      </c>
    </row>
    <row r="520" spans="1:12">
      <c r="A520" s="63" t="str">
        <f t="shared" si="8"/>
        <v>PE-13-1</v>
      </c>
      <c r="B520" s="63">
        <v>519</v>
      </c>
      <c r="C520" s="63" t="s">
        <v>449</v>
      </c>
      <c r="D520" s="63">
        <v>1</v>
      </c>
      <c r="E520" s="61" t="s">
        <v>1699</v>
      </c>
      <c r="F520" s="62" t="s">
        <v>1700</v>
      </c>
      <c r="L520" s="63" t="s">
        <v>1157</v>
      </c>
    </row>
    <row r="521" spans="1:12">
      <c r="A521" s="63" t="str">
        <f t="shared" si="8"/>
        <v>PE-13-2</v>
      </c>
      <c r="B521" s="63">
        <v>520</v>
      </c>
      <c r="C521" s="63" t="s">
        <v>449</v>
      </c>
      <c r="D521" s="63">
        <v>2</v>
      </c>
      <c r="E521" s="61" t="s">
        <v>1699</v>
      </c>
      <c r="F521" s="62" t="s">
        <v>1701</v>
      </c>
      <c r="L521" s="63" t="s">
        <v>1157</v>
      </c>
    </row>
    <row r="522" spans="1:12">
      <c r="A522" s="63" t="str">
        <f t="shared" si="8"/>
        <v>PE-13-3</v>
      </c>
      <c r="B522" s="63">
        <v>521</v>
      </c>
      <c r="C522" s="63" t="s">
        <v>449</v>
      </c>
      <c r="D522" s="63">
        <v>3</v>
      </c>
      <c r="E522" s="61" t="s">
        <v>1699</v>
      </c>
      <c r="F522" s="62" t="s">
        <v>1702</v>
      </c>
      <c r="K522" s="63" t="s">
        <v>1157</v>
      </c>
      <c r="L522" s="63" t="s">
        <v>1157</v>
      </c>
    </row>
    <row r="523" spans="1:12">
      <c r="A523" s="63" t="str">
        <f t="shared" si="8"/>
        <v>PE-13-4</v>
      </c>
      <c r="B523" s="63">
        <v>522</v>
      </c>
      <c r="C523" s="63" t="s">
        <v>449</v>
      </c>
      <c r="D523" s="63">
        <v>4</v>
      </c>
      <c r="E523" s="61" t="s">
        <v>1699</v>
      </c>
      <c r="F523" s="62" t="s">
        <v>1703</v>
      </c>
    </row>
    <row r="524" spans="1:12">
      <c r="A524" s="63" t="str">
        <f t="shared" si="8"/>
        <v>PE-14-0</v>
      </c>
      <c r="B524" s="63">
        <v>523</v>
      </c>
      <c r="C524" s="63" t="s">
        <v>453</v>
      </c>
      <c r="D524" s="63">
        <v>0</v>
      </c>
      <c r="E524" s="61" t="s">
        <v>454</v>
      </c>
      <c r="F524" s="62" t="s">
        <v>609</v>
      </c>
      <c r="J524" s="63" t="s">
        <v>1157</v>
      </c>
      <c r="K524" s="63" t="s">
        <v>1157</v>
      </c>
      <c r="L524" s="63" t="s">
        <v>1157</v>
      </c>
    </row>
    <row r="525" spans="1:12">
      <c r="A525" s="63" t="str">
        <f t="shared" si="8"/>
        <v>PE-14-1</v>
      </c>
      <c r="B525" s="63">
        <v>524</v>
      </c>
      <c r="C525" s="63" t="s">
        <v>453</v>
      </c>
      <c r="D525" s="63">
        <v>1</v>
      </c>
      <c r="E525" s="61" t="s">
        <v>1704</v>
      </c>
      <c r="F525" s="62" t="s">
        <v>1705</v>
      </c>
    </row>
    <row r="526" spans="1:12">
      <c r="A526" s="63" t="str">
        <f t="shared" si="8"/>
        <v>PE-14-2</v>
      </c>
      <c r="B526" s="63">
        <v>525</v>
      </c>
      <c r="C526" s="63" t="s">
        <v>453</v>
      </c>
      <c r="D526" s="63">
        <v>2</v>
      </c>
      <c r="E526" s="61" t="s">
        <v>1704</v>
      </c>
      <c r="F526" s="62" t="s">
        <v>1706</v>
      </c>
    </row>
    <row r="527" spans="1:12">
      <c r="A527" s="63" t="str">
        <f t="shared" si="8"/>
        <v>PE-15-0</v>
      </c>
      <c r="B527" s="63">
        <v>526</v>
      </c>
      <c r="C527" s="63" t="s">
        <v>455</v>
      </c>
      <c r="D527" s="63">
        <v>0</v>
      </c>
      <c r="E527" s="61" t="s">
        <v>456</v>
      </c>
      <c r="F527" s="62" t="s">
        <v>609</v>
      </c>
      <c r="J527" s="63" t="s">
        <v>1157</v>
      </c>
      <c r="K527" s="63" t="s">
        <v>1157</v>
      </c>
      <c r="L527" s="63" t="s">
        <v>1157</v>
      </c>
    </row>
    <row r="528" spans="1:12">
      <c r="A528" s="63" t="str">
        <f t="shared" si="8"/>
        <v>PE-15-1</v>
      </c>
      <c r="B528" s="63">
        <v>527</v>
      </c>
      <c r="C528" s="63" t="s">
        <v>455</v>
      </c>
      <c r="D528" s="63">
        <v>1</v>
      </c>
      <c r="E528" s="61" t="s">
        <v>1707</v>
      </c>
      <c r="F528" s="62" t="s">
        <v>1708</v>
      </c>
      <c r="L528" s="63" t="s">
        <v>1157</v>
      </c>
    </row>
    <row r="529" spans="1:12">
      <c r="A529" s="63" t="str">
        <f t="shared" si="8"/>
        <v>PE-16-0</v>
      </c>
      <c r="B529" s="63">
        <v>528</v>
      </c>
      <c r="C529" s="63" t="s">
        <v>458</v>
      </c>
      <c r="D529" s="63">
        <v>0</v>
      </c>
      <c r="E529" s="61" t="s">
        <v>459</v>
      </c>
      <c r="F529" s="62" t="s">
        <v>609</v>
      </c>
      <c r="J529" s="63" t="s">
        <v>1157</v>
      </c>
      <c r="K529" s="63" t="s">
        <v>1157</v>
      </c>
      <c r="L529" s="63" t="s">
        <v>1157</v>
      </c>
    </row>
    <row r="530" spans="1:12">
      <c r="A530" s="63" t="str">
        <f t="shared" si="8"/>
        <v>PE-17-0</v>
      </c>
      <c r="B530" s="63">
        <v>529</v>
      </c>
      <c r="C530" s="63" t="s">
        <v>460</v>
      </c>
      <c r="D530" s="63">
        <v>0</v>
      </c>
      <c r="E530" s="61" t="s">
        <v>461</v>
      </c>
      <c r="F530" s="62" t="s">
        <v>609</v>
      </c>
      <c r="K530" s="63" t="s">
        <v>1157</v>
      </c>
      <c r="L530" s="63" t="s">
        <v>1157</v>
      </c>
    </row>
    <row r="531" spans="1:12">
      <c r="A531" s="63" t="str">
        <f t="shared" si="8"/>
        <v>PE-18-0</v>
      </c>
      <c r="B531" s="63">
        <v>530</v>
      </c>
      <c r="C531" s="63" t="s">
        <v>161</v>
      </c>
      <c r="D531" s="63">
        <v>0</v>
      </c>
      <c r="E531" s="61" t="s">
        <v>462</v>
      </c>
      <c r="F531" s="62" t="s">
        <v>609</v>
      </c>
      <c r="L531" s="63" t="s">
        <v>1157</v>
      </c>
    </row>
    <row r="532" spans="1:12">
      <c r="A532" s="63" t="str">
        <f t="shared" si="8"/>
        <v>PE-18-1</v>
      </c>
      <c r="B532" s="63">
        <v>531</v>
      </c>
      <c r="C532" s="63" t="s">
        <v>161</v>
      </c>
      <c r="D532" s="63">
        <v>1</v>
      </c>
      <c r="E532" s="61" t="s">
        <v>1709</v>
      </c>
      <c r="F532" s="62" t="s">
        <v>1710</v>
      </c>
    </row>
    <row r="533" spans="1:12">
      <c r="A533" s="63" t="str">
        <f t="shared" si="8"/>
        <v>PE-19-0</v>
      </c>
      <c r="B533" s="63">
        <v>532</v>
      </c>
      <c r="C533" s="63" t="s">
        <v>38</v>
      </c>
      <c r="D533" s="63">
        <v>0</v>
      </c>
      <c r="E533" s="61" t="s">
        <v>1711</v>
      </c>
      <c r="F533" s="62" t="s">
        <v>609</v>
      </c>
    </row>
    <row r="534" spans="1:12">
      <c r="A534" s="63" t="str">
        <f t="shared" si="8"/>
        <v>PE-19-1</v>
      </c>
      <c r="B534" s="63">
        <v>533</v>
      </c>
      <c r="C534" s="63" t="s">
        <v>38</v>
      </c>
      <c r="D534" s="63">
        <v>1</v>
      </c>
      <c r="E534" s="61" t="s">
        <v>1712</v>
      </c>
      <c r="F534" s="62" t="s">
        <v>1713</v>
      </c>
    </row>
    <row r="535" spans="1:12">
      <c r="A535" s="63" t="str">
        <f t="shared" si="8"/>
        <v>PE-20-0</v>
      </c>
      <c r="B535" s="63">
        <v>534</v>
      </c>
      <c r="C535" s="63" t="s">
        <v>1714</v>
      </c>
      <c r="D535" s="63">
        <v>0</v>
      </c>
      <c r="E535" s="61" t="s">
        <v>1715</v>
      </c>
      <c r="F535" s="62" t="s">
        <v>609</v>
      </c>
    </row>
    <row r="536" spans="1:12">
      <c r="A536" s="63" t="str">
        <f t="shared" si="8"/>
        <v>PL-1-0</v>
      </c>
      <c r="B536" s="63">
        <v>535</v>
      </c>
      <c r="C536" s="63" t="s">
        <v>463</v>
      </c>
      <c r="D536" s="63">
        <v>0</v>
      </c>
      <c r="E536" s="61" t="s">
        <v>464</v>
      </c>
      <c r="F536" s="62" t="s">
        <v>609</v>
      </c>
      <c r="I536" s="63" t="s">
        <v>1157</v>
      </c>
      <c r="J536" s="63" t="s">
        <v>1157</v>
      </c>
      <c r="K536" s="63" t="s">
        <v>1157</v>
      </c>
      <c r="L536" s="63" t="s">
        <v>1157</v>
      </c>
    </row>
    <row r="537" spans="1:12">
      <c r="A537" s="63" t="str">
        <f t="shared" si="8"/>
        <v>PL-2-0</v>
      </c>
      <c r="B537" s="63">
        <v>536</v>
      </c>
      <c r="C537" s="63" t="s">
        <v>163</v>
      </c>
      <c r="D537" s="63">
        <v>0</v>
      </c>
      <c r="E537" s="61" t="s">
        <v>465</v>
      </c>
      <c r="F537" s="62" t="s">
        <v>609</v>
      </c>
      <c r="I537" s="63" t="s">
        <v>1157</v>
      </c>
      <c r="J537" s="63" t="s">
        <v>1157</v>
      </c>
      <c r="K537" s="63" t="s">
        <v>1157</v>
      </c>
      <c r="L537" s="63" t="s">
        <v>1157</v>
      </c>
    </row>
    <row r="538" spans="1:12">
      <c r="A538" s="63" t="str">
        <f t="shared" si="8"/>
        <v>PL-2-1</v>
      </c>
      <c r="B538" s="63">
        <v>537</v>
      </c>
      <c r="C538" s="63" t="s">
        <v>163</v>
      </c>
      <c r="D538" s="63">
        <v>1</v>
      </c>
      <c r="E538" s="61" t="s">
        <v>1716</v>
      </c>
      <c r="F538" s="62" t="s">
        <v>1717</v>
      </c>
      <c r="G538" s="63" t="s">
        <v>1157</v>
      </c>
      <c r="H538" s="61" t="s">
        <v>1718</v>
      </c>
    </row>
    <row r="539" spans="1:12">
      <c r="A539" s="63" t="str">
        <f t="shared" si="8"/>
        <v>PL-2-2</v>
      </c>
      <c r="B539" s="63">
        <v>538</v>
      </c>
      <c r="C539" s="63" t="s">
        <v>163</v>
      </c>
      <c r="D539" s="63">
        <v>2</v>
      </c>
      <c r="E539" s="61" t="s">
        <v>1716</v>
      </c>
      <c r="F539" s="62" t="s">
        <v>1719</v>
      </c>
      <c r="G539" s="63" t="s">
        <v>1157</v>
      </c>
      <c r="H539" s="61" t="s">
        <v>1720</v>
      </c>
    </row>
    <row r="540" spans="1:12">
      <c r="A540" s="63" t="str">
        <f t="shared" si="8"/>
        <v>PL-2-3</v>
      </c>
      <c r="B540" s="63">
        <v>539</v>
      </c>
      <c r="C540" s="63" t="s">
        <v>163</v>
      </c>
      <c r="D540" s="63">
        <v>3</v>
      </c>
      <c r="E540" s="61" t="s">
        <v>1716</v>
      </c>
      <c r="F540" s="62" t="s">
        <v>1721</v>
      </c>
      <c r="I540" s="63" t="s">
        <v>1157</v>
      </c>
      <c r="K540" s="63" t="s">
        <v>1157</v>
      </c>
      <c r="L540" s="63" t="s">
        <v>1157</v>
      </c>
    </row>
    <row r="541" spans="1:12">
      <c r="A541" s="63" t="str">
        <f t="shared" si="8"/>
        <v>PL-3-0</v>
      </c>
      <c r="B541" s="63">
        <v>540</v>
      </c>
      <c r="C541" s="63" t="s">
        <v>1722</v>
      </c>
      <c r="D541" s="63">
        <v>0</v>
      </c>
      <c r="E541" s="61" t="s">
        <v>1723</v>
      </c>
      <c r="F541" s="62" t="s">
        <v>609</v>
      </c>
      <c r="G541" s="63" t="s">
        <v>1157</v>
      </c>
      <c r="H541" s="61" t="s">
        <v>1724</v>
      </c>
    </row>
    <row r="542" spans="1:12">
      <c r="A542" s="63" t="str">
        <f t="shared" si="8"/>
        <v>PL-4-0</v>
      </c>
      <c r="B542" s="63">
        <v>541</v>
      </c>
      <c r="C542" s="63" t="s">
        <v>22</v>
      </c>
      <c r="D542" s="63">
        <v>0</v>
      </c>
      <c r="E542" s="61" t="s">
        <v>467</v>
      </c>
      <c r="F542" s="62" t="s">
        <v>609</v>
      </c>
      <c r="I542" s="63" t="s">
        <v>1157</v>
      </c>
      <c r="J542" s="63" t="s">
        <v>1157</v>
      </c>
      <c r="K542" s="63" t="s">
        <v>1157</v>
      </c>
      <c r="L542" s="63" t="s">
        <v>1157</v>
      </c>
    </row>
    <row r="543" spans="1:12">
      <c r="A543" s="63" t="str">
        <f t="shared" si="8"/>
        <v>PL-4-1</v>
      </c>
      <c r="B543" s="63">
        <v>542</v>
      </c>
      <c r="C543" s="63" t="s">
        <v>22</v>
      </c>
      <c r="D543" s="63">
        <v>1</v>
      </c>
      <c r="E543" s="61" t="s">
        <v>1725</v>
      </c>
      <c r="F543" s="62" t="s">
        <v>1726</v>
      </c>
      <c r="I543" s="63" t="s">
        <v>1157</v>
      </c>
      <c r="K543" s="63" t="s">
        <v>1157</v>
      </c>
      <c r="L543" s="63" t="s">
        <v>1157</v>
      </c>
    </row>
    <row r="544" spans="1:12">
      <c r="A544" s="63" t="str">
        <f t="shared" si="8"/>
        <v>PL-5-0</v>
      </c>
      <c r="B544" s="63">
        <v>543</v>
      </c>
      <c r="C544" s="63" t="s">
        <v>1727</v>
      </c>
      <c r="D544" s="63">
        <v>0</v>
      </c>
      <c r="E544" s="61" t="s">
        <v>1728</v>
      </c>
      <c r="F544" s="62" t="s">
        <v>609</v>
      </c>
      <c r="G544" s="63" t="s">
        <v>1157</v>
      </c>
      <c r="H544" s="61" t="s">
        <v>1729</v>
      </c>
    </row>
    <row r="545" spans="1:12">
      <c r="A545" s="63" t="str">
        <f t="shared" si="8"/>
        <v>PL-6-0</v>
      </c>
      <c r="B545" s="63">
        <v>544</v>
      </c>
      <c r="C545" s="63" t="s">
        <v>1730</v>
      </c>
      <c r="D545" s="63">
        <v>0</v>
      </c>
      <c r="E545" s="61" t="s">
        <v>1731</v>
      </c>
      <c r="F545" s="62" t="s">
        <v>609</v>
      </c>
      <c r="G545" s="63" t="s">
        <v>1157</v>
      </c>
      <c r="H545" s="61" t="s">
        <v>1724</v>
      </c>
    </row>
    <row r="546" spans="1:12">
      <c r="A546" s="63" t="str">
        <f t="shared" si="8"/>
        <v>PL-7-0</v>
      </c>
      <c r="B546" s="63">
        <v>545</v>
      </c>
      <c r="C546" s="63" t="s">
        <v>1732</v>
      </c>
      <c r="D546" s="63">
        <v>0</v>
      </c>
      <c r="E546" s="61" t="s">
        <v>1733</v>
      </c>
      <c r="F546" s="62" t="s">
        <v>609</v>
      </c>
    </row>
    <row r="547" spans="1:12">
      <c r="A547" s="63" t="str">
        <f t="shared" si="8"/>
        <v>PL-8-0</v>
      </c>
      <c r="B547" s="63">
        <v>546</v>
      </c>
      <c r="C547" s="63" t="s">
        <v>165</v>
      </c>
      <c r="D547" s="63">
        <v>0</v>
      </c>
      <c r="E547" s="61" t="s">
        <v>469</v>
      </c>
      <c r="F547" s="62" t="s">
        <v>609</v>
      </c>
      <c r="I547" s="63" t="s">
        <v>1157</v>
      </c>
      <c r="K547" s="63" t="s">
        <v>1157</v>
      </c>
      <c r="L547" s="63" t="s">
        <v>1157</v>
      </c>
    </row>
    <row r="548" spans="1:12">
      <c r="A548" s="63" t="str">
        <f t="shared" si="8"/>
        <v>PL-8-1</v>
      </c>
      <c r="B548" s="63">
        <v>547</v>
      </c>
      <c r="C548" s="63" t="s">
        <v>165</v>
      </c>
      <c r="D548" s="63">
        <v>1</v>
      </c>
      <c r="E548" s="61" t="s">
        <v>1734</v>
      </c>
      <c r="F548" s="62" t="s">
        <v>1735</v>
      </c>
      <c r="I548" s="63" t="s">
        <v>1157</v>
      </c>
    </row>
    <row r="549" spans="1:12">
      <c r="A549" s="63" t="str">
        <f t="shared" si="8"/>
        <v>PL-8-2</v>
      </c>
      <c r="B549" s="63">
        <v>548</v>
      </c>
      <c r="C549" s="63" t="s">
        <v>165</v>
      </c>
      <c r="D549" s="63">
        <v>2</v>
      </c>
      <c r="E549" s="61" t="s">
        <v>1734</v>
      </c>
      <c r="F549" s="62" t="s">
        <v>1736</v>
      </c>
      <c r="I549" s="63" t="s">
        <v>1157</v>
      </c>
    </row>
    <row r="550" spans="1:12">
      <c r="A550" s="63" t="str">
        <f t="shared" si="8"/>
        <v>PL-9-0</v>
      </c>
      <c r="B550" s="63">
        <v>549</v>
      </c>
      <c r="C550" s="63" t="s">
        <v>1737</v>
      </c>
      <c r="D550" s="63">
        <v>0</v>
      </c>
      <c r="E550" s="61" t="s">
        <v>1738</v>
      </c>
      <c r="F550" s="62" t="s">
        <v>609</v>
      </c>
      <c r="I550" s="63" t="s">
        <v>1157</v>
      </c>
    </row>
    <row r="551" spans="1:12">
      <c r="A551" s="63" t="str">
        <f t="shared" si="8"/>
        <v>PS-1-0</v>
      </c>
      <c r="B551" s="63">
        <v>550</v>
      </c>
      <c r="C551" s="63" t="s">
        <v>470</v>
      </c>
      <c r="D551" s="63">
        <v>0</v>
      </c>
      <c r="E551" s="61" t="s">
        <v>471</v>
      </c>
      <c r="F551" s="62" t="s">
        <v>609</v>
      </c>
      <c r="I551" s="63" t="s">
        <v>1157</v>
      </c>
      <c r="J551" s="63" t="s">
        <v>1157</v>
      </c>
      <c r="K551" s="63" t="s">
        <v>1157</v>
      </c>
      <c r="L551" s="63" t="s">
        <v>1157</v>
      </c>
    </row>
    <row r="552" spans="1:12">
      <c r="A552" s="63" t="str">
        <f t="shared" si="8"/>
        <v>PS-2-0</v>
      </c>
      <c r="B552" s="63">
        <v>551</v>
      </c>
      <c r="C552" s="63" t="s">
        <v>154</v>
      </c>
      <c r="D552" s="63">
        <v>0</v>
      </c>
      <c r="E552" s="61" t="s">
        <v>472</v>
      </c>
      <c r="F552" s="62" t="s">
        <v>609</v>
      </c>
      <c r="J552" s="63" t="s">
        <v>1157</v>
      </c>
      <c r="K552" s="63" t="s">
        <v>1157</v>
      </c>
      <c r="L552" s="63" t="s">
        <v>1157</v>
      </c>
    </row>
    <row r="553" spans="1:12">
      <c r="A553" s="63" t="str">
        <f t="shared" si="8"/>
        <v>PS-3-0</v>
      </c>
      <c r="B553" s="63">
        <v>552</v>
      </c>
      <c r="C553" s="63" t="s">
        <v>141</v>
      </c>
      <c r="D553" s="63">
        <v>0</v>
      </c>
      <c r="E553" s="61" t="s">
        <v>473</v>
      </c>
      <c r="F553" s="62" t="s">
        <v>609</v>
      </c>
      <c r="J553" s="63" t="s">
        <v>1157</v>
      </c>
      <c r="K553" s="63" t="s">
        <v>1157</v>
      </c>
      <c r="L553" s="63" t="s">
        <v>1157</v>
      </c>
    </row>
    <row r="554" spans="1:12">
      <c r="A554" s="63" t="str">
        <f t="shared" si="8"/>
        <v>PS-3-1</v>
      </c>
      <c r="B554" s="63">
        <v>553</v>
      </c>
      <c r="C554" s="63" t="s">
        <v>141</v>
      </c>
      <c r="D554" s="63">
        <v>1</v>
      </c>
      <c r="E554" s="61" t="s">
        <v>1739</v>
      </c>
      <c r="F554" s="62" t="s">
        <v>1651</v>
      </c>
    </row>
    <row r="555" spans="1:12">
      <c r="A555" s="63" t="str">
        <f t="shared" si="8"/>
        <v>PS-3-2</v>
      </c>
      <c r="B555" s="63">
        <v>554</v>
      </c>
      <c r="C555" s="63" t="s">
        <v>141</v>
      </c>
      <c r="D555" s="63">
        <v>2</v>
      </c>
      <c r="E555" s="61" t="s">
        <v>1739</v>
      </c>
      <c r="F555" s="62" t="s">
        <v>1740</v>
      </c>
    </row>
    <row r="556" spans="1:12">
      <c r="A556" s="63" t="str">
        <f t="shared" si="8"/>
        <v>PS-3-3</v>
      </c>
      <c r="B556" s="63">
        <v>555</v>
      </c>
      <c r="C556" s="63" t="s">
        <v>141</v>
      </c>
      <c r="D556" s="63">
        <v>3</v>
      </c>
      <c r="E556" s="61" t="s">
        <v>1739</v>
      </c>
      <c r="F556" s="62" t="s">
        <v>1741</v>
      </c>
    </row>
    <row r="557" spans="1:12">
      <c r="A557" s="63" t="str">
        <f t="shared" si="8"/>
        <v>PS-4-0</v>
      </c>
      <c r="B557" s="63">
        <v>556</v>
      </c>
      <c r="C557" s="63" t="s">
        <v>8</v>
      </c>
      <c r="D557" s="63">
        <v>0</v>
      </c>
      <c r="E557" s="61" t="s">
        <v>474</v>
      </c>
      <c r="F557" s="62" t="s">
        <v>609</v>
      </c>
      <c r="J557" s="63" t="s">
        <v>1157</v>
      </c>
      <c r="K557" s="63" t="s">
        <v>1157</v>
      </c>
      <c r="L557" s="63" t="s">
        <v>1157</v>
      </c>
    </row>
    <row r="558" spans="1:12">
      <c r="A558" s="63" t="str">
        <f t="shared" si="8"/>
        <v>PS-4-1</v>
      </c>
      <c r="B558" s="63">
        <v>557</v>
      </c>
      <c r="C558" s="63" t="s">
        <v>8</v>
      </c>
      <c r="D558" s="63">
        <v>1</v>
      </c>
      <c r="E558" s="61" t="s">
        <v>1742</v>
      </c>
      <c r="F558" s="62" t="s">
        <v>1743</v>
      </c>
    </row>
    <row r="559" spans="1:12">
      <c r="A559" s="63" t="str">
        <f t="shared" si="8"/>
        <v>PS-4-2</v>
      </c>
      <c r="B559" s="63">
        <v>558</v>
      </c>
      <c r="C559" s="63" t="s">
        <v>8</v>
      </c>
      <c r="D559" s="63">
        <v>2</v>
      </c>
      <c r="E559" s="61" t="s">
        <v>1742</v>
      </c>
      <c r="F559" s="62" t="s">
        <v>1744</v>
      </c>
      <c r="L559" s="63" t="s">
        <v>1157</v>
      </c>
    </row>
    <row r="560" spans="1:12">
      <c r="A560" s="63" t="str">
        <f t="shared" si="8"/>
        <v>PS-5-0</v>
      </c>
      <c r="B560" s="63">
        <v>559</v>
      </c>
      <c r="C560" s="63" t="s">
        <v>476</v>
      </c>
      <c r="D560" s="63">
        <v>0</v>
      </c>
      <c r="E560" s="61" t="s">
        <v>477</v>
      </c>
      <c r="F560" s="62" t="s">
        <v>609</v>
      </c>
      <c r="J560" s="63" t="s">
        <v>1157</v>
      </c>
      <c r="K560" s="63" t="s">
        <v>1157</v>
      </c>
      <c r="L560" s="63" t="s">
        <v>1157</v>
      </c>
    </row>
    <row r="561" spans="1:12">
      <c r="A561" s="63" t="str">
        <f t="shared" si="8"/>
        <v>PS-6-0</v>
      </c>
      <c r="B561" s="63">
        <v>560</v>
      </c>
      <c r="C561" s="63" t="s">
        <v>478</v>
      </c>
      <c r="D561" s="63">
        <v>0</v>
      </c>
      <c r="E561" s="61" t="s">
        <v>479</v>
      </c>
      <c r="F561" s="62" t="s">
        <v>609</v>
      </c>
      <c r="I561" s="63" t="s">
        <v>1157</v>
      </c>
      <c r="J561" s="63" t="s">
        <v>1157</v>
      </c>
      <c r="K561" s="63" t="s">
        <v>1157</v>
      </c>
      <c r="L561" s="63" t="s">
        <v>1157</v>
      </c>
    </row>
    <row r="562" spans="1:12">
      <c r="A562" s="63" t="str">
        <f t="shared" si="8"/>
        <v>PS-6-1</v>
      </c>
      <c r="B562" s="63">
        <v>561</v>
      </c>
      <c r="C562" s="63" t="s">
        <v>478</v>
      </c>
      <c r="D562" s="63">
        <v>1</v>
      </c>
      <c r="E562" s="61" t="s">
        <v>1745</v>
      </c>
      <c r="F562" s="62" t="s">
        <v>1746</v>
      </c>
      <c r="G562" s="63" t="s">
        <v>1157</v>
      </c>
      <c r="H562" s="61" t="s">
        <v>1747</v>
      </c>
    </row>
    <row r="563" spans="1:12">
      <c r="A563" s="63" t="str">
        <f t="shared" si="8"/>
        <v>PS-6-2</v>
      </c>
      <c r="B563" s="63">
        <v>562</v>
      </c>
      <c r="C563" s="63" t="s">
        <v>478</v>
      </c>
      <c r="D563" s="63">
        <v>2</v>
      </c>
      <c r="E563" s="61" t="s">
        <v>1745</v>
      </c>
      <c r="F563" s="62" t="s">
        <v>1748</v>
      </c>
      <c r="I563" s="63" t="s">
        <v>1157</v>
      </c>
    </row>
    <row r="564" spans="1:12">
      <c r="A564" s="63" t="str">
        <f t="shared" si="8"/>
        <v>PS-6-3</v>
      </c>
      <c r="B564" s="63">
        <v>563</v>
      </c>
      <c r="C564" s="63" t="s">
        <v>478</v>
      </c>
      <c r="D564" s="63">
        <v>3</v>
      </c>
      <c r="E564" s="61" t="s">
        <v>1745</v>
      </c>
      <c r="F564" s="62" t="s">
        <v>1743</v>
      </c>
      <c r="I564" s="63" t="s">
        <v>1157</v>
      </c>
    </row>
    <row r="565" spans="1:12">
      <c r="A565" s="63" t="str">
        <f t="shared" si="8"/>
        <v>PS-7-0</v>
      </c>
      <c r="B565" s="63">
        <v>564</v>
      </c>
      <c r="C565" s="63" t="s">
        <v>480</v>
      </c>
      <c r="D565" s="63">
        <v>0</v>
      </c>
      <c r="E565" s="61" t="s">
        <v>481</v>
      </c>
      <c r="F565" s="62" t="s">
        <v>609</v>
      </c>
      <c r="I565" s="63" t="s">
        <v>1157</v>
      </c>
      <c r="J565" s="63" t="s">
        <v>1157</v>
      </c>
      <c r="K565" s="63" t="s">
        <v>1157</v>
      </c>
      <c r="L565" s="63" t="s">
        <v>1157</v>
      </c>
    </row>
    <row r="566" spans="1:12">
      <c r="A566" s="63" t="str">
        <f t="shared" si="8"/>
        <v>PS-8-0</v>
      </c>
      <c r="B566" s="63">
        <v>565</v>
      </c>
      <c r="C566" s="63" t="s">
        <v>482</v>
      </c>
      <c r="D566" s="63">
        <v>0</v>
      </c>
      <c r="E566" s="61" t="s">
        <v>483</v>
      </c>
      <c r="F566" s="62" t="s">
        <v>609</v>
      </c>
      <c r="J566" s="63" t="s">
        <v>1157</v>
      </c>
      <c r="K566" s="63" t="s">
        <v>1157</v>
      </c>
      <c r="L566" s="63" t="s">
        <v>1157</v>
      </c>
    </row>
    <row r="567" spans="1:12">
      <c r="A567" s="63" t="str">
        <f t="shared" si="8"/>
        <v>RA-1-0</v>
      </c>
      <c r="B567" s="63">
        <v>566</v>
      </c>
      <c r="C567" s="63" t="s">
        <v>484</v>
      </c>
      <c r="D567" s="63">
        <v>0</v>
      </c>
      <c r="E567" s="61" t="s">
        <v>485</v>
      </c>
      <c r="F567" s="62" t="s">
        <v>609</v>
      </c>
      <c r="I567" s="63" t="s">
        <v>1157</v>
      </c>
      <c r="J567" s="63" t="s">
        <v>1157</v>
      </c>
      <c r="K567" s="63" t="s">
        <v>1157</v>
      </c>
      <c r="L567" s="63" t="s">
        <v>1157</v>
      </c>
    </row>
    <row r="568" spans="1:12">
      <c r="A568" s="63" t="str">
        <f t="shared" si="8"/>
        <v>RA-2-0</v>
      </c>
      <c r="B568" s="63">
        <v>567</v>
      </c>
      <c r="C568" s="63" t="s">
        <v>486</v>
      </c>
      <c r="D568" s="63">
        <v>0</v>
      </c>
      <c r="E568" s="61" t="s">
        <v>487</v>
      </c>
      <c r="F568" s="62" t="s">
        <v>609</v>
      </c>
      <c r="J568" s="63" t="s">
        <v>1157</v>
      </c>
      <c r="K568" s="63" t="s">
        <v>1157</v>
      </c>
      <c r="L568" s="63" t="s">
        <v>1157</v>
      </c>
    </row>
    <row r="569" spans="1:12">
      <c r="A569" s="63" t="str">
        <f t="shared" si="8"/>
        <v>RA-3-0</v>
      </c>
      <c r="B569" s="63">
        <v>568</v>
      </c>
      <c r="C569" s="63" t="s">
        <v>109</v>
      </c>
      <c r="D569" s="63">
        <v>0</v>
      </c>
      <c r="E569" s="61" t="s">
        <v>488</v>
      </c>
      <c r="F569" s="62" t="s">
        <v>609</v>
      </c>
      <c r="I569" s="63" t="s">
        <v>1157</v>
      </c>
      <c r="J569" s="63" t="s">
        <v>1157</v>
      </c>
      <c r="K569" s="63" t="s">
        <v>1157</v>
      </c>
      <c r="L569" s="63" t="s">
        <v>1157</v>
      </c>
    </row>
    <row r="570" spans="1:12">
      <c r="A570" s="63" t="str">
        <f t="shared" si="8"/>
        <v>RA-4-0</v>
      </c>
      <c r="B570" s="63">
        <v>569</v>
      </c>
      <c r="C570" s="63" t="s">
        <v>1749</v>
      </c>
      <c r="D570" s="63">
        <v>0</v>
      </c>
      <c r="E570" s="61" t="s">
        <v>1750</v>
      </c>
      <c r="F570" s="62" t="s">
        <v>609</v>
      </c>
      <c r="G570" s="63" t="s">
        <v>1157</v>
      </c>
      <c r="H570" s="61" t="s">
        <v>1751</v>
      </c>
    </row>
    <row r="571" spans="1:12">
      <c r="A571" s="63" t="str">
        <f t="shared" si="8"/>
        <v>RA-5-0</v>
      </c>
      <c r="B571" s="63">
        <v>570</v>
      </c>
      <c r="C571" s="63" t="s">
        <v>168</v>
      </c>
      <c r="D571" s="63">
        <v>0</v>
      </c>
      <c r="E571" s="61" t="s">
        <v>489</v>
      </c>
      <c r="F571" s="62" t="s">
        <v>609</v>
      </c>
      <c r="I571" s="63" t="s">
        <v>1157</v>
      </c>
      <c r="J571" s="63" t="s">
        <v>1157</v>
      </c>
      <c r="K571" s="63" t="s">
        <v>1157</v>
      </c>
      <c r="L571" s="63" t="s">
        <v>1157</v>
      </c>
    </row>
    <row r="572" spans="1:12">
      <c r="A572" s="63" t="str">
        <f t="shared" si="8"/>
        <v>RA-5-1</v>
      </c>
      <c r="B572" s="63">
        <v>571</v>
      </c>
      <c r="C572" s="63" t="s">
        <v>168</v>
      </c>
      <c r="D572" s="63">
        <v>1</v>
      </c>
      <c r="E572" s="61" t="s">
        <v>1752</v>
      </c>
      <c r="F572" s="62" t="s">
        <v>1753</v>
      </c>
      <c r="I572" s="63" t="s">
        <v>1157</v>
      </c>
      <c r="K572" s="63" t="s">
        <v>1157</v>
      </c>
      <c r="L572" s="63" t="s">
        <v>1157</v>
      </c>
    </row>
    <row r="573" spans="1:12">
      <c r="A573" s="63" t="str">
        <f t="shared" si="8"/>
        <v>RA-5-2</v>
      </c>
      <c r="B573" s="63">
        <v>572</v>
      </c>
      <c r="C573" s="63" t="s">
        <v>168</v>
      </c>
      <c r="D573" s="63">
        <v>2</v>
      </c>
      <c r="E573" s="61" t="s">
        <v>1752</v>
      </c>
      <c r="F573" s="62" t="s">
        <v>1754</v>
      </c>
      <c r="I573" s="63" t="s">
        <v>1157</v>
      </c>
      <c r="K573" s="63" t="s">
        <v>1157</v>
      </c>
      <c r="L573" s="63" t="s">
        <v>1157</v>
      </c>
    </row>
    <row r="574" spans="1:12">
      <c r="A574" s="63" t="str">
        <f t="shared" si="8"/>
        <v>RA-5-3</v>
      </c>
      <c r="B574" s="63">
        <v>573</v>
      </c>
      <c r="C574" s="63" t="s">
        <v>168</v>
      </c>
      <c r="D574" s="63">
        <v>3</v>
      </c>
      <c r="E574" s="61" t="s">
        <v>1752</v>
      </c>
      <c r="F574" s="62" t="s">
        <v>1755</v>
      </c>
      <c r="I574" s="63" t="s">
        <v>1157</v>
      </c>
    </row>
    <row r="575" spans="1:12">
      <c r="A575" s="63" t="str">
        <f t="shared" si="8"/>
        <v>RA-5-4</v>
      </c>
      <c r="B575" s="63">
        <v>574</v>
      </c>
      <c r="C575" s="63" t="s">
        <v>168</v>
      </c>
      <c r="D575" s="63">
        <v>4</v>
      </c>
      <c r="E575" s="61" t="s">
        <v>1752</v>
      </c>
      <c r="F575" s="62" t="s">
        <v>1756</v>
      </c>
      <c r="I575" s="63" t="s">
        <v>1157</v>
      </c>
      <c r="L575" s="63" t="s">
        <v>1157</v>
      </c>
    </row>
    <row r="576" spans="1:12">
      <c r="A576" s="63" t="str">
        <f t="shared" si="8"/>
        <v>RA-5-5</v>
      </c>
      <c r="B576" s="63">
        <v>575</v>
      </c>
      <c r="C576" s="63" t="s">
        <v>168</v>
      </c>
      <c r="D576" s="63">
        <v>5</v>
      </c>
      <c r="E576" s="61" t="s">
        <v>1752</v>
      </c>
      <c r="F576" s="62" t="s">
        <v>1757</v>
      </c>
      <c r="I576" s="63" t="s">
        <v>1157</v>
      </c>
      <c r="K576" s="63" t="s">
        <v>1157</v>
      </c>
      <c r="L576" s="63" t="s">
        <v>1157</v>
      </c>
    </row>
    <row r="577" spans="1:12">
      <c r="A577" s="63" t="str">
        <f t="shared" si="8"/>
        <v>RA-5-6</v>
      </c>
      <c r="B577" s="63">
        <v>576</v>
      </c>
      <c r="C577" s="63" t="s">
        <v>168</v>
      </c>
      <c r="D577" s="63">
        <v>6</v>
      </c>
      <c r="E577" s="61" t="s">
        <v>1752</v>
      </c>
      <c r="F577" s="62" t="s">
        <v>1758</v>
      </c>
      <c r="I577" s="63" t="s">
        <v>1157</v>
      </c>
    </row>
    <row r="578" spans="1:12">
      <c r="A578" s="63" t="str">
        <f t="shared" ref="A578:A641" si="9">CONCATENATE(C578,"-",D578)</f>
        <v>RA-5-7</v>
      </c>
      <c r="B578" s="63">
        <v>577</v>
      </c>
      <c r="C578" s="63" t="s">
        <v>168</v>
      </c>
      <c r="D578" s="63">
        <v>7</v>
      </c>
      <c r="E578" s="61" t="s">
        <v>1752</v>
      </c>
      <c r="F578" s="62" t="s">
        <v>1759</v>
      </c>
      <c r="G578" s="63" t="s">
        <v>1157</v>
      </c>
      <c r="H578" s="61" t="s">
        <v>1760</v>
      </c>
    </row>
    <row r="579" spans="1:12">
      <c r="A579" s="63" t="str">
        <f t="shared" si="9"/>
        <v>RA-5-8</v>
      </c>
      <c r="B579" s="63">
        <v>578</v>
      </c>
      <c r="C579" s="63" t="s">
        <v>168</v>
      </c>
      <c r="D579" s="63">
        <v>8</v>
      </c>
      <c r="E579" s="61" t="s">
        <v>1752</v>
      </c>
      <c r="F579" s="62" t="s">
        <v>1761</v>
      </c>
      <c r="I579" s="63" t="s">
        <v>1157</v>
      </c>
    </row>
    <row r="580" spans="1:12">
      <c r="A580" s="63" t="str">
        <f t="shared" si="9"/>
        <v>RA-5-9</v>
      </c>
      <c r="B580" s="63">
        <v>579</v>
      </c>
      <c r="C580" s="63" t="s">
        <v>168</v>
      </c>
      <c r="D580" s="63">
        <v>9</v>
      </c>
      <c r="E580" s="61" t="s">
        <v>1752</v>
      </c>
      <c r="F580" s="62" t="s">
        <v>1762</v>
      </c>
      <c r="G580" s="63" t="s">
        <v>1157</v>
      </c>
      <c r="H580" s="61" t="s">
        <v>1763</v>
      </c>
    </row>
    <row r="581" spans="1:12">
      <c r="A581" s="63" t="str">
        <f t="shared" si="9"/>
        <v>RA-5-10</v>
      </c>
      <c r="B581" s="63">
        <v>580</v>
      </c>
      <c r="C581" s="63" t="s">
        <v>168</v>
      </c>
      <c r="D581" s="63">
        <v>10</v>
      </c>
      <c r="E581" s="61" t="s">
        <v>1752</v>
      </c>
      <c r="F581" s="62" t="s">
        <v>1764</v>
      </c>
      <c r="I581" s="63" t="s">
        <v>1157</v>
      </c>
    </row>
    <row r="582" spans="1:12">
      <c r="A582" s="63" t="str">
        <f t="shared" si="9"/>
        <v>RA-6-0</v>
      </c>
      <c r="B582" s="63">
        <v>581</v>
      </c>
      <c r="C582" s="63" t="s">
        <v>1765</v>
      </c>
      <c r="D582" s="63">
        <v>0</v>
      </c>
      <c r="E582" s="61" t="s">
        <v>1766</v>
      </c>
      <c r="F582" s="62" t="s">
        <v>609</v>
      </c>
      <c r="I582" s="63" t="s">
        <v>1157</v>
      </c>
    </row>
    <row r="583" spans="1:12">
      <c r="A583" s="63" t="str">
        <f t="shared" si="9"/>
        <v>SA-1-0</v>
      </c>
      <c r="B583" s="63">
        <v>582</v>
      </c>
      <c r="C583" s="63" t="s">
        <v>492</v>
      </c>
      <c r="D583" s="63">
        <v>0</v>
      </c>
      <c r="E583" s="61" t="s">
        <v>493</v>
      </c>
      <c r="F583" s="62" t="s">
        <v>609</v>
      </c>
      <c r="I583" s="63" t="s">
        <v>1157</v>
      </c>
      <c r="J583" s="63" t="s">
        <v>1157</v>
      </c>
      <c r="K583" s="63" t="s">
        <v>1157</v>
      </c>
      <c r="L583" s="63" t="s">
        <v>1157</v>
      </c>
    </row>
    <row r="584" spans="1:12">
      <c r="A584" s="63" t="str">
        <f t="shared" si="9"/>
        <v>SA-2-0</v>
      </c>
      <c r="B584" s="63">
        <v>583</v>
      </c>
      <c r="C584" s="63" t="s">
        <v>494</v>
      </c>
      <c r="D584" s="63">
        <v>0</v>
      </c>
      <c r="E584" s="61" t="s">
        <v>495</v>
      </c>
      <c r="F584" s="62" t="s">
        <v>609</v>
      </c>
      <c r="I584" s="63" t="s">
        <v>1157</v>
      </c>
      <c r="J584" s="63" t="s">
        <v>1157</v>
      </c>
      <c r="K584" s="63" t="s">
        <v>1157</v>
      </c>
      <c r="L584" s="63" t="s">
        <v>1157</v>
      </c>
    </row>
    <row r="585" spans="1:12">
      <c r="A585" s="63" t="str">
        <f t="shared" si="9"/>
        <v>SA-3-0</v>
      </c>
      <c r="B585" s="63">
        <v>584</v>
      </c>
      <c r="C585" s="63" t="s">
        <v>496</v>
      </c>
      <c r="D585" s="63">
        <v>0</v>
      </c>
      <c r="E585" s="61" t="s">
        <v>497</v>
      </c>
      <c r="F585" s="62" t="s">
        <v>609</v>
      </c>
      <c r="I585" s="63" t="s">
        <v>1157</v>
      </c>
      <c r="J585" s="63" t="s">
        <v>1157</v>
      </c>
      <c r="K585" s="63" t="s">
        <v>1157</v>
      </c>
      <c r="L585" s="63" t="s">
        <v>1157</v>
      </c>
    </row>
    <row r="586" spans="1:12">
      <c r="A586" s="63" t="str">
        <f t="shared" si="9"/>
        <v>SA-4-0</v>
      </c>
      <c r="B586" s="63">
        <v>585</v>
      </c>
      <c r="C586" s="63" t="s">
        <v>97</v>
      </c>
      <c r="D586" s="63">
        <v>0</v>
      </c>
      <c r="E586" s="61" t="s">
        <v>498</v>
      </c>
      <c r="F586" s="62" t="s">
        <v>609</v>
      </c>
      <c r="I586" s="63" t="s">
        <v>1157</v>
      </c>
      <c r="J586" s="63" t="s">
        <v>1157</v>
      </c>
      <c r="K586" s="63" t="s">
        <v>1157</v>
      </c>
      <c r="L586" s="63" t="s">
        <v>1157</v>
      </c>
    </row>
    <row r="587" spans="1:12">
      <c r="A587" s="63" t="str">
        <f t="shared" si="9"/>
        <v>SA-4-1</v>
      </c>
      <c r="B587" s="63">
        <v>586</v>
      </c>
      <c r="C587" s="63" t="s">
        <v>97</v>
      </c>
      <c r="D587" s="63">
        <v>1</v>
      </c>
      <c r="E587" s="61" t="s">
        <v>1767</v>
      </c>
      <c r="F587" s="62" t="s">
        <v>1768</v>
      </c>
      <c r="I587" s="63" t="s">
        <v>1157</v>
      </c>
      <c r="K587" s="63" t="s">
        <v>1157</v>
      </c>
      <c r="L587" s="63" t="s">
        <v>1157</v>
      </c>
    </row>
    <row r="588" spans="1:12">
      <c r="A588" s="63" t="str">
        <f t="shared" si="9"/>
        <v>SA-4-2</v>
      </c>
      <c r="B588" s="63">
        <v>587</v>
      </c>
      <c r="C588" s="63" t="s">
        <v>97</v>
      </c>
      <c r="D588" s="63">
        <v>2</v>
      </c>
      <c r="E588" s="61" t="s">
        <v>1767</v>
      </c>
      <c r="F588" s="62" t="s">
        <v>1769</v>
      </c>
      <c r="I588" s="63" t="s">
        <v>1157</v>
      </c>
      <c r="K588" s="63" t="s">
        <v>1157</v>
      </c>
      <c r="L588" s="63" t="s">
        <v>1157</v>
      </c>
    </row>
    <row r="589" spans="1:12">
      <c r="A589" s="63" t="str">
        <f t="shared" si="9"/>
        <v>SA-4-3</v>
      </c>
      <c r="B589" s="63">
        <v>588</v>
      </c>
      <c r="C589" s="63" t="s">
        <v>97</v>
      </c>
      <c r="D589" s="63">
        <v>3</v>
      </c>
      <c r="E589" s="61" t="s">
        <v>1767</v>
      </c>
      <c r="F589" s="62" t="s">
        <v>1770</v>
      </c>
      <c r="I589" s="63" t="s">
        <v>1157</v>
      </c>
    </row>
    <row r="590" spans="1:12">
      <c r="A590" s="63" t="str">
        <f t="shared" si="9"/>
        <v>SA-4-4</v>
      </c>
      <c r="B590" s="63">
        <v>589</v>
      </c>
      <c r="C590" s="63" t="s">
        <v>97</v>
      </c>
      <c r="D590" s="63">
        <v>4</v>
      </c>
      <c r="E590" s="61" t="s">
        <v>1767</v>
      </c>
      <c r="F590" s="62" t="s">
        <v>1448</v>
      </c>
      <c r="G590" s="63" t="s">
        <v>1157</v>
      </c>
      <c r="H590" s="61" t="s">
        <v>1771</v>
      </c>
    </row>
    <row r="591" spans="1:12">
      <c r="A591" s="63" t="str">
        <f t="shared" si="9"/>
        <v>SA-4-5</v>
      </c>
      <c r="B591" s="63">
        <v>590</v>
      </c>
      <c r="C591" s="63" t="s">
        <v>97</v>
      </c>
      <c r="D591" s="63">
        <v>5</v>
      </c>
      <c r="E591" s="61" t="s">
        <v>1767</v>
      </c>
      <c r="F591" s="62" t="s">
        <v>1772</v>
      </c>
      <c r="I591" s="63" t="s">
        <v>1157</v>
      </c>
    </row>
    <row r="592" spans="1:12">
      <c r="A592" s="63" t="str">
        <f t="shared" si="9"/>
        <v>SA-4-6</v>
      </c>
      <c r="B592" s="63">
        <v>591</v>
      </c>
      <c r="C592" s="63" t="s">
        <v>97</v>
      </c>
      <c r="D592" s="63">
        <v>6</v>
      </c>
      <c r="E592" s="61" t="s">
        <v>1767</v>
      </c>
      <c r="F592" s="62" t="s">
        <v>1773</v>
      </c>
      <c r="I592" s="63" t="s">
        <v>1157</v>
      </c>
    </row>
    <row r="593" spans="1:12">
      <c r="A593" s="63" t="str">
        <f t="shared" si="9"/>
        <v>SA-4-7</v>
      </c>
      <c r="B593" s="63">
        <v>592</v>
      </c>
      <c r="C593" s="63" t="s">
        <v>97</v>
      </c>
      <c r="D593" s="63">
        <v>7</v>
      </c>
      <c r="E593" s="61" t="s">
        <v>1767</v>
      </c>
      <c r="F593" s="62" t="s">
        <v>1774</v>
      </c>
      <c r="I593" s="63" t="s">
        <v>1157</v>
      </c>
    </row>
    <row r="594" spans="1:12">
      <c r="A594" s="63" t="str">
        <f t="shared" si="9"/>
        <v>SA-4-8</v>
      </c>
      <c r="B594" s="63">
        <v>593</v>
      </c>
      <c r="C594" s="63" t="s">
        <v>97</v>
      </c>
      <c r="D594" s="63">
        <v>8</v>
      </c>
      <c r="E594" s="61" t="s">
        <v>1767</v>
      </c>
      <c r="F594" s="62" t="s">
        <v>1775</v>
      </c>
      <c r="I594" s="63" t="s">
        <v>1157</v>
      </c>
    </row>
    <row r="595" spans="1:12">
      <c r="A595" s="63" t="str">
        <f t="shared" si="9"/>
        <v>SA-4-9</v>
      </c>
      <c r="B595" s="63">
        <v>594</v>
      </c>
      <c r="C595" s="63" t="s">
        <v>97</v>
      </c>
      <c r="D595" s="63">
        <v>9</v>
      </c>
      <c r="E595" s="61" t="s">
        <v>1767</v>
      </c>
      <c r="F595" s="62" t="s">
        <v>1776</v>
      </c>
      <c r="I595" s="63" t="s">
        <v>1157</v>
      </c>
      <c r="K595" s="63" t="s">
        <v>1157</v>
      </c>
      <c r="L595" s="63" t="s">
        <v>1157</v>
      </c>
    </row>
    <row r="596" spans="1:12">
      <c r="A596" s="63" t="str">
        <f t="shared" si="9"/>
        <v>SA-4-10</v>
      </c>
      <c r="B596" s="63">
        <v>595</v>
      </c>
      <c r="C596" s="63" t="s">
        <v>97</v>
      </c>
      <c r="D596" s="63">
        <v>10</v>
      </c>
      <c r="E596" s="61" t="s">
        <v>1767</v>
      </c>
      <c r="F596" s="62" t="s">
        <v>1777</v>
      </c>
      <c r="I596" s="63" t="s">
        <v>1157</v>
      </c>
      <c r="J596" s="63" t="s">
        <v>1157</v>
      </c>
      <c r="K596" s="63" t="s">
        <v>1157</v>
      </c>
      <c r="L596" s="63" t="s">
        <v>1157</v>
      </c>
    </row>
    <row r="597" spans="1:12">
      <c r="A597" s="63" t="str">
        <f t="shared" si="9"/>
        <v>SA-5-0</v>
      </c>
      <c r="B597" s="63">
        <v>596</v>
      </c>
      <c r="C597" s="63" t="s">
        <v>173</v>
      </c>
      <c r="D597" s="63">
        <v>0</v>
      </c>
      <c r="E597" s="61" t="s">
        <v>501</v>
      </c>
      <c r="F597" s="62" t="s">
        <v>609</v>
      </c>
      <c r="I597" s="63" t="s">
        <v>1157</v>
      </c>
      <c r="J597" s="63" t="s">
        <v>1157</v>
      </c>
      <c r="K597" s="63" t="s">
        <v>1157</v>
      </c>
      <c r="L597" s="63" t="s">
        <v>1157</v>
      </c>
    </row>
    <row r="598" spans="1:12">
      <c r="A598" s="63" t="str">
        <f t="shared" si="9"/>
        <v>SA-5-1</v>
      </c>
      <c r="B598" s="63">
        <v>597</v>
      </c>
      <c r="C598" s="63" t="s">
        <v>173</v>
      </c>
      <c r="D598" s="63">
        <v>1</v>
      </c>
      <c r="E598" s="61" t="s">
        <v>1778</v>
      </c>
      <c r="F598" s="62" t="s">
        <v>1768</v>
      </c>
      <c r="G598" s="63" t="s">
        <v>1157</v>
      </c>
      <c r="H598" s="61" t="s">
        <v>1779</v>
      </c>
    </row>
    <row r="599" spans="1:12">
      <c r="A599" s="63" t="str">
        <f t="shared" si="9"/>
        <v>SA-5-2</v>
      </c>
      <c r="B599" s="63">
        <v>598</v>
      </c>
      <c r="C599" s="63" t="s">
        <v>173</v>
      </c>
      <c r="D599" s="63">
        <v>2</v>
      </c>
      <c r="E599" s="61" t="s">
        <v>1778</v>
      </c>
      <c r="F599" s="62" t="s">
        <v>1780</v>
      </c>
      <c r="G599" s="63" t="s">
        <v>1157</v>
      </c>
      <c r="H599" s="61" t="s">
        <v>1781</v>
      </c>
    </row>
    <row r="600" spans="1:12">
      <c r="A600" s="63" t="str">
        <f t="shared" si="9"/>
        <v>SA-5-3</v>
      </c>
      <c r="B600" s="63">
        <v>599</v>
      </c>
      <c r="C600" s="63" t="s">
        <v>173</v>
      </c>
      <c r="D600" s="63">
        <v>3</v>
      </c>
      <c r="E600" s="61" t="s">
        <v>1778</v>
      </c>
      <c r="F600" s="62" t="s">
        <v>1782</v>
      </c>
      <c r="G600" s="63" t="s">
        <v>1157</v>
      </c>
      <c r="H600" s="61" t="s">
        <v>1781</v>
      </c>
    </row>
    <row r="601" spans="1:12">
      <c r="A601" s="63" t="str">
        <f t="shared" si="9"/>
        <v>SA-5-4</v>
      </c>
      <c r="B601" s="63">
        <v>600</v>
      </c>
      <c r="C601" s="63" t="s">
        <v>173</v>
      </c>
      <c r="D601" s="63">
        <v>4</v>
      </c>
      <c r="E601" s="61" t="s">
        <v>1778</v>
      </c>
      <c r="F601" s="62" t="s">
        <v>1783</v>
      </c>
      <c r="G601" s="63" t="s">
        <v>1157</v>
      </c>
      <c r="H601" s="61" t="s">
        <v>1781</v>
      </c>
    </row>
    <row r="602" spans="1:12">
      <c r="A602" s="63" t="str">
        <f t="shared" si="9"/>
        <v>SA-5-5</v>
      </c>
      <c r="B602" s="63">
        <v>601</v>
      </c>
      <c r="C602" s="63" t="s">
        <v>173</v>
      </c>
      <c r="D602" s="63">
        <v>5</v>
      </c>
      <c r="E602" s="61" t="s">
        <v>1778</v>
      </c>
      <c r="F602" s="62" t="s">
        <v>1784</v>
      </c>
      <c r="G602" s="63" t="s">
        <v>1157</v>
      </c>
      <c r="H602" s="61" t="s">
        <v>1781</v>
      </c>
    </row>
    <row r="603" spans="1:12">
      <c r="A603" s="63" t="str">
        <f t="shared" si="9"/>
        <v>SA-6-0</v>
      </c>
      <c r="B603" s="63">
        <v>602</v>
      </c>
      <c r="C603" s="63" t="s">
        <v>1785</v>
      </c>
      <c r="D603" s="63">
        <v>0</v>
      </c>
      <c r="E603" s="61" t="s">
        <v>337</v>
      </c>
      <c r="F603" s="62" t="s">
        <v>609</v>
      </c>
      <c r="G603" s="63" t="s">
        <v>1157</v>
      </c>
      <c r="H603" s="61" t="s">
        <v>1786</v>
      </c>
    </row>
    <row r="604" spans="1:12">
      <c r="A604" s="63" t="str">
        <f t="shared" si="9"/>
        <v>SA-7-0</v>
      </c>
      <c r="B604" s="63">
        <v>603</v>
      </c>
      <c r="C604" s="63" t="s">
        <v>1787</v>
      </c>
      <c r="D604" s="63">
        <v>0</v>
      </c>
      <c r="E604" s="61" t="s">
        <v>338</v>
      </c>
      <c r="F604" s="62" t="s">
        <v>609</v>
      </c>
      <c r="G604" s="63" t="s">
        <v>1157</v>
      </c>
      <c r="H604" s="61" t="s">
        <v>1788</v>
      </c>
    </row>
    <row r="605" spans="1:12">
      <c r="A605" s="63" t="str">
        <f t="shared" si="9"/>
        <v>SA-8-0</v>
      </c>
      <c r="B605" s="63">
        <v>604</v>
      </c>
      <c r="C605" s="63" t="s">
        <v>502</v>
      </c>
      <c r="D605" s="63">
        <v>0</v>
      </c>
      <c r="E605" s="61" t="s">
        <v>503</v>
      </c>
      <c r="F605" s="62" t="s">
        <v>609</v>
      </c>
      <c r="I605" s="63" t="s">
        <v>1157</v>
      </c>
      <c r="K605" s="63" t="s">
        <v>1157</v>
      </c>
      <c r="L605" s="63" t="s">
        <v>1157</v>
      </c>
    </row>
    <row r="606" spans="1:12">
      <c r="A606" s="63" t="str">
        <f t="shared" si="9"/>
        <v>SA-9-0</v>
      </c>
      <c r="B606" s="63">
        <v>605</v>
      </c>
      <c r="C606" s="63" t="s">
        <v>102</v>
      </c>
      <c r="D606" s="63">
        <v>0</v>
      </c>
      <c r="E606" s="61" t="s">
        <v>504</v>
      </c>
      <c r="F606" s="62" t="s">
        <v>609</v>
      </c>
      <c r="I606" s="63" t="s">
        <v>1157</v>
      </c>
      <c r="J606" s="63" t="s">
        <v>1157</v>
      </c>
      <c r="K606" s="63" t="s">
        <v>1157</v>
      </c>
      <c r="L606" s="63" t="s">
        <v>1157</v>
      </c>
    </row>
    <row r="607" spans="1:12">
      <c r="A607" s="63" t="str">
        <f t="shared" si="9"/>
        <v>SA-9-1</v>
      </c>
      <c r="B607" s="63">
        <v>606</v>
      </c>
      <c r="C607" s="63" t="s">
        <v>102</v>
      </c>
      <c r="D607" s="63">
        <v>1</v>
      </c>
      <c r="E607" s="61" t="s">
        <v>1789</v>
      </c>
      <c r="F607" s="62" t="s">
        <v>1790</v>
      </c>
      <c r="I607" s="63" t="s">
        <v>1157</v>
      </c>
    </row>
    <row r="608" spans="1:12">
      <c r="A608" s="63" t="str">
        <f t="shared" si="9"/>
        <v>SA-9-2</v>
      </c>
      <c r="B608" s="63">
        <v>607</v>
      </c>
      <c r="C608" s="63" t="s">
        <v>102</v>
      </c>
      <c r="D608" s="63">
        <v>2</v>
      </c>
      <c r="E608" s="61" t="s">
        <v>1789</v>
      </c>
      <c r="F608" s="62" t="s">
        <v>1791</v>
      </c>
      <c r="I608" s="63" t="s">
        <v>1157</v>
      </c>
      <c r="K608" s="63" t="s">
        <v>1157</v>
      </c>
      <c r="L608" s="63" t="s">
        <v>1157</v>
      </c>
    </row>
    <row r="609" spans="1:12">
      <c r="A609" s="63" t="str">
        <f t="shared" si="9"/>
        <v>SA-9-3</v>
      </c>
      <c r="B609" s="63">
        <v>608</v>
      </c>
      <c r="C609" s="63" t="s">
        <v>102</v>
      </c>
      <c r="D609" s="63">
        <v>3</v>
      </c>
      <c r="E609" s="61" t="s">
        <v>1789</v>
      </c>
      <c r="F609" s="62" t="s">
        <v>1792</v>
      </c>
      <c r="I609" s="63" t="s">
        <v>1157</v>
      </c>
    </row>
    <row r="610" spans="1:12">
      <c r="A610" s="63" t="str">
        <f t="shared" si="9"/>
        <v>SA-9-4</v>
      </c>
      <c r="B610" s="63">
        <v>609</v>
      </c>
      <c r="C610" s="63" t="s">
        <v>102</v>
      </c>
      <c r="D610" s="63">
        <v>4</v>
      </c>
      <c r="E610" s="61" t="s">
        <v>1789</v>
      </c>
      <c r="F610" s="62" t="s">
        <v>1793</v>
      </c>
      <c r="I610" s="63" t="s">
        <v>1157</v>
      </c>
    </row>
    <row r="611" spans="1:12">
      <c r="A611" s="63" t="str">
        <f t="shared" si="9"/>
        <v>SA-9-5</v>
      </c>
      <c r="B611" s="63">
        <v>610</v>
      </c>
      <c r="C611" s="63" t="s">
        <v>102</v>
      </c>
      <c r="D611" s="63">
        <v>5</v>
      </c>
      <c r="E611" s="61" t="s">
        <v>1789</v>
      </c>
      <c r="F611" s="62" t="s">
        <v>1794</v>
      </c>
      <c r="I611" s="63" t="s">
        <v>1157</v>
      </c>
    </row>
    <row r="612" spans="1:12">
      <c r="A612" s="63" t="str">
        <f t="shared" si="9"/>
        <v>SA-10-0</v>
      </c>
      <c r="B612" s="63">
        <v>611</v>
      </c>
      <c r="C612" s="63" t="s">
        <v>178</v>
      </c>
      <c r="D612" s="63">
        <v>0</v>
      </c>
      <c r="E612" s="61" t="s">
        <v>506</v>
      </c>
      <c r="F612" s="62" t="s">
        <v>609</v>
      </c>
      <c r="I612" s="63" t="s">
        <v>1157</v>
      </c>
      <c r="K612" s="63" t="s">
        <v>1157</v>
      </c>
      <c r="L612" s="63" t="s">
        <v>1157</v>
      </c>
    </row>
    <row r="613" spans="1:12">
      <c r="A613" s="63" t="str">
        <f t="shared" si="9"/>
        <v>SA-10-1</v>
      </c>
      <c r="B613" s="63">
        <v>612</v>
      </c>
      <c r="C613" s="63" t="s">
        <v>178</v>
      </c>
      <c r="D613" s="63">
        <v>1</v>
      </c>
      <c r="E613" s="61" t="s">
        <v>1795</v>
      </c>
      <c r="F613" s="62" t="s">
        <v>1796</v>
      </c>
      <c r="I613" s="63" t="s">
        <v>1157</v>
      </c>
    </row>
    <row r="614" spans="1:12">
      <c r="A614" s="63" t="str">
        <f t="shared" si="9"/>
        <v>SA-10-2</v>
      </c>
      <c r="B614" s="63">
        <v>613</v>
      </c>
      <c r="C614" s="63" t="s">
        <v>178</v>
      </c>
      <c r="D614" s="63">
        <v>2</v>
      </c>
      <c r="E614" s="61" t="s">
        <v>1795</v>
      </c>
      <c r="F614" s="62" t="s">
        <v>1797</v>
      </c>
      <c r="I614" s="63" t="s">
        <v>1157</v>
      </c>
    </row>
    <row r="615" spans="1:12">
      <c r="A615" s="63" t="str">
        <f t="shared" si="9"/>
        <v>SA-10-3</v>
      </c>
      <c r="B615" s="63">
        <v>614</v>
      </c>
      <c r="C615" s="63" t="s">
        <v>178</v>
      </c>
      <c r="D615" s="63">
        <v>3</v>
      </c>
      <c r="E615" s="61" t="s">
        <v>1795</v>
      </c>
      <c r="F615" s="62" t="s">
        <v>1798</v>
      </c>
      <c r="I615" s="63" t="s">
        <v>1157</v>
      </c>
    </row>
    <row r="616" spans="1:12">
      <c r="A616" s="63" t="str">
        <f t="shared" si="9"/>
        <v>SA-10-4</v>
      </c>
      <c r="B616" s="63">
        <v>615</v>
      </c>
      <c r="C616" s="63" t="s">
        <v>178</v>
      </c>
      <c r="D616" s="63">
        <v>4</v>
      </c>
      <c r="E616" s="61" t="s">
        <v>1795</v>
      </c>
      <c r="F616" s="62" t="s">
        <v>1799</v>
      </c>
      <c r="I616" s="63" t="s">
        <v>1157</v>
      </c>
    </row>
    <row r="617" spans="1:12">
      <c r="A617" s="63" t="str">
        <f t="shared" si="9"/>
        <v>SA-10-5</v>
      </c>
      <c r="B617" s="63">
        <v>616</v>
      </c>
      <c r="C617" s="63" t="s">
        <v>178</v>
      </c>
      <c r="D617" s="63">
        <v>5</v>
      </c>
      <c r="E617" s="61" t="s">
        <v>1795</v>
      </c>
      <c r="F617" s="62" t="s">
        <v>1800</v>
      </c>
      <c r="I617" s="63" t="s">
        <v>1157</v>
      </c>
    </row>
    <row r="618" spans="1:12">
      <c r="A618" s="63" t="str">
        <f t="shared" si="9"/>
        <v>SA-10-6</v>
      </c>
      <c r="B618" s="63">
        <v>617</v>
      </c>
      <c r="C618" s="63" t="s">
        <v>178</v>
      </c>
      <c r="D618" s="63">
        <v>6</v>
      </c>
      <c r="E618" s="61" t="s">
        <v>1795</v>
      </c>
      <c r="F618" s="62" t="s">
        <v>1801</v>
      </c>
      <c r="I618" s="63" t="s">
        <v>1157</v>
      </c>
    </row>
    <row r="619" spans="1:12">
      <c r="A619" s="63" t="str">
        <f t="shared" si="9"/>
        <v>SA-11-0</v>
      </c>
      <c r="B619" s="63">
        <v>618</v>
      </c>
      <c r="C619" s="63" t="s">
        <v>82</v>
      </c>
      <c r="D619" s="63">
        <v>0</v>
      </c>
      <c r="E619" s="61" t="s">
        <v>507</v>
      </c>
      <c r="F619" s="62" t="s">
        <v>609</v>
      </c>
      <c r="I619" s="63" t="s">
        <v>1157</v>
      </c>
      <c r="K619" s="63" t="s">
        <v>1157</v>
      </c>
      <c r="L619" s="63" t="s">
        <v>1157</v>
      </c>
    </row>
    <row r="620" spans="1:12">
      <c r="A620" s="63" t="str">
        <f t="shared" si="9"/>
        <v>SA-11-1</v>
      </c>
      <c r="B620" s="63">
        <v>619</v>
      </c>
      <c r="C620" s="63" t="s">
        <v>82</v>
      </c>
      <c r="D620" s="63">
        <v>1</v>
      </c>
      <c r="E620" s="61" t="s">
        <v>1802</v>
      </c>
      <c r="F620" s="62" t="s">
        <v>1803</v>
      </c>
      <c r="I620" s="63" t="s">
        <v>1157</v>
      </c>
    </row>
    <row r="621" spans="1:12">
      <c r="A621" s="63" t="str">
        <f t="shared" si="9"/>
        <v>SA-11-2</v>
      </c>
      <c r="B621" s="63">
        <v>620</v>
      </c>
      <c r="C621" s="63" t="s">
        <v>82</v>
      </c>
      <c r="D621" s="63">
        <v>2</v>
      </c>
      <c r="E621" s="61" t="s">
        <v>1802</v>
      </c>
      <c r="F621" s="62" t="s">
        <v>1804</v>
      </c>
      <c r="I621" s="63" t="s">
        <v>1157</v>
      </c>
    </row>
    <row r="622" spans="1:12">
      <c r="A622" s="63" t="str">
        <f t="shared" si="9"/>
        <v>SA-11-3</v>
      </c>
      <c r="B622" s="63">
        <v>621</v>
      </c>
      <c r="C622" s="63" t="s">
        <v>82</v>
      </c>
      <c r="D622" s="63">
        <v>3</v>
      </c>
      <c r="E622" s="61" t="s">
        <v>1802</v>
      </c>
      <c r="F622" s="62" t="s">
        <v>1805</v>
      </c>
      <c r="I622" s="63" t="s">
        <v>1157</v>
      </c>
    </row>
    <row r="623" spans="1:12">
      <c r="A623" s="63" t="str">
        <f t="shared" si="9"/>
        <v>SA-11-4</v>
      </c>
      <c r="B623" s="63">
        <v>622</v>
      </c>
      <c r="C623" s="63" t="s">
        <v>82</v>
      </c>
      <c r="D623" s="63">
        <v>4</v>
      </c>
      <c r="E623" s="61" t="s">
        <v>1802</v>
      </c>
      <c r="F623" s="62" t="s">
        <v>1806</v>
      </c>
      <c r="I623" s="63" t="s">
        <v>1157</v>
      </c>
    </row>
    <row r="624" spans="1:12">
      <c r="A624" s="63" t="str">
        <f t="shared" si="9"/>
        <v>SA-11-5</v>
      </c>
      <c r="B624" s="63">
        <v>623</v>
      </c>
      <c r="C624" s="63" t="s">
        <v>82</v>
      </c>
      <c r="D624" s="63">
        <v>5</v>
      </c>
      <c r="E624" s="61" t="s">
        <v>1802</v>
      </c>
      <c r="F624" s="62" t="s">
        <v>1807</v>
      </c>
      <c r="I624" s="63" t="s">
        <v>1157</v>
      </c>
    </row>
    <row r="625" spans="1:12">
      <c r="A625" s="63" t="str">
        <f t="shared" si="9"/>
        <v>SA-11-6</v>
      </c>
      <c r="B625" s="63">
        <v>624</v>
      </c>
      <c r="C625" s="63" t="s">
        <v>82</v>
      </c>
      <c r="D625" s="63">
        <v>6</v>
      </c>
      <c r="E625" s="61" t="s">
        <v>1802</v>
      </c>
      <c r="F625" s="62" t="s">
        <v>1808</v>
      </c>
      <c r="I625" s="63" t="s">
        <v>1157</v>
      </c>
    </row>
    <row r="626" spans="1:12">
      <c r="A626" s="63" t="str">
        <f t="shared" si="9"/>
        <v>SA-11-7</v>
      </c>
      <c r="B626" s="63">
        <v>625</v>
      </c>
      <c r="C626" s="63" t="s">
        <v>82</v>
      </c>
      <c r="D626" s="63">
        <v>7</v>
      </c>
      <c r="E626" s="61" t="s">
        <v>1802</v>
      </c>
      <c r="F626" s="62" t="s">
        <v>1809</v>
      </c>
      <c r="I626" s="63" t="s">
        <v>1157</v>
      </c>
    </row>
    <row r="627" spans="1:12">
      <c r="A627" s="63" t="str">
        <f t="shared" si="9"/>
        <v>SA-11-8</v>
      </c>
      <c r="B627" s="63">
        <v>626</v>
      </c>
      <c r="C627" s="63" t="s">
        <v>82</v>
      </c>
      <c r="D627" s="63">
        <v>8</v>
      </c>
      <c r="E627" s="61" t="s">
        <v>1802</v>
      </c>
      <c r="F627" s="62" t="s">
        <v>1810</v>
      </c>
      <c r="I627" s="63" t="s">
        <v>1157</v>
      </c>
    </row>
    <row r="628" spans="1:12">
      <c r="A628" s="63" t="str">
        <f t="shared" si="9"/>
        <v>SA-12-0</v>
      </c>
      <c r="B628" s="63">
        <v>627</v>
      </c>
      <c r="C628" s="63" t="s">
        <v>157</v>
      </c>
      <c r="D628" s="63">
        <v>0</v>
      </c>
      <c r="E628" s="61" t="s">
        <v>508</v>
      </c>
      <c r="F628" s="62" t="s">
        <v>609</v>
      </c>
      <c r="I628" s="63" t="s">
        <v>1157</v>
      </c>
      <c r="L628" s="63" t="s">
        <v>1157</v>
      </c>
    </row>
    <row r="629" spans="1:12">
      <c r="A629" s="63" t="str">
        <f t="shared" si="9"/>
        <v>SA-12-1</v>
      </c>
      <c r="B629" s="63">
        <v>628</v>
      </c>
      <c r="C629" s="63" t="s">
        <v>157</v>
      </c>
      <c r="D629" s="63">
        <v>1</v>
      </c>
      <c r="E629" s="61" t="s">
        <v>1811</v>
      </c>
      <c r="F629" s="62" t="s">
        <v>1812</v>
      </c>
      <c r="I629" s="63" t="s">
        <v>1157</v>
      </c>
    </row>
    <row r="630" spans="1:12">
      <c r="A630" s="63" t="str">
        <f t="shared" si="9"/>
        <v>SA-12-2</v>
      </c>
      <c r="B630" s="63">
        <v>629</v>
      </c>
      <c r="C630" s="63" t="s">
        <v>157</v>
      </c>
      <c r="D630" s="63">
        <v>2</v>
      </c>
      <c r="E630" s="61" t="s">
        <v>1811</v>
      </c>
      <c r="F630" s="62" t="s">
        <v>1813</v>
      </c>
      <c r="I630" s="63" t="s">
        <v>1157</v>
      </c>
    </row>
    <row r="631" spans="1:12">
      <c r="A631" s="63" t="str">
        <f t="shared" si="9"/>
        <v>SA-12-3</v>
      </c>
      <c r="B631" s="63">
        <v>630</v>
      </c>
      <c r="C631" s="63" t="s">
        <v>157</v>
      </c>
      <c r="D631" s="63">
        <v>3</v>
      </c>
      <c r="E631" s="61" t="s">
        <v>1811</v>
      </c>
      <c r="F631" s="62" t="s">
        <v>1814</v>
      </c>
      <c r="G631" s="63" t="s">
        <v>1157</v>
      </c>
      <c r="H631" s="61" t="s">
        <v>1815</v>
      </c>
    </row>
    <row r="632" spans="1:12">
      <c r="A632" s="63" t="str">
        <f t="shared" si="9"/>
        <v>SA-12-4</v>
      </c>
      <c r="B632" s="63">
        <v>631</v>
      </c>
      <c r="C632" s="63" t="s">
        <v>157</v>
      </c>
      <c r="D632" s="63">
        <v>4</v>
      </c>
      <c r="E632" s="61" t="s">
        <v>1811</v>
      </c>
      <c r="F632" s="62" t="s">
        <v>1816</v>
      </c>
      <c r="G632" s="63" t="s">
        <v>1157</v>
      </c>
      <c r="H632" s="61" t="s">
        <v>1817</v>
      </c>
    </row>
    <row r="633" spans="1:12">
      <c r="A633" s="63" t="str">
        <f t="shared" si="9"/>
        <v>SA-12-5</v>
      </c>
      <c r="B633" s="63">
        <v>632</v>
      </c>
      <c r="C633" s="63" t="s">
        <v>157</v>
      </c>
      <c r="D633" s="63">
        <v>5</v>
      </c>
      <c r="E633" s="61" t="s">
        <v>1811</v>
      </c>
      <c r="F633" s="62" t="s">
        <v>1818</v>
      </c>
      <c r="I633" s="63" t="s">
        <v>1157</v>
      </c>
    </row>
    <row r="634" spans="1:12">
      <c r="A634" s="63" t="str">
        <f t="shared" si="9"/>
        <v>SA-12-6</v>
      </c>
      <c r="B634" s="63">
        <v>633</v>
      </c>
      <c r="C634" s="63" t="s">
        <v>157</v>
      </c>
      <c r="D634" s="63">
        <v>6</v>
      </c>
      <c r="E634" s="61" t="s">
        <v>1811</v>
      </c>
      <c r="F634" s="62" t="s">
        <v>1819</v>
      </c>
      <c r="G634" s="63" t="s">
        <v>1157</v>
      </c>
      <c r="H634" s="61" t="s">
        <v>1815</v>
      </c>
    </row>
    <row r="635" spans="1:12">
      <c r="A635" s="63" t="str">
        <f t="shared" si="9"/>
        <v>SA-12-7</v>
      </c>
      <c r="B635" s="63">
        <v>634</v>
      </c>
      <c r="C635" s="63" t="s">
        <v>157</v>
      </c>
      <c r="D635" s="63">
        <v>7</v>
      </c>
      <c r="E635" s="61" t="s">
        <v>1811</v>
      </c>
      <c r="F635" s="62" t="s">
        <v>1820</v>
      </c>
      <c r="I635" s="63" t="s">
        <v>1157</v>
      </c>
    </row>
    <row r="636" spans="1:12">
      <c r="A636" s="63" t="str">
        <f t="shared" si="9"/>
        <v>SA-12-8</v>
      </c>
      <c r="B636" s="63">
        <v>635</v>
      </c>
      <c r="C636" s="63" t="s">
        <v>157</v>
      </c>
      <c r="D636" s="63">
        <v>8</v>
      </c>
      <c r="E636" s="61" t="s">
        <v>1811</v>
      </c>
      <c r="F636" s="62" t="s">
        <v>1821</v>
      </c>
      <c r="I636" s="63" t="s">
        <v>1157</v>
      </c>
    </row>
    <row r="637" spans="1:12">
      <c r="A637" s="63" t="str">
        <f t="shared" si="9"/>
        <v>SA-12-9</v>
      </c>
      <c r="B637" s="63">
        <v>636</v>
      </c>
      <c r="C637" s="63" t="s">
        <v>157</v>
      </c>
      <c r="D637" s="63">
        <v>9</v>
      </c>
      <c r="E637" s="61" t="s">
        <v>1811</v>
      </c>
      <c r="F637" s="62" t="s">
        <v>1822</v>
      </c>
      <c r="I637" s="63" t="s">
        <v>1157</v>
      </c>
    </row>
    <row r="638" spans="1:12">
      <c r="A638" s="63" t="str">
        <f t="shared" si="9"/>
        <v>SA-12-10</v>
      </c>
      <c r="B638" s="63">
        <v>637</v>
      </c>
      <c r="C638" s="63" t="s">
        <v>157</v>
      </c>
      <c r="D638" s="63">
        <v>10</v>
      </c>
      <c r="E638" s="61" t="s">
        <v>1811</v>
      </c>
      <c r="F638" s="62" t="s">
        <v>1823</v>
      </c>
      <c r="I638" s="63" t="s">
        <v>1157</v>
      </c>
    </row>
    <row r="639" spans="1:12">
      <c r="A639" s="63" t="str">
        <f t="shared" si="9"/>
        <v>SA-12-11</v>
      </c>
      <c r="B639" s="63">
        <v>638</v>
      </c>
      <c r="C639" s="63" t="s">
        <v>157</v>
      </c>
      <c r="D639" s="63">
        <v>11</v>
      </c>
      <c r="E639" s="61" t="s">
        <v>1811</v>
      </c>
      <c r="F639" s="62" t="s">
        <v>1824</v>
      </c>
      <c r="I639" s="63" t="s">
        <v>1157</v>
      </c>
    </row>
    <row r="640" spans="1:12">
      <c r="A640" s="63" t="str">
        <f t="shared" si="9"/>
        <v>SA-12-12</v>
      </c>
      <c r="B640" s="63">
        <v>639</v>
      </c>
      <c r="C640" s="63" t="s">
        <v>157</v>
      </c>
      <c r="D640" s="63">
        <v>12</v>
      </c>
      <c r="E640" s="61" t="s">
        <v>1811</v>
      </c>
      <c r="F640" s="62" t="s">
        <v>1825</v>
      </c>
      <c r="I640" s="63" t="s">
        <v>1157</v>
      </c>
    </row>
    <row r="641" spans="1:12">
      <c r="A641" s="63" t="str">
        <f t="shared" si="9"/>
        <v>SA-12-13</v>
      </c>
      <c r="B641" s="63">
        <v>640</v>
      </c>
      <c r="C641" s="63" t="s">
        <v>157</v>
      </c>
      <c r="D641" s="63">
        <v>13</v>
      </c>
      <c r="E641" s="61" t="s">
        <v>1811</v>
      </c>
      <c r="F641" s="62" t="s">
        <v>1826</v>
      </c>
      <c r="I641" s="63" t="s">
        <v>1157</v>
      </c>
    </row>
    <row r="642" spans="1:12">
      <c r="A642" s="63" t="str">
        <f t="shared" ref="A642:A705" si="10">CONCATENATE(C642,"-",D642)</f>
        <v>SA-12-14</v>
      </c>
      <c r="B642" s="63">
        <v>641</v>
      </c>
      <c r="C642" s="63" t="s">
        <v>157</v>
      </c>
      <c r="D642" s="63">
        <v>14</v>
      </c>
      <c r="E642" s="61" t="s">
        <v>1811</v>
      </c>
      <c r="F642" s="62" t="s">
        <v>1827</v>
      </c>
      <c r="I642" s="63" t="s">
        <v>1157</v>
      </c>
    </row>
    <row r="643" spans="1:12">
      <c r="A643" s="63" t="str">
        <f t="shared" si="10"/>
        <v>SA-12-15</v>
      </c>
      <c r="B643" s="63">
        <v>642</v>
      </c>
      <c r="C643" s="63" t="s">
        <v>157</v>
      </c>
      <c r="D643" s="63">
        <v>15</v>
      </c>
      <c r="E643" s="61" t="s">
        <v>1811</v>
      </c>
      <c r="F643" s="62" t="s">
        <v>1828</v>
      </c>
      <c r="I643" s="63" t="s">
        <v>1157</v>
      </c>
    </row>
    <row r="644" spans="1:12">
      <c r="A644" s="63" t="str">
        <f t="shared" si="10"/>
        <v>SA-13-0</v>
      </c>
      <c r="B644" s="63">
        <v>643</v>
      </c>
      <c r="C644" s="63" t="s">
        <v>1829</v>
      </c>
      <c r="D644" s="63">
        <v>0</v>
      </c>
      <c r="E644" s="61" t="s">
        <v>1830</v>
      </c>
      <c r="F644" s="62" t="s">
        <v>609</v>
      </c>
      <c r="I644" s="63" t="s">
        <v>1157</v>
      </c>
    </row>
    <row r="645" spans="1:12">
      <c r="A645" s="63" t="str">
        <f t="shared" si="10"/>
        <v>SA-14-0</v>
      </c>
      <c r="B645" s="63">
        <v>644</v>
      </c>
      <c r="C645" s="63" t="s">
        <v>1831</v>
      </c>
      <c r="D645" s="63">
        <v>0</v>
      </c>
      <c r="E645" s="61" t="s">
        <v>1832</v>
      </c>
      <c r="F645" s="62" t="s">
        <v>609</v>
      </c>
      <c r="I645" s="63" t="s">
        <v>1157</v>
      </c>
    </row>
    <row r="646" spans="1:12">
      <c r="A646" s="63" t="str">
        <f t="shared" si="10"/>
        <v>SA-14-1</v>
      </c>
      <c r="B646" s="63">
        <v>645</v>
      </c>
      <c r="C646" s="63" t="s">
        <v>1831</v>
      </c>
      <c r="D646" s="63">
        <v>1</v>
      </c>
      <c r="E646" s="61" t="s">
        <v>1833</v>
      </c>
      <c r="F646" s="62" t="s">
        <v>1834</v>
      </c>
      <c r="G646" s="63" t="s">
        <v>1157</v>
      </c>
      <c r="H646" s="61" t="s">
        <v>1835</v>
      </c>
    </row>
    <row r="647" spans="1:12">
      <c r="A647" s="63" t="str">
        <f t="shared" si="10"/>
        <v>SA-15-0</v>
      </c>
      <c r="B647" s="63">
        <v>646</v>
      </c>
      <c r="C647" s="63" t="s">
        <v>183</v>
      </c>
      <c r="D647" s="63">
        <v>0</v>
      </c>
      <c r="E647" s="61" t="s">
        <v>509</v>
      </c>
      <c r="F647" s="62" t="s">
        <v>609</v>
      </c>
      <c r="I647" s="63" t="s">
        <v>1157</v>
      </c>
      <c r="L647" s="63" t="s">
        <v>1157</v>
      </c>
    </row>
    <row r="648" spans="1:12">
      <c r="A648" s="63" t="str">
        <f t="shared" si="10"/>
        <v>SA-15-1</v>
      </c>
      <c r="B648" s="63">
        <v>647</v>
      </c>
      <c r="C648" s="63" t="s">
        <v>183</v>
      </c>
      <c r="D648" s="63">
        <v>1</v>
      </c>
      <c r="E648" s="61" t="s">
        <v>1836</v>
      </c>
      <c r="F648" s="62" t="s">
        <v>1837</v>
      </c>
      <c r="I648" s="63" t="s">
        <v>1157</v>
      </c>
    </row>
    <row r="649" spans="1:12">
      <c r="A649" s="63" t="str">
        <f t="shared" si="10"/>
        <v>SA-15-2</v>
      </c>
      <c r="B649" s="63">
        <v>648</v>
      </c>
      <c r="C649" s="63" t="s">
        <v>183</v>
      </c>
      <c r="D649" s="63">
        <v>2</v>
      </c>
      <c r="E649" s="61" t="s">
        <v>1836</v>
      </c>
      <c r="F649" s="62" t="s">
        <v>1838</v>
      </c>
      <c r="I649" s="63" t="s">
        <v>1157</v>
      </c>
    </row>
    <row r="650" spans="1:12">
      <c r="A650" s="63" t="str">
        <f t="shared" si="10"/>
        <v>SA-15-3</v>
      </c>
      <c r="B650" s="63">
        <v>649</v>
      </c>
      <c r="C650" s="63" t="s">
        <v>183</v>
      </c>
      <c r="D650" s="63">
        <v>3</v>
      </c>
      <c r="E650" s="61" t="s">
        <v>1836</v>
      </c>
      <c r="F650" s="62" t="s">
        <v>1839</v>
      </c>
      <c r="I650" s="63" t="s">
        <v>1157</v>
      </c>
    </row>
    <row r="651" spans="1:12">
      <c r="A651" s="63" t="str">
        <f t="shared" si="10"/>
        <v>SA-15-4</v>
      </c>
      <c r="B651" s="63">
        <v>650</v>
      </c>
      <c r="C651" s="63" t="s">
        <v>183</v>
      </c>
      <c r="D651" s="63">
        <v>4</v>
      </c>
      <c r="E651" s="61" t="s">
        <v>1836</v>
      </c>
      <c r="F651" s="62" t="s">
        <v>1840</v>
      </c>
      <c r="I651" s="63" t="s">
        <v>1157</v>
      </c>
    </row>
    <row r="652" spans="1:12">
      <c r="A652" s="63" t="str">
        <f t="shared" si="10"/>
        <v>SA-15-5</v>
      </c>
      <c r="B652" s="63">
        <v>651</v>
      </c>
      <c r="C652" s="63" t="s">
        <v>183</v>
      </c>
      <c r="D652" s="63">
        <v>5</v>
      </c>
      <c r="E652" s="61" t="s">
        <v>1836</v>
      </c>
      <c r="F652" s="62" t="s">
        <v>1841</v>
      </c>
      <c r="I652" s="63" t="s">
        <v>1157</v>
      </c>
    </row>
    <row r="653" spans="1:12">
      <c r="A653" s="63" t="str">
        <f t="shared" si="10"/>
        <v>SA-15-6</v>
      </c>
      <c r="B653" s="63">
        <v>652</v>
      </c>
      <c r="C653" s="63" t="s">
        <v>183</v>
      </c>
      <c r="D653" s="63">
        <v>6</v>
      </c>
      <c r="E653" s="61" t="s">
        <v>1836</v>
      </c>
      <c r="F653" s="62" t="s">
        <v>1842</v>
      </c>
      <c r="I653" s="63" t="s">
        <v>1157</v>
      </c>
    </row>
    <row r="654" spans="1:12">
      <c r="A654" s="63" t="str">
        <f t="shared" si="10"/>
        <v>SA-15-7</v>
      </c>
      <c r="B654" s="63">
        <v>653</v>
      </c>
      <c r="C654" s="63" t="s">
        <v>183</v>
      </c>
      <c r="D654" s="63">
        <v>7</v>
      </c>
      <c r="E654" s="61" t="s">
        <v>1836</v>
      </c>
      <c r="F654" s="62" t="s">
        <v>1843</v>
      </c>
      <c r="I654" s="63" t="s">
        <v>1157</v>
      </c>
    </row>
    <row r="655" spans="1:12">
      <c r="A655" s="63" t="str">
        <f t="shared" si="10"/>
        <v>SA-15-8</v>
      </c>
      <c r="B655" s="63">
        <v>654</v>
      </c>
      <c r="C655" s="63" t="s">
        <v>183</v>
      </c>
      <c r="D655" s="63">
        <v>8</v>
      </c>
      <c r="E655" s="61" t="s">
        <v>1836</v>
      </c>
      <c r="F655" s="62" t="s">
        <v>1844</v>
      </c>
      <c r="I655" s="63" t="s">
        <v>1157</v>
      </c>
    </row>
    <row r="656" spans="1:12">
      <c r="A656" s="63" t="str">
        <f t="shared" si="10"/>
        <v>SA-15-9</v>
      </c>
      <c r="B656" s="63">
        <v>655</v>
      </c>
      <c r="C656" s="63" t="s">
        <v>183</v>
      </c>
      <c r="D656" s="63">
        <v>9</v>
      </c>
      <c r="E656" s="61" t="s">
        <v>1836</v>
      </c>
      <c r="F656" s="62" t="s">
        <v>1845</v>
      </c>
      <c r="I656" s="63" t="s">
        <v>1157</v>
      </c>
    </row>
    <row r="657" spans="1:12">
      <c r="A657" s="63" t="str">
        <f t="shared" si="10"/>
        <v>SA-15-10</v>
      </c>
      <c r="B657" s="63">
        <v>656</v>
      </c>
      <c r="C657" s="63" t="s">
        <v>183</v>
      </c>
      <c r="D657" s="63">
        <v>10</v>
      </c>
      <c r="E657" s="61" t="s">
        <v>1836</v>
      </c>
      <c r="F657" s="62" t="s">
        <v>1846</v>
      </c>
      <c r="I657" s="63" t="s">
        <v>1157</v>
      </c>
    </row>
    <row r="658" spans="1:12">
      <c r="A658" s="63" t="str">
        <f t="shared" si="10"/>
        <v>SA-15-11</v>
      </c>
      <c r="B658" s="63">
        <v>657</v>
      </c>
      <c r="C658" s="63" t="s">
        <v>183</v>
      </c>
      <c r="D658" s="63">
        <v>11</v>
      </c>
      <c r="E658" s="61" t="s">
        <v>1836</v>
      </c>
      <c r="F658" s="62" t="s">
        <v>1847</v>
      </c>
      <c r="I658" s="63" t="s">
        <v>1157</v>
      </c>
    </row>
    <row r="659" spans="1:12">
      <c r="A659" s="63" t="str">
        <f t="shared" si="10"/>
        <v>SA-16-0</v>
      </c>
      <c r="B659" s="63">
        <v>658</v>
      </c>
      <c r="C659" s="63" t="s">
        <v>510</v>
      </c>
      <c r="D659" s="63">
        <v>0</v>
      </c>
      <c r="E659" s="61" t="s">
        <v>511</v>
      </c>
      <c r="F659" s="62" t="s">
        <v>609</v>
      </c>
      <c r="I659" s="63" t="s">
        <v>1157</v>
      </c>
      <c r="L659" s="63" t="s">
        <v>1157</v>
      </c>
    </row>
    <row r="660" spans="1:12">
      <c r="A660" s="63" t="str">
        <f t="shared" si="10"/>
        <v>SA-17-0</v>
      </c>
      <c r="B660" s="63">
        <v>659</v>
      </c>
      <c r="C660" s="63" t="s">
        <v>186</v>
      </c>
      <c r="D660" s="63">
        <v>0</v>
      </c>
      <c r="E660" s="61" t="s">
        <v>512</v>
      </c>
      <c r="F660" s="62" t="s">
        <v>609</v>
      </c>
      <c r="I660" s="63" t="s">
        <v>1157</v>
      </c>
      <c r="L660" s="63" t="s">
        <v>1157</v>
      </c>
    </row>
    <row r="661" spans="1:12">
      <c r="A661" s="63" t="str">
        <f t="shared" si="10"/>
        <v>SA-17-1</v>
      </c>
      <c r="B661" s="63">
        <v>660</v>
      </c>
      <c r="C661" s="63" t="s">
        <v>186</v>
      </c>
      <c r="D661" s="63">
        <v>1</v>
      </c>
      <c r="E661" s="61" t="s">
        <v>1848</v>
      </c>
      <c r="F661" s="62" t="s">
        <v>1849</v>
      </c>
      <c r="I661" s="63" t="s">
        <v>1157</v>
      </c>
    </row>
    <row r="662" spans="1:12">
      <c r="A662" s="63" t="str">
        <f t="shared" si="10"/>
        <v>SA-17-2</v>
      </c>
      <c r="B662" s="63">
        <v>661</v>
      </c>
      <c r="C662" s="63" t="s">
        <v>186</v>
      </c>
      <c r="D662" s="63">
        <v>2</v>
      </c>
      <c r="E662" s="61" t="s">
        <v>1848</v>
      </c>
      <c r="F662" s="62" t="s">
        <v>1850</v>
      </c>
      <c r="I662" s="63" t="s">
        <v>1157</v>
      </c>
    </row>
    <row r="663" spans="1:12">
      <c r="A663" s="63" t="str">
        <f t="shared" si="10"/>
        <v>SA-17-3</v>
      </c>
      <c r="B663" s="63">
        <v>662</v>
      </c>
      <c r="C663" s="63" t="s">
        <v>186</v>
      </c>
      <c r="D663" s="63">
        <v>3</v>
      </c>
      <c r="E663" s="61" t="s">
        <v>1848</v>
      </c>
      <c r="F663" s="62" t="s">
        <v>1851</v>
      </c>
      <c r="I663" s="63" t="s">
        <v>1157</v>
      </c>
    </row>
    <row r="664" spans="1:12">
      <c r="A664" s="63" t="str">
        <f t="shared" si="10"/>
        <v>SA-17-4</v>
      </c>
      <c r="B664" s="63">
        <v>663</v>
      </c>
      <c r="C664" s="63" t="s">
        <v>186</v>
      </c>
      <c r="D664" s="63">
        <v>4</v>
      </c>
      <c r="E664" s="61" t="s">
        <v>1848</v>
      </c>
      <c r="F664" s="62" t="s">
        <v>1852</v>
      </c>
      <c r="I664" s="63" t="s">
        <v>1157</v>
      </c>
    </row>
    <row r="665" spans="1:12">
      <c r="A665" s="63" t="str">
        <f t="shared" si="10"/>
        <v>SA-17-5</v>
      </c>
      <c r="B665" s="63">
        <v>664</v>
      </c>
      <c r="C665" s="63" t="s">
        <v>186</v>
      </c>
      <c r="D665" s="63">
        <v>5</v>
      </c>
      <c r="E665" s="61" t="s">
        <v>1848</v>
      </c>
      <c r="F665" s="62" t="s">
        <v>1853</v>
      </c>
      <c r="I665" s="63" t="s">
        <v>1157</v>
      </c>
    </row>
    <row r="666" spans="1:12">
      <c r="A666" s="63" t="str">
        <f t="shared" si="10"/>
        <v>SA-17-6</v>
      </c>
      <c r="B666" s="63">
        <v>665</v>
      </c>
      <c r="C666" s="63" t="s">
        <v>186</v>
      </c>
      <c r="D666" s="63">
        <v>6</v>
      </c>
      <c r="E666" s="61" t="s">
        <v>1848</v>
      </c>
      <c r="F666" s="62" t="s">
        <v>1854</v>
      </c>
      <c r="I666" s="63" t="s">
        <v>1157</v>
      </c>
    </row>
    <row r="667" spans="1:12">
      <c r="A667" s="63" t="str">
        <f t="shared" si="10"/>
        <v>SA-17-7</v>
      </c>
      <c r="B667" s="63">
        <v>666</v>
      </c>
      <c r="C667" s="63" t="s">
        <v>186</v>
      </c>
      <c r="D667" s="63">
        <v>7</v>
      </c>
      <c r="E667" s="61" t="s">
        <v>1848</v>
      </c>
      <c r="F667" s="62" t="s">
        <v>1855</v>
      </c>
      <c r="I667" s="63" t="s">
        <v>1157</v>
      </c>
    </row>
    <row r="668" spans="1:12">
      <c r="A668" s="63" t="str">
        <f t="shared" si="10"/>
        <v>SA-18-0</v>
      </c>
      <c r="B668" s="63">
        <v>667</v>
      </c>
      <c r="C668" s="63" t="s">
        <v>1856</v>
      </c>
      <c r="D668" s="63">
        <v>0</v>
      </c>
      <c r="E668" s="61" t="s">
        <v>1857</v>
      </c>
      <c r="F668" s="62" t="s">
        <v>609</v>
      </c>
      <c r="I668" s="63" t="s">
        <v>1157</v>
      </c>
    </row>
    <row r="669" spans="1:12">
      <c r="A669" s="63" t="str">
        <f t="shared" si="10"/>
        <v>SA-18-1</v>
      </c>
      <c r="B669" s="63">
        <v>668</v>
      </c>
      <c r="C669" s="63" t="s">
        <v>1856</v>
      </c>
      <c r="D669" s="63">
        <v>1</v>
      </c>
      <c r="E669" s="61" t="s">
        <v>1858</v>
      </c>
      <c r="F669" s="62" t="s">
        <v>1859</v>
      </c>
      <c r="I669" s="63" t="s">
        <v>1157</v>
      </c>
    </row>
    <row r="670" spans="1:12">
      <c r="A670" s="63" t="str">
        <f t="shared" si="10"/>
        <v>SA-18-2</v>
      </c>
      <c r="B670" s="63">
        <v>669</v>
      </c>
      <c r="C670" s="63" t="s">
        <v>1856</v>
      </c>
      <c r="D670" s="63">
        <v>2</v>
      </c>
      <c r="E670" s="61" t="s">
        <v>1858</v>
      </c>
      <c r="F670" s="62" t="s">
        <v>1860</v>
      </c>
      <c r="I670" s="63" t="s">
        <v>1157</v>
      </c>
    </row>
    <row r="671" spans="1:12">
      <c r="A671" s="63" t="str">
        <f t="shared" si="10"/>
        <v>SA-19-0</v>
      </c>
      <c r="B671" s="63">
        <v>670</v>
      </c>
      <c r="C671" s="63" t="s">
        <v>181</v>
      </c>
      <c r="D671" s="63">
        <v>0</v>
      </c>
      <c r="E671" s="61" t="s">
        <v>1861</v>
      </c>
      <c r="F671" s="62" t="s">
        <v>609</v>
      </c>
      <c r="I671" s="63" t="s">
        <v>1157</v>
      </c>
    </row>
    <row r="672" spans="1:12">
      <c r="A672" s="63" t="str">
        <f t="shared" si="10"/>
        <v>SA-19-1</v>
      </c>
      <c r="B672" s="63">
        <v>671</v>
      </c>
      <c r="C672" s="63" t="s">
        <v>181</v>
      </c>
      <c r="D672" s="63">
        <v>1</v>
      </c>
      <c r="E672" s="61" t="s">
        <v>1862</v>
      </c>
      <c r="F672" s="62" t="s">
        <v>1863</v>
      </c>
      <c r="I672" s="63" t="s">
        <v>1157</v>
      </c>
    </row>
    <row r="673" spans="1:12">
      <c r="A673" s="63" t="str">
        <f t="shared" si="10"/>
        <v>SA-19-2</v>
      </c>
      <c r="B673" s="63">
        <v>672</v>
      </c>
      <c r="C673" s="63" t="s">
        <v>181</v>
      </c>
      <c r="D673" s="63">
        <v>2</v>
      </c>
      <c r="E673" s="61" t="s">
        <v>1862</v>
      </c>
      <c r="F673" s="62" t="s">
        <v>1864</v>
      </c>
      <c r="I673" s="63" t="s">
        <v>1157</v>
      </c>
    </row>
    <row r="674" spans="1:12">
      <c r="A674" s="63" t="str">
        <f t="shared" si="10"/>
        <v>SA-19-3</v>
      </c>
      <c r="B674" s="63">
        <v>673</v>
      </c>
      <c r="C674" s="63" t="s">
        <v>181</v>
      </c>
      <c r="D674" s="63">
        <v>3</v>
      </c>
      <c r="E674" s="61" t="s">
        <v>1862</v>
      </c>
      <c r="F674" s="62" t="s">
        <v>1865</v>
      </c>
      <c r="I674" s="63" t="s">
        <v>1157</v>
      </c>
    </row>
    <row r="675" spans="1:12">
      <c r="A675" s="63" t="str">
        <f t="shared" si="10"/>
        <v>SA-19-4</v>
      </c>
      <c r="B675" s="63">
        <v>674</v>
      </c>
      <c r="C675" s="63" t="s">
        <v>181</v>
      </c>
      <c r="D675" s="63">
        <v>4</v>
      </c>
      <c r="E675" s="61" t="s">
        <v>1862</v>
      </c>
      <c r="F675" s="62" t="s">
        <v>1866</v>
      </c>
      <c r="I675" s="63" t="s">
        <v>1157</v>
      </c>
    </row>
    <row r="676" spans="1:12">
      <c r="A676" s="63" t="str">
        <f t="shared" si="10"/>
        <v>SA-20-0</v>
      </c>
      <c r="B676" s="63">
        <v>675</v>
      </c>
      <c r="C676" s="63" t="s">
        <v>1867</v>
      </c>
      <c r="D676" s="63">
        <v>0</v>
      </c>
      <c r="E676" s="61" t="s">
        <v>1868</v>
      </c>
      <c r="F676" s="62" t="s">
        <v>609</v>
      </c>
      <c r="I676" s="63" t="s">
        <v>1157</v>
      </c>
    </row>
    <row r="677" spans="1:12">
      <c r="A677" s="63" t="str">
        <f t="shared" si="10"/>
        <v>SA-21-0</v>
      </c>
      <c r="B677" s="63">
        <v>676</v>
      </c>
      <c r="C677" s="63" t="s">
        <v>1869</v>
      </c>
      <c r="D677" s="63">
        <v>0</v>
      </c>
      <c r="E677" s="61" t="s">
        <v>1870</v>
      </c>
      <c r="F677" s="62" t="s">
        <v>609</v>
      </c>
      <c r="I677" s="63" t="s">
        <v>1157</v>
      </c>
    </row>
    <row r="678" spans="1:12">
      <c r="A678" s="63" t="str">
        <f t="shared" si="10"/>
        <v>SA-21-1</v>
      </c>
      <c r="B678" s="63">
        <v>677</v>
      </c>
      <c r="C678" s="63" t="s">
        <v>1869</v>
      </c>
      <c r="D678" s="63">
        <v>1</v>
      </c>
      <c r="E678" s="61" t="s">
        <v>1871</v>
      </c>
      <c r="F678" s="62" t="s">
        <v>1872</v>
      </c>
      <c r="I678" s="63" t="s">
        <v>1157</v>
      </c>
    </row>
    <row r="679" spans="1:12">
      <c r="A679" s="63" t="str">
        <f t="shared" si="10"/>
        <v>SA-22-0</v>
      </c>
      <c r="B679" s="63">
        <v>678</v>
      </c>
      <c r="C679" s="63" t="s">
        <v>1873</v>
      </c>
      <c r="D679" s="63">
        <v>0</v>
      </c>
      <c r="E679" s="61" t="s">
        <v>1874</v>
      </c>
      <c r="F679" s="62" t="s">
        <v>609</v>
      </c>
      <c r="I679" s="63" t="s">
        <v>1157</v>
      </c>
    </row>
    <row r="680" spans="1:12">
      <c r="A680" s="63" t="str">
        <f t="shared" si="10"/>
        <v>SA-22-1</v>
      </c>
      <c r="B680" s="63">
        <v>679</v>
      </c>
      <c r="C680" s="63" t="s">
        <v>1873</v>
      </c>
      <c r="D680" s="63">
        <v>1</v>
      </c>
      <c r="E680" s="61" t="s">
        <v>1875</v>
      </c>
      <c r="F680" s="62" t="s">
        <v>1876</v>
      </c>
      <c r="I680" s="63" t="s">
        <v>1157</v>
      </c>
    </row>
    <row r="681" spans="1:12">
      <c r="A681" s="63" t="str">
        <f t="shared" si="10"/>
        <v>SC-1-0</v>
      </c>
      <c r="B681" s="63">
        <v>680</v>
      </c>
      <c r="C681" s="63" t="s">
        <v>513</v>
      </c>
      <c r="D681" s="63">
        <v>0</v>
      </c>
      <c r="E681" s="61" t="s">
        <v>514</v>
      </c>
      <c r="I681" s="63" t="s">
        <v>1157</v>
      </c>
      <c r="J681" s="63" t="s">
        <v>1157</v>
      </c>
      <c r="K681" s="63" t="s">
        <v>1157</v>
      </c>
      <c r="L681" s="63" t="s">
        <v>1157</v>
      </c>
    </row>
    <row r="682" spans="1:12">
      <c r="A682" s="63" t="str">
        <f t="shared" si="10"/>
        <v>SC-2-0</v>
      </c>
      <c r="B682" s="63">
        <v>681</v>
      </c>
      <c r="C682" s="63" t="s">
        <v>189</v>
      </c>
      <c r="D682" s="63">
        <v>0</v>
      </c>
      <c r="E682" s="61" t="s">
        <v>515</v>
      </c>
      <c r="F682" s="62" t="s">
        <v>609</v>
      </c>
      <c r="I682" s="63" t="s">
        <v>1157</v>
      </c>
      <c r="K682" s="63" t="s">
        <v>1157</v>
      </c>
      <c r="L682" s="63" t="s">
        <v>1157</v>
      </c>
    </row>
    <row r="683" spans="1:12">
      <c r="A683" s="63" t="str">
        <f t="shared" si="10"/>
        <v>SC-2-1</v>
      </c>
      <c r="B683" s="63">
        <v>682</v>
      </c>
      <c r="C683" s="63" t="s">
        <v>189</v>
      </c>
      <c r="D683" s="63">
        <v>1</v>
      </c>
      <c r="E683" s="61" t="s">
        <v>1877</v>
      </c>
      <c r="F683" s="62" t="s">
        <v>1878</v>
      </c>
      <c r="I683" s="63" t="s">
        <v>1157</v>
      </c>
    </row>
    <row r="684" spans="1:12">
      <c r="A684" s="63" t="str">
        <f t="shared" si="10"/>
        <v>SC-3-0</v>
      </c>
      <c r="B684" s="63">
        <v>683</v>
      </c>
      <c r="C684" s="63" t="s">
        <v>187</v>
      </c>
      <c r="D684" s="63">
        <v>0</v>
      </c>
      <c r="E684" s="61" t="s">
        <v>516</v>
      </c>
      <c r="F684" s="62" t="s">
        <v>609</v>
      </c>
      <c r="I684" s="63" t="s">
        <v>1157</v>
      </c>
      <c r="L684" s="63" t="s">
        <v>1157</v>
      </c>
    </row>
    <row r="685" spans="1:12">
      <c r="A685" s="63" t="str">
        <f t="shared" si="10"/>
        <v>SC-3-1</v>
      </c>
      <c r="B685" s="63">
        <v>684</v>
      </c>
      <c r="C685" s="63" t="s">
        <v>187</v>
      </c>
      <c r="D685" s="63">
        <v>1</v>
      </c>
      <c r="E685" s="61" t="s">
        <v>1879</v>
      </c>
      <c r="F685" s="62" t="s">
        <v>1880</v>
      </c>
      <c r="I685" s="63" t="s">
        <v>1157</v>
      </c>
    </row>
    <row r="686" spans="1:12">
      <c r="A686" s="63" t="str">
        <f t="shared" si="10"/>
        <v>SC-3-2</v>
      </c>
      <c r="B686" s="63">
        <v>685</v>
      </c>
      <c r="C686" s="63" t="s">
        <v>187</v>
      </c>
      <c r="D686" s="63">
        <v>2</v>
      </c>
      <c r="E686" s="61" t="s">
        <v>1879</v>
      </c>
      <c r="F686" s="62" t="s">
        <v>1881</v>
      </c>
      <c r="I686" s="63" t="s">
        <v>1157</v>
      </c>
    </row>
    <row r="687" spans="1:12">
      <c r="A687" s="63" t="str">
        <f t="shared" si="10"/>
        <v>SC-3-3</v>
      </c>
      <c r="B687" s="63">
        <v>686</v>
      </c>
      <c r="C687" s="63" t="s">
        <v>187</v>
      </c>
      <c r="D687" s="63">
        <v>3</v>
      </c>
      <c r="E687" s="61" t="s">
        <v>1879</v>
      </c>
      <c r="F687" s="62" t="s">
        <v>1882</v>
      </c>
      <c r="I687" s="63" t="s">
        <v>1157</v>
      </c>
    </row>
    <row r="688" spans="1:12">
      <c r="A688" s="63" t="str">
        <f t="shared" si="10"/>
        <v>SC-3-4</v>
      </c>
      <c r="B688" s="63">
        <v>687</v>
      </c>
      <c r="C688" s="63" t="s">
        <v>187</v>
      </c>
      <c r="D688" s="63">
        <v>4</v>
      </c>
      <c r="E688" s="61" t="s">
        <v>1879</v>
      </c>
      <c r="F688" s="62" t="s">
        <v>1883</v>
      </c>
      <c r="I688" s="63" t="s">
        <v>1157</v>
      </c>
    </row>
    <row r="689" spans="1:12">
      <c r="A689" s="63" t="str">
        <f t="shared" si="10"/>
        <v>SC-3-5</v>
      </c>
      <c r="B689" s="63">
        <v>688</v>
      </c>
      <c r="C689" s="63" t="s">
        <v>187</v>
      </c>
      <c r="D689" s="63">
        <v>5</v>
      </c>
      <c r="E689" s="61" t="s">
        <v>1879</v>
      </c>
      <c r="F689" s="62" t="s">
        <v>1884</v>
      </c>
      <c r="I689" s="63" t="s">
        <v>1157</v>
      </c>
    </row>
    <row r="690" spans="1:12">
      <c r="A690" s="63" t="str">
        <f t="shared" si="10"/>
        <v>SC-4-0</v>
      </c>
      <c r="B690" s="63">
        <v>689</v>
      </c>
      <c r="C690" s="63" t="s">
        <v>197</v>
      </c>
      <c r="D690" s="63">
        <v>0</v>
      </c>
      <c r="E690" s="61" t="s">
        <v>517</v>
      </c>
      <c r="F690" s="62" t="s">
        <v>609</v>
      </c>
      <c r="K690" s="63" t="s">
        <v>1157</v>
      </c>
      <c r="L690" s="63" t="s">
        <v>1157</v>
      </c>
    </row>
    <row r="691" spans="1:12">
      <c r="A691" s="63" t="str">
        <f t="shared" si="10"/>
        <v>SC-4-1</v>
      </c>
      <c r="B691" s="63">
        <v>690</v>
      </c>
      <c r="C691" s="63" t="s">
        <v>197</v>
      </c>
      <c r="D691" s="63">
        <v>1</v>
      </c>
      <c r="E691" s="61" t="s">
        <v>1885</v>
      </c>
      <c r="F691" s="62" t="s">
        <v>1886</v>
      </c>
      <c r="G691" s="63" t="s">
        <v>1157</v>
      </c>
      <c r="H691" s="61" t="s">
        <v>1887</v>
      </c>
    </row>
    <row r="692" spans="1:12">
      <c r="A692" s="63" t="str">
        <f t="shared" si="10"/>
        <v>SC-4-2</v>
      </c>
      <c r="B692" s="63">
        <v>691</v>
      </c>
      <c r="C692" s="63" t="s">
        <v>197</v>
      </c>
      <c r="D692" s="63">
        <v>2</v>
      </c>
      <c r="E692" s="61" t="s">
        <v>1885</v>
      </c>
      <c r="F692" s="62" t="s">
        <v>1888</v>
      </c>
    </row>
    <row r="693" spans="1:12">
      <c r="A693" s="63" t="str">
        <f t="shared" si="10"/>
        <v>SC-5-0</v>
      </c>
      <c r="B693" s="63">
        <v>692</v>
      </c>
      <c r="C693" s="63" t="s">
        <v>190</v>
      </c>
      <c r="D693" s="63">
        <v>0</v>
      </c>
      <c r="E693" s="61" t="s">
        <v>518</v>
      </c>
      <c r="F693" s="62" t="s">
        <v>609</v>
      </c>
      <c r="J693" s="63" t="s">
        <v>1157</v>
      </c>
      <c r="K693" s="63" t="s">
        <v>1157</v>
      </c>
      <c r="L693" s="63" t="s">
        <v>1157</v>
      </c>
    </row>
    <row r="694" spans="1:12">
      <c r="A694" s="63" t="str">
        <f t="shared" si="10"/>
        <v>SC-5-1</v>
      </c>
      <c r="B694" s="63">
        <v>693</v>
      </c>
      <c r="C694" s="63" t="s">
        <v>190</v>
      </c>
      <c r="D694" s="63">
        <v>1</v>
      </c>
      <c r="E694" s="61" t="s">
        <v>1889</v>
      </c>
      <c r="F694" s="62" t="s">
        <v>1890</v>
      </c>
    </row>
    <row r="695" spans="1:12">
      <c r="A695" s="63" t="str">
        <f t="shared" si="10"/>
        <v>SC-5-2</v>
      </c>
      <c r="B695" s="63">
        <v>694</v>
      </c>
      <c r="C695" s="63" t="s">
        <v>190</v>
      </c>
      <c r="D695" s="63">
        <v>2</v>
      </c>
      <c r="E695" s="61" t="s">
        <v>1889</v>
      </c>
      <c r="F695" s="62" t="s">
        <v>1891</v>
      </c>
    </row>
    <row r="696" spans="1:12">
      <c r="A696" s="63" t="str">
        <f t="shared" si="10"/>
        <v>SC-5-3</v>
      </c>
      <c r="B696" s="63">
        <v>695</v>
      </c>
      <c r="C696" s="63" t="s">
        <v>190</v>
      </c>
      <c r="D696" s="63">
        <v>3</v>
      </c>
      <c r="E696" s="61" t="s">
        <v>1889</v>
      </c>
      <c r="F696" s="62" t="s">
        <v>1892</v>
      </c>
    </row>
    <row r="697" spans="1:12">
      <c r="A697" s="63" t="str">
        <f t="shared" si="10"/>
        <v>SC-6-0</v>
      </c>
      <c r="B697" s="63">
        <v>696</v>
      </c>
      <c r="C697" s="63" t="s">
        <v>1893</v>
      </c>
      <c r="D697" s="63">
        <v>0</v>
      </c>
      <c r="E697" s="61" t="s">
        <v>1894</v>
      </c>
      <c r="F697" s="62" t="s">
        <v>609</v>
      </c>
      <c r="I697" s="63" t="s">
        <v>1157</v>
      </c>
    </row>
    <row r="698" spans="1:12">
      <c r="A698" s="63" t="str">
        <f t="shared" si="10"/>
        <v>SC-7-0</v>
      </c>
      <c r="B698" s="63">
        <v>697</v>
      </c>
      <c r="C698" s="63" t="s">
        <v>32</v>
      </c>
      <c r="D698" s="63">
        <v>0</v>
      </c>
      <c r="E698" s="61" t="s">
        <v>519</v>
      </c>
      <c r="F698" s="62" t="s">
        <v>609</v>
      </c>
      <c r="J698" s="63" t="s">
        <v>1157</v>
      </c>
      <c r="K698" s="63" t="s">
        <v>1157</v>
      </c>
      <c r="L698" s="63" t="s">
        <v>1157</v>
      </c>
    </row>
    <row r="699" spans="1:12">
      <c r="A699" s="63" t="str">
        <f t="shared" si="10"/>
        <v>SC-7-1</v>
      </c>
      <c r="B699" s="63">
        <v>698</v>
      </c>
      <c r="C699" s="63" t="s">
        <v>32</v>
      </c>
      <c r="D699" s="63">
        <v>1</v>
      </c>
      <c r="E699" s="61" t="s">
        <v>1895</v>
      </c>
      <c r="F699" s="62" t="s">
        <v>1896</v>
      </c>
      <c r="G699" s="63" t="s">
        <v>1157</v>
      </c>
      <c r="H699" s="61" t="s">
        <v>1897</v>
      </c>
    </row>
    <row r="700" spans="1:12">
      <c r="A700" s="63" t="str">
        <f t="shared" si="10"/>
        <v>SC-7-2</v>
      </c>
      <c r="B700" s="63">
        <v>699</v>
      </c>
      <c r="C700" s="63" t="s">
        <v>32</v>
      </c>
      <c r="D700" s="63">
        <v>2</v>
      </c>
      <c r="E700" s="61" t="s">
        <v>1895</v>
      </c>
      <c r="F700" s="62" t="s">
        <v>1898</v>
      </c>
      <c r="G700" s="63" t="s">
        <v>1157</v>
      </c>
      <c r="H700" s="61" t="s">
        <v>1897</v>
      </c>
    </row>
    <row r="701" spans="1:12">
      <c r="A701" s="63" t="str">
        <f t="shared" si="10"/>
        <v>SC-7-3</v>
      </c>
      <c r="B701" s="63">
        <v>700</v>
      </c>
      <c r="C701" s="63" t="s">
        <v>32</v>
      </c>
      <c r="D701" s="63">
        <v>3</v>
      </c>
      <c r="E701" s="61" t="s">
        <v>1895</v>
      </c>
      <c r="F701" s="62" t="s">
        <v>1899</v>
      </c>
      <c r="K701" s="63" t="s">
        <v>1157</v>
      </c>
      <c r="L701" s="63" t="s">
        <v>1157</v>
      </c>
    </row>
    <row r="702" spans="1:12">
      <c r="A702" s="63" t="str">
        <f t="shared" si="10"/>
        <v>SC-7-4</v>
      </c>
      <c r="B702" s="63">
        <v>701</v>
      </c>
      <c r="C702" s="63" t="s">
        <v>32</v>
      </c>
      <c r="D702" s="63">
        <v>4</v>
      </c>
      <c r="E702" s="61" t="s">
        <v>1895</v>
      </c>
      <c r="F702" s="62" t="s">
        <v>1900</v>
      </c>
      <c r="K702" s="63" t="s">
        <v>1157</v>
      </c>
      <c r="L702" s="63" t="s">
        <v>1157</v>
      </c>
    </row>
    <row r="703" spans="1:12">
      <c r="A703" s="63" t="str">
        <f t="shared" si="10"/>
        <v>SC-7-5</v>
      </c>
      <c r="B703" s="63">
        <v>702</v>
      </c>
      <c r="C703" s="63" t="s">
        <v>32</v>
      </c>
      <c r="D703" s="63">
        <v>5</v>
      </c>
      <c r="E703" s="61" t="s">
        <v>1895</v>
      </c>
      <c r="F703" s="62" t="s">
        <v>1901</v>
      </c>
      <c r="K703" s="63" t="s">
        <v>1157</v>
      </c>
      <c r="L703" s="63" t="s">
        <v>1157</v>
      </c>
    </row>
    <row r="704" spans="1:12">
      <c r="A704" s="63" t="str">
        <f t="shared" si="10"/>
        <v>SC-7-6</v>
      </c>
      <c r="B704" s="63">
        <v>703</v>
      </c>
      <c r="C704" s="63" t="s">
        <v>32</v>
      </c>
      <c r="D704" s="63">
        <v>6</v>
      </c>
      <c r="E704" s="61" t="s">
        <v>1895</v>
      </c>
      <c r="F704" s="62" t="s">
        <v>1902</v>
      </c>
      <c r="G704" s="63" t="s">
        <v>1157</v>
      </c>
      <c r="H704" s="61" t="s">
        <v>1903</v>
      </c>
    </row>
    <row r="705" spans="1:12">
      <c r="A705" s="63" t="str">
        <f t="shared" si="10"/>
        <v>SC-7-7</v>
      </c>
      <c r="B705" s="63">
        <v>704</v>
      </c>
      <c r="C705" s="63" t="s">
        <v>32</v>
      </c>
      <c r="D705" s="63">
        <v>7</v>
      </c>
      <c r="E705" s="61" t="s">
        <v>1895</v>
      </c>
      <c r="F705" s="62" t="s">
        <v>1904</v>
      </c>
      <c r="K705" s="63" t="s">
        <v>1157</v>
      </c>
      <c r="L705" s="63" t="s">
        <v>1157</v>
      </c>
    </row>
    <row r="706" spans="1:12">
      <c r="A706" s="63" t="str">
        <f t="shared" ref="A706:A769" si="11">CONCATENATE(C706,"-",D706)</f>
        <v>SC-7-8</v>
      </c>
      <c r="B706" s="63">
        <v>705</v>
      </c>
      <c r="C706" s="63" t="s">
        <v>32</v>
      </c>
      <c r="D706" s="63">
        <v>8</v>
      </c>
      <c r="E706" s="61" t="s">
        <v>1895</v>
      </c>
      <c r="F706" s="62" t="s">
        <v>1905</v>
      </c>
      <c r="L706" s="63" t="s">
        <v>1157</v>
      </c>
    </row>
    <row r="707" spans="1:12">
      <c r="A707" s="63" t="str">
        <f t="shared" si="11"/>
        <v>SC-7-9</v>
      </c>
      <c r="B707" s="63">
        <v>706</v>
      </c>
      <c r="C707" s="63" t="s">
        <v>32</v>
      </c>
      <c r="D707" s="63">
        <v>9</v>
      </c>
      <c r="E707" s="61" t="s">
        <v>1895</v>
      </c>
      <c r="F707" s="62" t="s">
        <v>1906</v>
      </c>
    </row>
    <row r="708" spans="1:12">
      <c r="A708" s="63" t="str">
        <f t="shared" si="11"/>
        <v>SC-7-10</v>
      </c>
      <c r="B708" s="63">
        <v>707</v>
      </c>
      <c r="C708" s="63" t="s">
        <v>32</v>
      </c>
      <c r="D708" s="63">
        <v>10</v>
      </c>
      <c r="E708" s="61" t="s">
        <v>1895</v>
      </c>
      <c r="F708" s="62" t="s">
        <v>1907</v>
      </c>
    </row>
    <row r="709" spans="1:12">
      <c r="A709" s="63" t="str">
        <f t="shared" si="11"/>
        <v>SC-7-11</v>
      </c>
      <c r="B709" s="63">
        <v>708</v>
      </c>
      <c r="C709" s="63" t="s">
        <v>32</v>
      </c>
      <c r="D709" s="63">
        <v>11</v>
      </c>
      <c r="E709" s="61" t="s">
        <v>1895</v>
      </c>
      <c r="F709" s="62" t="s">
        <v>1908</v>
      </c>
    </row>
    <row r="710" spans="1:12">
      <c r="A710" s="63" t="str">
        <f t="shared" si="11"/>
        <v>SC-7-12</v>
      </c>
      <c r="B710" s="63">
        <v>709</v>
      </c>
      <c r="C710" s="63" t="s">
        <v>32</v>
      </c>
      <c r="D710" s="63">
        <v>12</v>
      </c>
      <c r="E710" s="61" t="s">
        <v>1895</v>
      </c>
      <c r="F710" s="62" t="s">
        <v>1909</v>
      </c>
    </row>
    <row r="711" spans="1:12">
      <c r="A711" s="63" t="str">
        <f t="shared" si="11"/>
        <v>SC-7-13</v>
      </c>
      <c r="B711" s="63">
        <v>710</v>
      </c>
      <c r="C711" s="63" t="s">
        <v>32</v>
      </c>
      <c r="D711" s="63">
        <v>13</v>
      </c>
      <c r="E711" s="61" t="s">
        <v>1895</v>
      </c>
      <c r="F711" s="62" t="s">
        <v>1910</v>
      </c>
    </row>
    <row r="712" spans="1:12">
      <c r="A712" s="63" t="str">
        <f t="shared" si="11"/>
        <v>SC-7-14</v>
      </c>
      <c r="B712" s="63">
        <v>711</v>
      </c>
      <c r="C712" s="63" t="s">
        <v>32</v>
      </c>
      <c r="D712" s="63">
        <v>14</v>
      </c>
      <c r="E712" s="61" t="s">
        <v>1895</v>
      </c>
      <c r="F712" s="62" t="s">
        <v>1911</v>
      </c>
    </row>
    <row r="713" spans="1:12">
      <c r="A713" s="63" t="str">
        <f t="shared" si="11"/>
        <v>SC-7-15</v>
      </c>
      <c r="B713" s="63">
        <v>712</v>
      </c>
      <c r="C713" s="63" t="s">
        <v>32</v>
      </c>
      <c r="D713" s="63">
        <v>15</v>
      </c>
      <c r="E713" s="61" t="s">
        <v>1895</v>
      </c>
      <c r="F713" s="62" t="s">
        <v>1912</v>
      </c>
    </row>
    <row r="714" spans="1:12">
      <c r="A714" s="63" t="str">
        <f t="shared" si="11"/>
        <v>SC-7-16</v>
      </c>
      <c r="B714" s="63">
        <v>713</v>
      </c>
      <c r="C714" s="63" t="s">
        <v>32</v>
      </c>
      <c r="D714" s="63">
        <v>16</v>
      </c>
      <c r="E714" s="61" t="s">
        <v>1895</v>
      </c>
      <c r="F714" s="62" t="s">
        <v>1913</v>
      </c>
    </row>
    <row r="715" spans="1:12">
      <c r="A715" s="63" t="str">
        <f t="shared" si="11"/>
        <v>SC-7-17</v>
      </c>
      <c r="B715" s="63">
        <v>714</v>
      </c>
      <c r="C715" s="63" t="s">
        <v>32</v>
      </c>
      <c r="D715" s="63">
        <v>17</v>
      </c>
      <c r="E715" s="61" t="s">
        <v>1895</v>
      </c>
      <c r="F715" s="62" t="s">
        <v>1914</v>
      </c>
    </row>
    <row r="716" spans="1:12">
      <c r="A716" s="63" t="str">
        <f t="shared" si="11"/>
        <v>SC-7-18</v>
      </c>
      <c r="B716" s="63">
        <v>715</v>
      </c>
      <c r="C716" s="63" t="s">
        <v>32</v>
      </c>
      <c r="D716" s="63">
        <v>18</v>
      </c>
      <c r="E716" s="61" t="s">
        <v>1895</v>
      </c>
      <c r="F716" s="62" t="s">
        <v>1915</v>
      </c>
      <c r="I716" s="63" t="s">
        <v>1157</v>
      </c>
      <c r="L716" s="63" t="s">
        <v>1157</v>
      </c>
    </row>
    <row r="717" spans="1:12">
      <c r="A717" s="63" t="str">
        <f t="shared" si="11"/>
        <v>SC-7-19</v>
      </c>
      <c r="B717" s="63">
        <v>716</v>
      </c>
      <c r="C717" s="63" t="s">
        <v>32</v>
      </c>
      <c r="D717" s="63">
        <v>19</v>
      </c>
      <c r="E717" s="61" t="s">
        <v>1895</v>
      </c>
      <c r="F717" s="62" t="s">
        <v>1916</v>
      </c>
    </row>
    <row r="718" spans="1:12">
      <c r="A718" s="63" t="str">
        <f t="shared" si="11"/>
        <v>SC-7-20</v>
      </c>
      <c r="B718" s="63">
        <v>717</v>
      </c>
      <c r="C718" s="63" t="s">
        <v>32</v>
      </c>
      <c r="D718" s="63">
        <v>20</v>
      </c>
      <c r="E718" s="61" t="s">
        <v>1895</v>
      </c>
      <c r="F718" s="62" t="s">
        <v>1917</v>
      </c>
    </row>
    <row r="719" spans="1:12">
      <c r="A719" s="63" t="str">
        <f t="shared" si="11"/>
        <v>SC-7-21</v>
      </c>
      <c r="B719" s="63">
        <v>718</v>
      </c>
      <c r="C719" s="63" t="s">
        <v>32</v>
      </c>
      <c r="D719" s="63">
        <v>21</v>
      </c>
      <c r="E719" s="61" t="s">
        <v>1895</v>
      </c>
      <c r="F719" s="62" t="s">
        <v>1918</v>
      </c>
      <c r="I719" s="63" t="s">
        <v>1157</v>
      </c>
      <c r="L719" s="63" t="s">
        <v>1157</v>
      </c>
    </row>
    <row r="720" spans="1:12">
      <c r="A720" s="63" t="str">
        <f t="shared" si="11"/>
        <v>SC-7-22</v>
      </c>
      <c r="B720" s="63">
        <v>719</v>
      </c>
      <c r="C720" s="63" t="s">
        <v>32</v>
      </c>
      <c r="D720" s="63">
        <v>22</v>
      </c>
      <c r="E720" s="61" t="s">
        <v>1895</v>
      </c>
      <c r="F720" s="62" t="s">
        <v>1919</v>
      </c>
      <c r="I720" s="63" t="s">
        <v>1157</v>
      </c>
    </row>
    <row r="721" spans="1:12">
      <c r="A721" s="63" t="str">
        <f t="shared" si="11"/>
        <v>SC-7-23</v>
      </c>
      <c r="B721" s="63">
        <v>720</v>
      </c>
      <c r="C721" s="63" t="s">
        <v>32</v>
      </c>
      <c r="D721" s="63">
        <v>23</v>
      </c>
      <c r="E721" s="61" t="s">
        <v>1895</v>
      </c>
      <c r="F721" s="62" t="s">
        <v>1920</v>
      </c>
    </row>
    <row r="722" spans="1:12">
      <c r="A722" s="63" t="str">
        <f t="shared" si="11"/>
        <v>SC-8-0</v>
      </c>
      <c r="B722" s="63">
        <v>721</v>
      </c>
      <c r="C722" s="63" t="s">
        <v>191</v>
      </c>
      <c r="D722" s="63">
        <v>0</v>
      </c>
      <c r="E722" s="61" t="s">
        <v>522</v>
      </c>
      <c r="F722" s="62" t="s">
        <v>609</v>
      </c>
      <c r="K722" s="63" t="s">
        <v>1157</v>
      </c>
      <c r="L722" s="63" t="s">
        <v>1157</v>
      </c>
    </row>
    <row r="723" spans="1:12">
      <c r="A723" s="63" t="str">
        <f t="shared" si="11"/>
        <v>SC-8-1</v>
      </c>
      <c r="B723" s="63">
        <v>722</v>
      </c>
      <c r="C723" s="63" t="s">
        <v>191</v>
      </c>
      <c r="D723" s="63">
        <v>1</v>
      </c>
      <c r="E723" s="61" t="s">
        <v>1921</v>
      </c>
      <c r="F723" s="62" t="s">
        <v>1922</v>
      </c>
      <c r="K723" s="63" t="s">
        <v>1157</v>
      </c>
      <c r="L723" s="63" t="s">
        <v>1157</v>
      </c>
    </row>
    <row r="724" spans="1:12">
      <c r="A724" s="63" t="str">
        <f t="shared" si="11"/>
        <v>SC-8-2</v>
      </c>
      <c r="B724" s="63">
        <v>723</v>
      </c>
      <c r="C724" s="63" t="s">
        <v>191</v>
      </c>
      <c r="D724" s="63">
        <v>2</v>
      </c>
      <c r="E724" s="61" t="s">
        <v>1921</v>
      </c>
      <c r="F724" s="62" t="s">
        <v>1923</v>
      </c>
    </row>
    <row r="725" spans="1:12">
      <c r="A725" s="63" t="str">
        <f t="shared" si="11"/>
        <v>SC-8-3</v>
      </c>
      <c r="B725" s="63">
        <v>724</v>
      </c>
      <c r="C725" s="63" t="s">
        <v>191</v>
      </c>
      <c r="D725" s="63">
        <v>3</v>
      </c>
      <c r="E725" s="61" t="s">
        <v>1921</v>
      </c>
      <c r="F725" s="62" t="s">
        <v>1924</v>
      </c>
    </row>
    <row r="726" spans="1:12">
      <c r="A726" s="63" t="str">
        <f t="shared" si="11"/>
        <v>SC-8-4</v>
      </c>
      <c r="B726" s="63">
        <v>725</v>
      </c>
      <c r="C726" s="63" t="s">
        <v>191</v>
      </c>
      <c r="D726" s="63">
        <v>4</v>
      </c>
      <c r="E726" s="61" t="s">
        <v>1921</v>
      </c>
      <c r="F726" s="62" t="s">
        <v>1925</v>
      </c>
    </row>
    <row r="727" spans="1:12">
      <c r="A727" s="63" t="str">
        <f t="shared" si="11"/>
        <v>SC-9-0</v>
      </c>
      <c r="B727" s="63">
        <v>726</v>
      </c>
      <c r="C727" s="63" t="s">
        <v>1926</v>
      </c>
      <c r="D727" s="63">
        <v>0</v>
      </c>
      <c r="E727" s="61" t="s">
        <v>1927</v>
      </c>
      <c r="F727" s="62" t="s">
        <v>609</v>
      </c>
      <c r="G727" s="63" t="s">
        <v>1157</v>
      </c>
      <c r="H727" s="61" t="s">
        <v>1928</v>
      </c>
    </row>
    <row r="728" spans="1:12">
      <c r="A728" s="63" t="str">
        <f t="shared" si="11"/>
        <v>SC-10-0</v>
      </c>
      <c r="B728" s="63">
        <v>727</v>
      </c>
      <c r="C728" s="63" t="s">
        <v>524</v>
      </c>
      <c r="D728" s="63">
        <v>0</v>
      </c>
      <c r="E728" s="61" t="s">
        <v>525</v>
      </c>
      <c r="F728" s="62" t="s">
        <v>609</v>
      </c>
      <c r="K728" s="63" t="s">
        <v>1157</v>
      </c>
      <c r="L728" s="63" t="s">
        <v>1157</v>
      </c>
    </row>
    <row r="729" spans="1:12">
      <c r="A729" s="63" t="str">
        <f t="shared" si="11"/>
        <v>SC-11-0</v>
      </c>
      <c r="B729" s="63">
        <v>728</v>
      </c>
      <c r="C729" s="63" t="s">
        <v>1929</v>
      </c>
      <c r="D729" s="63">
        <v>0</v>
      </c>
      <c r="E729" s="61" t="s">
        <v>1930</v>
      </c>
      <c r="F729" s="62" t="s">
        <v>609</v>
      </c>
      <c r="I729" s="63" t="s">
        <v>1157</v>
      </c>
    </row>
    <row r="730" spans="1:12">
      <c r="A730" s="63" t="str">
        <f t="shared" si="11"/>
        <v>SC-11-1</v>
      </c>
      <c r="B730" s="63">
        <v>729</v>
      </c>
      <c r="C730" s="63" t="s">
        <v>1929</v>
      </c>
      <c r="D730" s="63">
        <v>1</v>
      </c>
      <c r="E730" s="61" t="s">
        <v>1931</v>
      </c>
      <c r="F730" s="62" t="s">
        <v>1932</v>
      </c>
      <c r="I730" s="63" t="s">
        <v>1157</v>
      </c>
    </row>
    <row r="731" spans="1:12">
      <c r="A731" s="63" t="str">
        <f t="shared" si="11"/>
        <v>SC-12-0</v>
      </c>
      <c r="B731" s="63">
        <v>730</v>
      </c>
      <c r="C731" s="63" t="s">
        <v>526</v>
      </c>
      <c r="D731" s="63">
        <v>0</v>
      </c>
      <c r="E731" s="61" t="s">
        <v>527</v>
      </c>
      <c r="F731" s="62" t="s">
        <v>609</v>
      </c>
      <c r="J731" s="63" t="s">
        <v>1157</v>
      </c>
      <c r="K731" s="63" t="s">
        <v>1157</v>
      </c>
      <c r="L731" s="63" t="s">
        <v>1157</v>
      </c>
    </row>
    <row r="732" spans="1:12">
      <c r="A732" s="63" t="str">
        <f t="shared" si="11"/>
        <v>SC-12-1</v>
      </c>
      <c r="B732" s="63">
        <v>731</v>
      </c>
      <c r="C732" s="63" t="s">
        <v>526</v>
      </c>
      <c r="D732" s="63">
        <v>1</v>
      </c>
      <c r="E732" s="61" t="s">
        <v>1933</v>
      </c>
      <c r="F732" s="62" t="s">
        <v>1934</v>
      </c>
      <c r="L732" s="63" t="s">
        <v>1157</v>
      </c>
    </row>
    <row r="733" spans="1:12">
      <c r="A733" s="63" t="str">
        <f t="shared" si="11"/>
        <v>SC-12-2</v>
      </c>
      <c r="B733" s="63">
        <v>732</v>
      </c>
      <c r="C733" s="63" t="s">
        <v>526</v>
      </c>
      <c r="D733" s="63">
        <v>2</v>
      </c>
      <c r="E733" s="61" t="s">
        <v>1933</v>
      </c>
      <c r="F733" s="62" t="s">
        <v>1935</v>
      </c>
    </row>
    <row r="734" spans="1:12">
      <c r="A734" s="63" t="str">
        <f t="shared" si="11"/>
        <v>SC-12-3</v>
      </c>
      <c r="B734" s="63">
        <v>733</v>
      </c>
      <c r="C734" s="63" t="s">
        <v>526</v>
      </c>
      <c r="D734" s="63">
        <v>3</v>
      </c>
      <c r="E734" s="61" t="s">
        <v>1933</v>
      </c>
      <c r="F734" s="62" t="s">
        <v>1936</v>
      </c>
    </row>
    <row r="735" spans="1:12">
      <c r="A735" s="63" t="str">
        <f t="shared" si="11"/>
        <v>SC-12-4</v>
      </c>
      <c r="B735" s="63">
        <v>734</v>
      </c>
      <c r="C735" s="63" t="s">
        <v>526</v>
      </c>
      <c r="D735" s="63">
        <v>4</v>
      </c>
      <c r="E735" s="61" t="s">
        <v>1933</v>
      </c>
      <c r="F735" s="62" t="s">
        <v>1937</v>
      </c>
      <c r="G735" s="63" t="s">
        <v>1157</v>
      </c>
      <c r="H735" s="61" t="s">
        <v>1938</v>
      </c>
    </row>
    <row r="736" spans="1:12">
      <c r="A736" s="63" t="str">
        <f t="shared" si="11"/>
        <v>SC-12-5</v>
      </c>
      <c r="B736" s="63">
        <v>735</v>
      </c>
      <c r="C736" s="63" t="s">
        <v>526</v>
      </c>
      <c r="D736" s="63">
        <v>5</v>
      </c>
      <c r="E736" s="61" t="s">
        <v>1933</v>
      </c>
      <c r="F736" s="62" t="s">
        <v>1939</v>
      </c>
      <c r="G736" s="63" t="s">
        <v>1157</v>
      </c>
      <c r="H736" s="61" t="s">
        <v>1938</v>
      </c>
    </row>
    <row r="737" spans="1:12">
      <c r="A737" s="63" t="str">
        <f t="shared" si="11"/>
        <v>SC-13-0</v>
      </c>
      <c r="B737" s="63">
        <v>736</v>
      </c>
      <c r="C737" s="63" t="s">
        <v>79</v>
      </c>
      <c r="D737" s="63">
        <v>0</v>
      </c>
      <c r="E737" s="61" t="s">
        <v>529</v>
      </c>
      <c r="F737" s="62" t="s">
        <v>609</v>
      </c>
      <c r="J737" s="63" t="s">
        <v>1157</v>
      </c>
      <c r="K737" s="63" t="s">
        <v>1157</v>
      </c>
      <c r="L737" s="63" t="s">
        <v>1157</v>
      </c>
    </row>
    <row r="738" spans="1:12">
      <c r="A738" s="63" t="str">
        <f t="shared" si="11"/>
        <v>SC-13-1</v>
      </c>
      <c r="B738" s="63">
        <v>737</v>
      </c>
      <c r="C738" s="63" t="s">
        <v>79</v>
      </c>
      <c r="D738" s="63">
        <v>1</v>
      </c>
      <c r="E738" s="61" t="s">
        <v>1940</v>
      </c>
      <c r="F738" s="62" t="s">
        <v>1941</v>
      </c>
      <c r="G738" s="63" t="s">
        <v>1157</v>
      </c>
      <c r="H738" s="61" t="s">
        <v>1942</v>
      </c>
    </row>
    <row r="739" spans="1:12">
      <c r="A739" s="63" t="str">
        <f t="shared" si="11"/>
        <v>SC-13-2</v>
      </c>
      <c r="B739" s="63">
        <v>738</v>
      </c>
      <c r="C739" s="63" t="s">
        <v>79</v>
      </c>
      <c r="D739" s="63">
        <v>2</v>
      </c>
      <c r="E739" s="61" t="s">
        <v>1940</v>
      </c>
      <c r="F739" s="62" t="s">
        <v>1943</v>
      </c>
      <c r="G739" s="63" t="s">
        <v>1157</v>
      </c>
      <c r="H739" s="61" t="s">
        <v>1942</v>
      </c>
    </row>
    <row r="740" spans="1:12">
      <c r="A740" s="63" t="str">
        <f t="shared" si="11"/>
        <v>SC-13-3</v>
      </c>
      <c r="B740" s="63">
        <v>739</v>
      </c>
      <c r="C740" s="63" t="s">
        <v>79</v>
      </c>
      <c r="D740" s="63">
        <v>3</v>
      </c>
      <c r="E740" s="61" t="s">
        <v>1940</v>
      </c>
      <c r="F740" s="62" t="s">
        <v>1944</v>
      </c>
      <c r="G740" s="63" t="s">
        <v>1157</v>
      </c>
      <c r="H740" s="61" t="s">
        <v>1942</v>
      </c>
    </row>
    <row r="741" spans="1:12">
      <c r="A741" s="63" t="str">
        <f t="shared" si="11"/>
        <v>SC-13-4</v>
      </c>
      <c r="B741" s="63">
        <v>740</v>
      </c>
      <c r="C741" s="63" t="s">
        <v>79</v>
      </c>
      <c r="D741" s="63">
        <v>4</v>
      </c>
      <c r="E741" s="61" t="s">
        <v>1940</v>
      </c>
      <c r="F741" s="62" t="s">
        <v>1354</v>
      </c>
      <c r="G741" s="63" t="s">
        <v>1157</v>
      </c>
      <c r="H741" s="61" t="s">
        <v>1942</v>
      </c>
    </row>
    <row r="742" spans="1:12">
      <c r="A742" s="63" t="str">
        <f t="shared" si="11"/>
        <v>SC-14-0</v>
      </c>
      <c r="B742" s="63">
        <v>741</v>
      </c>
      <c r="C742" s="63" t="s">
        <v>1945</v>
      </c>
      <c r="D742" s="63">
        <v>0</v>
      </c>
      <c r="E742" s="61" t="s">
        <v>1946</v>
      </c>
      <c r="F742" s="62" t="s">
        <v>609</v>
      </c>
      <c r="G742" s="63" t="s">
        <v>1157</v>
      </c>
      <c r="H742" s="61" t="s">
        <v>1947</v>
      </c>
    </row>
    <row r="743" spans="1:12">
      <c r="A743" s="63" t="str">
        <f t="shared" si="11"/>
        <v>SC-15-0</v>
      </c>
      <c r="B743" s="63">
        <v>742</v>
      </c>
      <c r="C743" s="63" t="s">
        <v>530</v>
      </c>
      <c r="D743" s="63">
        <v>0</v>
      </c>
      <c r="E743" s="61" t="s">
        <v>531</v>
      </c>
      <c r="F743" s="62" t="s">
        <v>609</v>
      </c>
      <c r="J743" s="63" t="s">
        <v>1157</v>
      </c>
      <c r="K743" s="63" t="s">
        <v>1157</v>
      </c>
      <c r="L743" s="63" t="s">
        <v>1157</v>
      </c>
    </row>
    <row r="744" spans="1:12">
      <c r="A744" s="63" t="str">
        <f t="shared" si="11"/>
        <v>SC-15-1</v>
      </c>
      <c r="B744" s="63">
        <v>743</v>
      </c>
      <c r="C744" s="63" t="s">
        <v>530</v>
      </c>
      <c r="D744" s="63">
        <v>1</v>
      </c>
      <c r="E744" s="61" t="s">
        <v>1948</v>
      </c>
      <c r="F744" s="62" t="s">
        <v>1949</v>
      </c>
    </row>
    <row r="745" spans="1:12">
      <c r="A745" s="63" t="str">
        <f t="shared" si="11"/>
        <v>SC-15-2</v>
      </c>
      <c r="B745" s="63">
        <v>744</v>
      </c>
      <c r="C745" s="63" t="s">
        <v>530</v>
      </c>
      <c r="D745" s="63">
        <v>2</v>
      </c>
      <c r="E745" s="61" t="s">
        <v>1948</v>
      </c>
      <c r="F745" s="62" t="s">
        <v>1950</v>
      </c>
      <c r="G745" s="63" t="s">
        <v>1157</v>
      </c>
      <c r="H745" s="61" t="s">
        <v>1897</v>
      </c>
    </row>
    <row r="746" spans="1:12">
      <c r="A746" s="63" t="str">
        <f t="shared" si="11"/>
        <v>SC-15-3</v>
      </c>
      <c r="B746" s="63">
        <v>745</v>
      </c>
      <c r="C746" s="63" t="s">
        <v>530</v>
      </c>
      <c r="D746" s="63">
        <v>3</v>
      </c>
      <c r="E746" s="61" t="s">
        <v>1948</v>
      </c>
      <c r="F746" s="62" t="s">
        <v>1951</v>
      </c>
    </row>
    <row r="747" spans="1:12">
      <c r="A747" s="63" t="str">
        <f t="shared" si="11"/>
        <v>SC-15-4</v>
      </c>
      <c r="B747" s="63">
        <v>746</v>
      </c>
      <c r="C747" s="63" t="s">
        <v>530</v>
      </c>
      <c r="D747" s="63">
        <v>4</v>
      </c>
      <c r="E747" s="61" t="s">
        <v>1948</v>
      </c>
      <c r="F747" s="62" t="s">
        <v>1952</v>
      </c>
    </row>
    <row r="748" spans="1:12">
      <c r="A748" s="63" t="str">
        <f t="shared" si="11"/>
        <v>SC-16-0</v>
      </c>
      <c r="B748" s="63">
        <v>747</v>
      </c>
      <c r="C748" s="63" t="s">
        <v>1953</v>
      </c>
      <c r="D748" s="63">
        <v>0</v>
      </c>
      <c r="E748" s="61" t="s">
        <v>1954</v>
      </c>
      <c r="F748" s="62" t="s">
        <v>609</v>
      </c>
    </row>
    <row r="749" spans="1:12">
      <c r="A749" s="63" t="str">
        <f t="shared" si="11"/>
        <v>SC-16-1</v>
      </c>
      <c r="B749" s="63">
        <v>748</v>
      </c>
      <c r="C749" s="63" t="s">
        <v>1953</v>
      </c>
      <c r="D749" s="63">
        <v>1</v>
      </c>
      <c r="E749" s="61" t="s">
        <v>1955</v>
      </c>
      <c r="F749" s="62" t="s">
        <v>1956</v>
      </c>
    </row>
    <row r="750" spans="1:12">
      <c r="A750" s="63" t="str">
        <f t="shared" si="11"/>
        <v>SC-17-0</v>
      </c>
      <c r="B750" s="63">
        <v>749</v>
      </c>
      <c r="C750" s="63" t="s">
        <v>532</v>
      </c>
      <c r="D750" s="63">
        <v>0</v>
      </c>
      <c r="E750" s="61" t="s">
        <v>533</v>
      </c>
      <c r="F750" s="62" t="s">
        <v>609</v>
      </c>
      <c r="K750" s="63" t="s">
        <v>1157</v>
      </c>
      <c r="L750" s="63" t="s">
        <v>1157</v>
      </c>
    </row>
    <row r="751" spans="1:12">
      <c r="A751" s="63" t="str">
        <f t="shared" si="11"/>
        <v>SC-18-0</v>
      </c>
      <c r="B751" s="63">
        <v>750</v>
      </c>
      <c r="C751" s="63" t="s">
        <v>534</v>
      </c>
      <c r="D751" s="63">
        <v>0</v>
      </c>
      <c r="E751" s="61" t="s">
        <v>535</v>
      </c>
      <c r="F751" s="62" t="s">
        <v>609</v>
      </c>
      <c r="K751" s="63" t="s">
        <v>1157</v>
      </c>
      <c r="L751" s="63" t="s">
        <v>1157</v>
      </c>
    </row>
    <row r="752" spans="1:12">
      <c r="A752" s="63" t="str">
        <f t="shared" si="11"/>
        <v>SC-18-1</v>
      </c>
      <c r="B752" s="63">
        <v>751</v>
      </c>
      <c r="C752" s="63" t="s">
        <v>534</v>
      </c>
      <c r="D752" s="63">
        <v>1</v>
      </c>
      <c r="E752" s="61" t="s">
        <v>1957</v>
      </c>
      <c r="F752" s="62" t="s">
        <v>1958</v>
      </c>
    </row>
    <row r="753" spans="1:12">
      <c r="A753" s="63" t="str">
        <f t="shared" si="11"/>
        <v>SC-18-2</v>
      </c>
      <c r="B753" s="63">
        <v>752</v>
      </c>
      <c r="C753" s="63" t="s">
        <v>534</v>
      </c>
      <c r="D753" s="63">
        <v>2</v>
      </c>
      <c r="E753" s="61" t="s">
        <v>1957</v>
      </c>
      <c r="F753" s="62" t="s">
        <v>1959</v>
      </c>
    </row>
    <row r="754" spans="1:12">
      <c r="A754" s="63" t="str">
        <f t="shared" si="11"/>
        <v>SC-18-3</v>
      </c>
      <c r="B754" s="63">
        <v>753</v>
      </c>
      <c r="C754" s="63" t="s">
        <v>534</v>
      </c>
      <c r="D754" s="63">
        <v>3</v>
      </c>
      <c r="E754" s="61" t="s">
        <v>1957</v>
      </c>
      <c r="F754" s="62" t="s">
        <v>1960</v>
      </c>
    </row>
    <row r="755" spans="1:12">
      <c r="A755" s="63" t="str">
        <f t="shared" si="11"/>
        <v>SC-18-4</v>
      </c>
      <c r="B755" s="63">
        <v>754</v>
      </c>
      <c r="C755" s="63" t="s">
        <v>534</v>
      </c>
      <c r="D755" s="63">
        <v>4</v>
      </c>
      <c r="E755" s="61" t="s">
        <v>1957</v>
      </c>
      <c r="F755" s="62" t="s">
        <v>1961</v>
      </c>
    </row>
    <row r="756" spans="1:12">
      <c r="A756" s="63" t="str">
        <f t="shared" si="11"/>
        <v>SC-18-5</v>
      </c>
      <c r="B756" s="63">
        <v>755</v>
      </c>
      <c r="C756" s="63" t="s">
        <v>534</v>
      </c>
      <c r="D756" s="63">
        <v>5</v>
      </c>
      <c r="E756" s="61" t="s">
        <v>1957</v>
      </c>
      <c r="F756" s="62" t="s">
        <v>1962</v>
      </c>
    </row>
    <row r="757" spans="1:12">
      <c r="A757" s="63" t="str">
        <f t="shared" si="11"/>
        <v>SC-19-0</v>
      </c>
      <c r="B757" s="63">
        <v>756</v>
      </c>
      <c r="C757" s="63" t="s">
        <v>536</v>
      </c>
      <c r="D757" s="63">
        <v>0</v>
      </c>
      <c r="E757" s="61" t="s">
        <v>537</v>
      </c>
      <c r="F757" s="62" t="s">
        <v>609</v>
      </c>
      <c r="K757" s="63" t="s">
        <v>1157</v>
      </c>
      <c r="L757" s="63" t="s">
        <v>1157</v>
      </c>
    </row>
    <row r="758" spans="1:12">
      <c r="A758" s="63" t="str">
        <f t="shared" si="11"/>
        <v>SC-20-0</v>
      </c>
      <c r="B758" s="63">
        <v>757</v>
      </c>
      <c r="C758" s="63" t="s">
        <v>538</v>
      </c>
      <c r="D758" s="63">
        <v>0</v>
      </c>
      <c r="E758" s="61" t="s">
        <v>1963</v>
      </c>
      <c r="J758" s="63" t="s">
        <v>1157</v>
      </c>
      <c r="K758" s="63" t="s">
        <v>1157</v>
      </c>
      <c r="L758" s="63" t="s">
        <v>1157</v>
      </c>
    </row>
    <row r="759" spans="1:12">
      <c r="A759" s="63" t="str">
        <f t="shared" si="11"/>
        <v>SC-20-1</v>
      </c>
      <c r="B759" s="63">
        <v>758</v>
      </c>
      <c r="C759" s="63" t="s">
        <v>538</v>
      </c>
      <c r="D759" s="63">
        <v>1</v>
      </c>
      <c r="E759" s="61" t="s">
        <v>1964</v>
      </c>
      <c r="F759" s="62" t="s">
        <v>1965</v>
      </c>
      <c r="G759" s="63" t="s">
        <v>1157</v>
      </c>
      <c r="H759" s="61" t="s">
        <v>1966</v>
      </c>
    </row>
    <row r="760" spans="1:12">
      <c r="A760" s="63" t="str">
        <f t="shared" si="11"/>
        <v>SC-20-2</v>
      </c>
      <c r="B760" s="63">
        <v>759</v>
      </c>
      <c r="C760" s="63" t="s">
        <v>538</v>
      </c>
      <c r="D760" s="63">
        <v>2</v>
      </c>
      <c r="E760" s="61" t="s">
        <v>1964</v>
      </c>
      <c r="F760" s="62" t="s">
        <v>1967</v>
      </c>
    </row>
    <row r="761" spans="1:12">
      <c r="A761" s="63" t="str">
        <f t="shared" si="11"/>
        <v>SC-21-0</v>
      </c>
      <c r="B761" s="63">
        <v>760</v>
      </c>
      <c r="C761" s="63" t="s">
        <v>540</v>
      </c>
      <c r="D761" s="63">
        <v>0</v>
      </c>
      <c r="E761" s="61" t="s">
        <v>1968</v>
      </c>
      <c r="J761" s="63" t="s">
        <v>1157</v>
      </c>
      <c r="K761" s="63" t="s">
        <v>1157</v>
      </c>
      <c r="L761" s="63" t="s">
        <v>1157</v>
      </c>
    </row>
    <row r="762" spans="1:12">
      <c r="A762" s="63" t="str">
        <f t="shared" si="11"/>
        <v>SC-21-1</v>
      </c>
      <c r="B762" s="63">
        <v>761</v>
      </c>
      <c r="C762" s="63" t="s">
        <v>540</v>
      </c>
      <c r="D762" s="63">
        <v>1</v>
      </c>
      <c r="E762" s="61" t="s">
        <v>1969</v>
      </c>
      <c r="F762" s="62" t="s">
        <v>1970</v>
      </c>
      <c r="G762" s="63" t="s">
        <v>1157</v>
      </c>
      <c r="H762" s="61" t="s">
        <v>1971</v>
      </c>
    </row>
    <row r="763" spans="1:12">
      <c r="A763" s="63" t="str">
        <f t="shared" si="11"/>
        <v>SC-22-0</v>
      </c>
      <c r="B763" s="63">
        <v>762</v>
      </c>
      <c r="C763" s="63" t="s">
        <v>542</v>
      </c>
      <c r="D763" s="63">
        <v>0</v>
      </c>
      <c r="E763" s="61" t="s">
        <v>1972</v>
      </c>
      <c r="J763" s="63" t="s">
        <v>1157</v>
      </c>
      <c r="K763" s="63" t="s">
        <v>1157</v>
      </c>
      <c r="L763" s="63" t="s">
        <v>1157</v>
      </c>
    </row>
    <row r="764" spans="1:12">
      <c r="A764" s="63" t="str">
        <f t="shared" si="11"/>
        <v>SC-23-0</v>
      </c>
      <c r="B764" s="63">
        <v>763</v>
      </c>
      <c r="C764" s="63" t="s">
        <v>5</v>
      </c>
      <c r="D764" s="63">
        <v>0</v>
      </c>
      <c r="E764" s="61" t="s">
        <v>544</v>
      </c>
      <c r="F764" s="62" t="s">
        <v>609</v>
      </c>
      <c r="K764" s="63" t="s">
        <v>1157</v>
      </c>
      <c r="L764" s="63" t="s">
        <v>1157</v>
      </c>
    </row>
    <row r="765" spans="1:12">
      <c r="A765" s="63" t="str">
        <f t="shared" si="11"/>
        <v>SC-23-1</v>
      </c>
      <c r="B765" s="63">
        <v>764</v>
      </c>
      <c r="C765" s="63" t="s">
        <v>5</v>
      </c>
      <c r="D765" s="63">
        <v>1</v>
      </c>
      <c r="E765" s="61" t="s">
        <v>1973</v>
      </c>
      <c r="F765" s="62" t="s">
        <v>1974</v>
      </c>
    </row>
    <row r="766" spans="1:12">
      <c r="A766" s="63" t="str">
        <f t="shared" si="11"/>
        <v>SC-23-2</v>
      </c>
      <c r="B766" s="63">
        <v>765</v>
      </c>
      <c r="C766" s="63" t="s">
        <v>5</v>
      </c>
      <c r="D766" s="63">
        <v>2</v>
      </c>
      <c r="E766" s="61" t="s">
        <v>1973</v>
      </c>
      <c r="F766" s="62" t="s">
        <v>1235</v>
      </c>
      <c r="G766" s="63" t="s">
        <v>1157</v>
      </c>
      <c r="H766" s="61" t="s">
        <v>1975</v>
      </c>
    </row>
    <row r="767" spans="1:12">
      <c r="A767" s="63" t="str">
        <f t="shared" si="11"/>
        <v>SC-23-3</v>
      </c>
      <c r="B767" s="63">
        <v>766</v>
      </c>
      <c r="C767" s="63" t="s">
        <v>5</v>
      </c>
      <c r="D767" s="63">
        <v>3</v>
      </c>
      <c r="E767" s="61" t="s">
        <v>1973</v>
      </c>
      <c r="F767" s="62" t="s">
        <v>1976</v>
      </c>
    </row>
    <row r="768" spans="1:12">
      <c r="A768" s="63" t="str">
        <f t="shared" si="11"/>
        <v>SC-23-4</v>
      </c>
      <c r="B768" s="63">
        <v>767</v>
      </c>
      <c r="C768" s="63" t="s">
        <v>5</v>
      </c>
      <c r="D768" s="63">
        <v>4</v>
      </c>
      <c r="E768" s="61" t="s">
        <v>1973</v>
      </c>
      <c r="F768" s="62" t="s">
        <v>1976</v>
      </c>
      <c r="G768" s="63" t="s">
        <v>1157</v>
      </c>
      <c r="H768" s="61" t="s">
        <v>1977</v>
      </c>
    </row>
    <row r="769" spans="1:12">
      <c r="A769" s="63" t="str">
        <f t="shared" si="11"/>
        <v>SC-23-5</v>
      </c>
      <c r="B769" s="63">
        <v>768</v>
      </c>
      <c r="C769" s="63" t="s">
        <v>5</v>
      </c>
      <c r="D769" s="63">
        <v>5</v>
      </c>
      <c r="E769" s="61" t="s">
        <v>1973</v>
      </c>
      <c r="F769" s="62" t="s">
        <v>1978</v>
      </c>
    </row>
    <row r="770" spans="1:12">
      <c r="A770" s="63" t="str">
        <f t="shared" ref="A770:A833" si="12">CONCATENATE(C770,"-",D770)</f>
        <v>SC-24-0</v>
      </c>
      <c r="B770" s="63">
        <v>769</v>
      </c>
      <c r="C770" s="63" t="s">
        <v>545</v>
      </c>
      <c r="D770" s="63">
        <v>0</v>
      </c>
      <c r="E770" s="61" t="s">
        <v>546</v>
      </c>
      <c r="F770" s="62" t="s">
        <v>609</v>
      </c>
      <c r="I770" s="63" t="s">
        <v>1157</v>
      </c>
      <c r="L770" s="63" t="s">
        <v>1157</v>
      </c>
    </row>
    <row r="771" spans="1:12">
      <c r="A771" s="63" t="str">
        <f t="shared" si="12"/>
        <v>SC-25-0</v>
      </c>
      <c r="B771" s="63">
        <v>770</v>
      </c>
      <c r="C771" s="63" t="s">
        <v>1979</v>
      </c>
      <c r="D771" s="63">
        <v>0</v>
      </c>
      <c r="E771" s="61" t="s">
        <v>1980</v>
      </c>
      <c r="F771" s="62" t="s">
        <v>609</v>
      </c>
    </row>
    <row r="772" spans="1:12">
      <c r="A772" s="63" t="str">
        <f t="shared" si="12"/>
        <v>SC-26-0</v>
      </c>
      <c r="B772" s="63">
        <v>771</v>
      </c>
      <c r="C772" s="63" t="s">
        <v>1981</v>
      </c>
      <c r="D772" s="63">
        <v>0</v>
      </c>
      <c r="E772" s="61" t="s">
        <v>1982</v>
      </c>
      <c r="F772" s="62" t="s">
        <v>609</v>
      </c>
    </row>
    <row r="773" spans="1:12">
      <c r="A773" s="63" t="str">
        <f t="shared" si="12"/>
        <v>SC-26-1</v>
      </c>
      <c r="B773" s="63">
        <v>772</v>
      </c>
      <c r="C773" s="63" t="s">
        <v>1981</v>
      </c>
      <c r="D773" s="63">
        <v>1</v>
      </c>
      <c r="E773" s="61" t="s">
        <v>1983</v>
      </c>
      <c r="F773" s="62" t="s">
        <v>1984</v>
      </c>
      <c r="G773" s="63" t="s">
        <v>1157</v>
      </c>
      <c r="H773" s="61" t="s">
        <v>1985</v>
      </c>
    </row>
    <row r="774" spans="1:12">
      <c r="A774" s="63" t="str">
        <f t="shared" si="12"/>
        <v>SC-27-0</v>
      </c>
      <c r="B774" s="63">
        <v>773</v>
      </c>
      <c r="C774" s="63" t="s">
        <v>1986</v>
      </c>
      <c r="D774" s="63">
        <v>0</v>
      </c>
      <c r="E774" s="61" t="s">
        <v>1987</v>
      </c>
      <c r="F774" s="62" t="s">
        <v>609</v>
      </c>
    </row>
    <row r="775" spans="1:12">
      <c r="A775" s="63" t="str">
        <f t="shared" si="12"/>
        <v>SC-28-0</v>
      </c>
      <c r="B775" s="63">
        <v>774</v>
      </c>
      <c r="C775" s="63" t="s">
        <v>200</v>
      </c>
      <c r="D775" s="63">
        <v>0</v>
      </c>
      <c r="E775" s="61" t="s">
        <v>547</v>
      </c>
      <c r="F775" s="62" t="s">
        <v>609</v>
      </c>
      <c r="K775" s="63" t="s">
        <v>1157</v>
      </c>
      <c r="L775" s="63" t="s">
        <v>1157</v>
      </c>
    </row>
    <row r="776" spans="1:12">
      <c r="A776" s="63" t="str">
        <f t="shared" si="12"/>
        <v>SC-28-1</v>
      </c>
      <c r="B776" s="63">
        <v>775</v>
      </c>
      <c r="C776" s="63" t="s">
        <v>200</v>
      </c>
      <c r="D776" s="63">
        <v>1</v>
      </c>
      <c r="E776" s="61" t="s">
        <v>1988</v>
      </c>
      <c r="F776" s="62" t="s">
        <v>1346</v>
      </c>
    </row>
    <row r="777" spans="1:12">
      <c r="A777" s="63" t="str">
        <f t="shared" si="12"/>
        <v>SC-28-2</v>
      </c>
      <c r="B777" s="63">
        <v>776</v>
      </c>
      <c r="C777" s="63" t="s">
        <v>200</v>
      </c>
      <c r="D777" s="63">
        <v>2</v>
      </c>
      <c r="E777" s="61" t="s">
        <v>1989</v>
      </c>
      <c r="F777" s="62" t="s">
        <v>1990</v>
      </c>
    </row>
    <row r="778" spans="1:12">
      <c r="A778" s="63" t="str">
        <f t="shared" si="12"/>
        <v>SC-29-0</v>
      </c>
      <c r="B778" s="63">
        <v>777</v>
      </c>
      <c r="C778" s="63" t="s">
        <v>1991</v>
      </c>
      <c r="D778" s="63">
        <v>0</v>
      </c>
      <c r="E778" s="61" t="s">
        <v>1992</v>
      </c>
      <c r="F778" s="62" t="s">
        <v>609</v>
      </c>
      <c r="I778" s="63" t="s">
        <v>1157</v>
      </c>
    </row>
    <row r="779" spans="1:12">
      <c r="A779" s="63" t="str">
        <f t="shared" si="12"/>
        <v>SC-29-1</v>
      </c>
      <c r="B779" s="63">
        <v>778</v>
      </c>
      <c r="C779" s="63" t="s">
        <v>1991</v>
      </c>
      <c r="D779" s="63">
        <v>1</v>
      </c>
      <c r="E779" s="61" t="s">
        <v>1993</v>
      </c>
      <c r="F779" s="62" t="s">
        <v>1994</v>
      </c>
      <c r="I779" s="63" t="s">
        <v>1157</v>
      </c>
    </row>
    <row r="780" spans="1:12">
      <c r="A780" s="63" t="str">
        <f t="shared" si="12"/>
        <v>SC-30-0</v>
      </c>
      <c r="B780" s="63">
        <v>779</v>
      </c>
      <c r="C780" s="63" t="s">
        <v>1995</v>
      </c>
      <c r="D780" s="63">
        <v>0</v>
      </c>
      <c r="E780" s="61" t="s">
        <v>1996</v>
      </c>
      <c r="F780" s="62" t="s">
        <v>609</v>
      </c>
      <c r="I780" s="63" t="s">
        <v>1157</v>
      </c>
    </row>
    <row r="781" spans="1:12">
      <c r="A781" s="63" t="str">
        <f t="shared" si="12"/>
        <v>SC-30-1</v>
      </c>
      <c r="B781" s="63">
        <v>780</v>
      </c>
      <c r="C781" s="63" t="s">
        <v>1995</v>
      </c>
      <c r="D781" s="63">
        <v>1</v>
      </c>
      <c r="E781" s="61" t="s">
        <v>1997</v>
      </c>
      <c r="F781" s="62" t="s">
        <v>1994</v>
      </c>
      <c r="G781" s="63" t="s">
        <v>1157</v>
      </c>
      <c r="H781" s="61" t="s">
        <v>1998</v>
      </c>
    </row>
    <row r="782" spans="1:12">
      <c r="A782" s="63" t="str">
        <f t="shared" si="12"/>
        <v>SC-30-2</v>
      </c>
      <c r="B782" s="63">
        <v>781</v>
      </c>
      <c r="C782" s="63" t="s">
        <v>1995</v>
      </c>
      <c r="D782" s="63">
        <v>2</v>
      </c>
      <c r="E782" s="61" t="s">
        <v>1997</v>
      </c>
      <c r="F782" s="62" t="s">
        <v>1999</v>
      </c>
      <c r="I782" s="63" t="s">
        <v>1157</v>
      </c>
    </row>
    <row r="783" spans="1:12">
      <c r="A783" s="63" t="str">
        <f t="shared" si="12"/>
        <v>SC-30-3</v>
      </c>
      <c r="B783" s="63">
        <v>782</v>
      </c>
      <c r="C783" s="63" t="s">
        <v>1995</v>
      </c>
      <c r="D783" s="63">
        <v>3</v>
      </c>
      <c r="E783" s="61" t="s">
        <v>1997</v>
      </c>
      <c r="F783" s="62" t="s">
        <v>2000</v>
      </c>
      <c r="I783" s="63" t="s">
        <v>1157</v>
      </c>
    </row>
    <row r="784" spans="1:12">
      <c r="A784" s="63" t="str">
        <f t="shared" si="12"/>
        <v>SC-30-4</v>
      </c>
      <c r="B784" s="63">
        <v>783</v>
      </c>
      <c r="C784" s="63" t="s">
        <v>1995</v>
      </c>
      <c r="D784" s="63">
        <v>4</v>
      </c>
      <c r="E784" s="61" t="s">
        <v>1997</v>
      </c>
      <c r="F784" s="62" t="s">
        <v>2001</v>
      </c>
      <c r="I784" s="63" t="s">
        <v>1157</v>
      </c>
    </row>
    <row r="785" spans="1:9">
      <c r="A785" s="63" t="str">
        <f t="shared" si="12"/>
        <v>SC-30-5</v>
      </c>
      <c r="B785" s="63">
        <v>784</v>
      </c>
      <c r="C785" s="63" t="s">
        <v>1995</v>
      </c>
      <c r="D785" s="63">
        <v>5</v>
      </c>
      <c r="E785" s="61" t="s">
        <v>1997</v>
      </c>
      <c r="F785" s="62" t="s">
        <v>2002</v>
      </c>
      <c r="I785" s="63" t="s">
        <v>1157</v>
      </c>
    </row>
    <row r="786" spans="1:9">
      <c r="A786" s="63" t="str">
        <f t="shared" si="12"/>
        <v>SC-31-0</v>
      </c>
      <c r="B786" s="63">
        <v>785</v>
      </c>
      <c r="C786" s="63" t="s">
        <v>2003</v>
      </c>
      <c r="D786" s="63">
        <v>0</v>
      </c>
      <c r="E786" s="61" t="s">
        <v>2004</v>
      </c>
      <c r="F786" s="62" t="s">
        <v>609</v>
      </c>
      <c r="I786" s="63" t="s">
        <v>1157</v>
      </c>
    </row>
    <row r="787" spans="1:9">
      <c r="A787" s="63" t="str">
        <f t="shared" si="12"/>
        <v>SC-31-1</v>
      </c>
      <c r="B787" s="63">
        <v>786</v>
      </c>
      <c r="C787" s="63" t="s">
        <v>2003</v>
      </c>
      <c r="D787" s="63">
        <v>1</v>
      </c>
      <c r="E787" s="61" t="s">
        <v>2005</v>
      </c>
      <c r="F787" s="62" t="s">
        <v>2006</v>
      </c>
      <c r="I787" s="63" t="s">
        <v>1157</v>
      </c>
    </row>
    <row r="788" spans="1:9">
      <c r="A788" s="63" t="str">
        <f t="shared" si="12"/>
        <v>SC-31-2</v>
      </c>
      <c r="B788" s="63">
        <v>787</v>
      </c>
      <c r="C788" s="63" t="s">
        <v>2003</v>
      </c>
      <c r="D788" s="63">
        <v>2</v>
      </c>
      <c r="E788" s="61" t="s">
        <v>2005</v>
      </c>
      <c r="F788" s="62" t="s">
        <v>2007</v>
      </c>
      <c r="I788" s="63" t="s">
        <v>1157</v>
      </c>
    </row>
    <row r="789" spans="1:9">
      <c r="A789" s="63" t="str">
        <f t="shared" si="12"/>
        <v>SC-31-3</v>
      </c>
      <c r="B789" s="63">
        <v>788</v>
      </c>
      <c r="C789" s="63" t="s">
        <v>2003</v>
      </c>
      <c r="D789" s="63">
        <v>3</v>
      </c>
      <c r="E789" s="61" t="s">
        <v>2005</v>
      </c>
      <c r="F789" s="62" t="s">
        <v>2008</v>
      </c>
      <c r="I789" s="63" t="s">
        <v>1157</v>
      </c>
    </row>
    <row r="790" spans="1:9">
      <c r="A790" s="63" t="str">
        <f t="shared" si="12"/>
        <v>SC-32-0</v>
      </c>
      <c r="B790" s="63">
        <v>789</v>
      </c>
      <c r="C790" s="63" t="s">
        <v>2009</v>
      </c>
      <c r="D790" s="63">
        <v>0</v>
      </c>
      <c r="E790" s="61" t="s">
        <v>2010</v>
      </c>
      <c r="F790" s="62" t="s">
        <v>609</v>
      </c>
      <c r="I790" s="63" t="s">
        <v>1157</v>
      </c>
    </row>
    <row r="791" spans="1:9">
      <c r="A791" s="63" t="str">
        <f t="shared" si="12"/>
        <v>SC-33-0</v>
      </c>
      <c r="B791" s="63">
        <v>790</v>
      </c>
      <c r="C791" s="63" t="s">
        <v>2011</v>
      </c>
      <c r="D791" s="63">
        <v>0</v>
      </c>
      <c r="E791" s="61" t="s">
        <v>2012</v>
      </c>
      <c r="F791" s="62" t="s">
        <v>609</v>
      </c>
      <c r="G791" s="63" t="s">
        <v>1157</v>
      </c>
      <c r="H791" s="61" t="s">
        <v>1928</v>
      </c>
    </row>
    <row r="792" spans="1:9">
      <c r="A792" s="63" t="str">
        <f t="shared" si="12"/>
        <v>SC-34-0</v>
      </c>
      <c r="B792" s="63">
        <v>791</v>
      </c>
      <c r="C792" s="63" t="s">
        <v>2013</v>
      </c>
      <c r="D792" s="63">
        <v>0</v>
      </c>
      <c r="E792" s="61" t="s">
        <v>2014</v>
      </c>
      <c r="F792" s="62" t="s">
        <v>609</v>
      </c>
      <c r="I792" s="63" t="s">
        <v>1157</v>
      </c>
    </row>
    <row r="793" spans="1:9">
      <c r="A793" s="63" t="str">
        <f t="shared" si="12"/>
        <v>SC-34-1</v>
      </c>
      <c r="B793" s="63">
        <v>792</v>
      </c>
      <c r="C793" s="63" t="s">
        <v>2013</v>
      </c>
      <c r="D793" s="63">
        <v>1</v>
      </c>
      <c r="E793" s="61" t="s">
        <v>2015</v>
      </c>
      <c r="F793" s="62" t="s">
        <v>2016</v>
      </c>
      <c r="I793" s="63" t="s">
        <v>1157</v>
      </c>
    </row>
    <row r="794" spans="1:9">
      <c r="A794" s="63" t="str">
        <f t="shared" si="12"/>
        <v>SC-34-2</v>
      </c>
      <c r="B794" s="63">
        <v>793</v>
      </c>
      <c r="C794" s="63" t="s">
        <v>2013</v>
      </c>
      <c r="D794" s="63">
        <v>2</v>
      </c>
      <c r="E794" s="61" t="s">
        <v>2015</v>
      </c>
      <c r="F794" s="62" t="s">
        <v>2017</v>
      </c>
      <c r="I794" s="63" t="s">
        <v>1157</v>
      </c>
    </row>
    <row r="795" spans="1:9">
      <c r="A795" s="63" t="str">
        <f t="shared" si="12"/>
        <v>SC-34-3</v>
      </c>
      <c r="B795" s="63">
        <v>794</v>
      </c>
      <c r="C795" s="63" t="s">
        <v>2013</v>
      </c>
      <c r="D795" s="63">
        <v>3</v>
      </c>
      <c r="E795" s="61" t="s">
        <v>2015</v>
      </c>
      <c r="F795" s="62" t="s">
        <v>2018</v>
      </c>
      <c r="I795" s="63" t="s">
        <v>1157</v>
      </c>
    </row>
    <row r="796" spans="1:9">
      <c r="A796" s="63" t="str">
        <f t="shared" si="12"/>
        <v>SC-35-0</v>
      </c>
      <c r="B796" s="63">
        <v>795</v>
      </c>
      <c r="C796" s="63" t="s">
        <v>2019</v>
      </c>
      <c r="D796" s="63">
        <v>0</v>
      </c>
      <c r="E796" s="61" t="s">
        <v>2020</v>
      </c>
      <c r="F796" s="62" t="s">
        <v>609</v>
      </c>
    </row>
    <row r="797" spans="1:9">
      <c r="A797" s="63" t="str">
        <f t="shared" si="12"/>
        <v>SC-36-0</v>
      </c>
      <c r="B797" s="63">
        <v>796</v>
      </c>
      <c r="C797" s="63" t="s">
        <v>2021</v>
      </c>
      <c r="D797" s="63">
        <v>0</v>
      </c>
      <c r="E797" s="61" t="s">
        <v>2022</v>
      </c>
      <c r="F797" s="62" t="s">
        <v>609</v>
      </c>
      <c r="I797" s="63" t="s">
        <v>1157</v>
      </c>
    </row>
    <row r="798" spans="1:9">
      <c r="A798" s="63" t="str">
        <f t="shared" si="12"/>
        <v>SC-36-1</v>
      </c>
      <c r="B798" s="63">
        <v>797</v>
      </c>
      <c r="C798" s="63" t="s">
        <v>2021</v>
      </c>
      <c r="D798" s="63">
        <v>1</v>
      </c>
      <c r="E798" s="61" t="s">
        <v>2023</v>
      </c>
      <c r="F798" s="62" t="s">
        <v>2024</v>
      </c>
      <c r="I798" s="63" t="s">
        <v>1157</v>
      </c>
    </row>
    <row r="799" spans="1:9">
      <c r="A799" s="63" t="str">
        <f t="shared" si="12"/>
        <v>SC-37-0</v>
      </c>
      <c r="B799" s="63">
        <v>798</v>
      </c>
      <c r="C799" s="63" t="s">
        <v>2025</v>
      </c>
      <c r="D799" s="63">
        <v>0</v>
      </c>
      <c r="E799" s="61" t="s">
        <v>2026</v>
      </c>
      <c r="F799" s="62" t="s">
        <v>609</v>
      </c>
      <c r="I799" s="63" t="s">
        <v>1157</v>
      </c>
    </row>
    <row r="800" spans="1:9">
      <c r="A800" s="63" t="str">
        <f t="shared" si="12"/>
        <v>SC-37-1</v>
      </c>
      <c r="B800" s="63">
        <v>799</v>
      </c>
      <c r="C800" s="63" t="s">
        <v>2025</v>
      </c>
      <c r="D800" s="63">
        <v>1</v>
      </c>
      <c r="E800" s="61" t="s">
        <v>2027</v>
      </c>
      <c r="F800" s="62" t="s">
        <v>2028</v>
      </c>
      <c r="I800" s="63" t="s">
        <v>1157</v>
      </c>
    </row>
    <row r="801" spans="1:12">
      <c r="A801" s="63" t="str">
        <f t="shared" si="12"/>
        <v>SC-38-0</v>
      </c>
      <c r="B801" s="63">
        <v>800</v>
      </c>
      <c r="C801" s="63" t="s">
        <v>2029</v>
      </c>
      <c r="D801" s="63">
        <v>0</v>
      </c>
      <c r="E801" s="61" t="s">
        <v>2030</v>
      </c>
      <c r="F801" s="62" t="s">
        <v>609</v>
      </c>
      <c r="I801" s="63" t="s">
        <v>1157</v>
      </c>
    </row>
    <row r="802" spans="1:12">
      <c r="A802" s="63" t="str">
        <f t="shared" si="12"/>
        <v>SC-39-0</v>
      </c>
      <c r="B802" s="63">
        <v>801</v>
      </c>
      <c r="C802" s="63" t="s">
        <v>548</v>
      </c>
      <c r="D802" s="63">
        <v>0</v>
      </c>
      <c r="E802" s="61" t="s">
        <v>549</v>
      </c>
      <c r="F802" s="62" t="s">
        <v>609</v>
      </c>
      <c r="I802" s="63" t="s">
        <v>1157</v>
      </c>
      <c r="J802" s="63" t="s">
        <v>1157</v>
      </c>
      <c r="K802" s="63" t="s">
        <v>1157</v>
      </c>
      <c r="L802" s="63" t="s">
        <v>1157</v>
      </c>
    </row>
    <row r="803" spans="1:12">
      <c r="A803" s="63" t="str">
        <f t="shared" si="12"/>
        <v>SC-39-1</v>
      </c>
      <c r="B803" s="63">
        <v>802</v>
      </c>
      <c r="C803" s="63" t="s">
        <v>548</v>
      </c>
      <c r="D803" s="63">
        <v>1</v>
      </c>
      <c r="E803" s="61" t="s">
        <v>2031</v>
      </c>
      <c r="F803" s="62" t="s">
        <v>1880</v>
      </c>
      <c r="I803" s="63" t="s">
        <v>1157</v>
      </c>
    </row>
    <row r="804" spans="1:12">
      <c r="A804" s="63" t="str">
        <f t="shared" si="12"/>
        <v>SC-39-2</v>
      </c>
      <c r="B804" s="63">
        <v>803</v>
      </c>
      <c r="C804" s="63" t="s">
        <v>548</v>
      </c>
      <c r="D804" s="63">
        <v>2</v>
      </c>
      <c r="E804" s="61" t="s">
        <v>2031</v>
      </c>
      <c r="F804" s="62" t="s">
        <v>2032</v>
      </c>
      <c r="I804" s="63" t="s">
        <v>1157</v>
      </c>
    </row>
    <row r="805" spans="1:12">
      <c r="A805" s="63" t="str">
        <f t="shared" si="12"/>
        <v>SC-40-0</v>
      </c>
      <c r="B805" s="63">
        <v>804</v>
      </c>
      <c r="C805" s="63" t="s">
        <v>2033</v>
      </c>
      <c r="D805" s="63">
        <v>0</v>
      </c>
      <c r="E805" s="61" t="s">
        <v>2034</v>
      </c>
      <c r="F805" s="62" t="s">
        <v>609</v>
      </c>
    </row>
    <row r="806" spans="1:12">
      <c r="A806" s="63" t="str">
        <f t="shared" si="12"/>
        <v>SC-40-1</v>
      </c>
      <c r="B806" s="63">
        <v>805</v>
      </c>
      <c r="C806" s="63" t="s">
        <v>2033</v>
      </c>
      <c r="D806" s="63">
        <v>1</v>
      </c>
      <c r="E806" s="61" t="s">
        <v>2035</v>
      </c>
      <c r="F806" s="62" t="s">
        <v>2036</v>
      </c>
    </row>
    <row r="807" spans="1:12">
      <c r="A807" s="63" t="str">
        <f t="shared" si="12"/>
        <v>SC-40-2</v>
      </c>
      <c r="B807" s="63">
        <v>806</v>
      </c>
      <c r="C807" s="63" t="s">
        <v>2033</v>
      </c>
      <c r="D807" s="63">
        <v>2</v>
      </c>
      <c r="E807" s="61" t="s">
        <v>2035</v>
      </c>
      <c r="F807" s="62" t="s">
        <v>2037</v>
      </c>
    </row>
    <row r="808" spans="1:12">
      <c r="A808" s="63" t="str">
        <f t="shared" si="12"/>
        <v>SC-40-3</v>
      </c>
      <c r="B808" s="63">
        <v>807</v>
      </c>
      <c r="C808" s="63" t="s">
        <v>2033</v>
      </c>
      <c r="D808" s="63">
        <v>3</v>
      </c>
      <c r="E808" s="61" t="s">
        <v>2035</v>
      </c>
      <c r="F808" s="62" t="s">
        <v>2038</v>
      </c>
    </row>
    <row r="809" spans="1:12">
      <c r="A809" s="63" t="str">
        <f t="shared" si="12"/>
        <v>SC-40-4</v>
      </c>
      <c r="B809" s="63">
        <v>808</v>
      </c>
      <c r="C809" s="63" t="s">
        <v>2033</v>
      </c>
      <c r="D809" s="63">
        <v>4</v>
      </c>
      <c r="E809" s="61" t="s">
        <v>2035</v>
      </c>
      <c r="F809" s="62" t="s">
        <v>2039</v>
      </c>
    </row>
    <row r="810" spans="1:12">
      <c r="A810" s="63" t="str">
        <f t="shared" si="12"/>
        <v>SC-41-0</v>
      </c>
      <c r="B810" s="63">
        <v>809</v>
      </c>
      <c r="C810" s="63" t="s">
        <v>2040</v>
      </c>
      <c r="D810" s="63">
        <v>0</v>
      </c>
      <c r="E810" s="61" t="s">
        <v>2041</v>
      </c>
      <c r="F810" s="62" t="s">
        <v>609</v>
      </c>
    </row>
    <row r="811" spans="1:12">
      <c r="A811" s="63" t="str">
        <f t="shared" si="12"/>
        <v>SC-42-0</v>
      </c>
      <c r="B811" s="63">
        <v>810</v>
      </c>
      <c r="C811" s="63" t="s">
        <v>2042</v>
      </c>
      <c r="D811" s="63">
        <v>0</v>
      </c>
      <c r="E811" s="61" t="s">
        <v>2043</v>
      </c>
      <c r="F811" s="62" t="s">
        <v>609</v>
      </c>
    </row>
    <row r="812" spans="1:12">
      <c r="A812" s="63" t="str">
        <f t="shared" si="12"/>
        <v>SC-42-1</v>
      </c>
      <c r="B812" s="63">
        <v>811</v>
      </c>
      <c r="C812" s="63" t="s">
        <v>2042</v>
      </c>
      <c r="D812" s="63">
        <v>1</v>
      </c>
      <c r="E812" s="61" t="s">
        <v>2044</v>
      </c>
      <c r="F812" s="62" t="s">
        <v>2045</v>
      </c>
    </row>
    <row r="813" spans="1:12">
      <c r="A813" s="63" t="str">
        <f t="shared" si="12"/>
        <v>SC-42-2</v>
      </c>
      <c r="B813" s="63">
        <v>812</v>
      </c>
      <c r="C813" s="63" t="s">
        <v>2042</v>
      </c>
      <c r="D813" s="63">
        <v>2</v>
      </c>
      <c r="E813" s="61" t="s">
        <v>2044</v>
      </c>
      <c r="F813" s="62" t="s">
        <v>2046</v>
      </c>
    </row>
    <row r="814" spans="1:12">
      <c r="A814" s="63" t="str">
        <f t="shared" si="12"/>
        <v>SC-42-3</v>
      </c>
      <c r="B814" s="63">
        <v>813</v>
      </c>
      <c r="C814" s="63" t="s">
        <v>2042</v>
      </c>
      <c r="D814" s="63">
        <v>3</v>
      </c>
      <c r="E814" s="61" t="s">
        <v>2044</v>
      </c>
      <c r="F814" s="62" t="s">
        <v>2047</v>
      </c>
    </row>
    <row r="815" spans="1:12">
      <c r="A815" s="63" t="str">
        <f t="shared" si="12"/>
        <v>SC-43-0</v>
      </c>
      <c r="B815" s="63">
        <v>814</v>
      </c>
      <c r="C815" s="63" t="s">
        <v>2048</v>
      </c>
      <c r="D815" s="63">
        <v>0</v>
      </c>
      <c r="E815" s="61" t="s">
        <v>2049</v>
      </c>
      <c r="F815" s="62" t="s">
        <v>609</v>
      </c>
    </row>
    <row r="816" spans="1:12">
      <c r="A816" s="63" t="str">
        <f t="shared" si="12"/>
        <v>SC-44-0</v>
      </c>
      <c r="B816" s="63">
        <v>815</v>
      </c>
      <c r="C816" s="63" t="s">
        <v>2050</v>
      </c>
      <c r="D816" s="63">
        <v>0</v>
      </c>
      <c r="E816" s="61" t="s">
        <v>2051</v>
      </c>
      <c r="F816" s="62" t="s">
        <v>609</v>
      </c>
    </row>
    <row r="817" spans="1:12">
      <c r="A817" s="63" t="str">
        <f t="shared" si="12"/>
        <v>SI-1-0</v>
      </c>
      <c r="B817" s="63">
        <v>816</v>
      </c>
      <c r="C817" s="63" t="s">
        <v>550</v>
      </c>
      <c r="D817" s="63">
        <v>0</v>
      </c>
      <c r="E817" s="61" t="s">
        <v>551</v>
      </c>
      <c r="F817" s="62" t="s">
        <v>609</v>
      </c>
      <c r="I817" s="63" t="s">
        <v>1157</v>
      </c>
      <c r="J817" s="63" t="s">
        <v>1157</v>
      </c>
      <c r="K817" s="63" t="s">
        <v>1157</v>
      </c>
      <c r="L817" s="63" t="s">
        <v>1157</v>
      </c>
    </row>
    <row r="818" spans="1:12">
      <c r="A818" s="63" t="str">
        <f t="shared" si="12"/>
        <v>SI-2-0</v>
      </c>
      <c r="B818" s="63">
        <v>817</v>
      </c>
      <c r="C818" s="63" t="s">
        <v>202</v>
      </c>
      <c r="D818" s="63">
        <v>0</v>
      </c>
      <c r="E818" s="61" t="s">
        <v>552</v>
      </c>
      <c r="F818" s="62" t="s">
        <v>609</v>
      </c>
      <c r="J818" s="63" t="s">
        <v>1157</v>
      </c>
      <c r="K818" s="63" t="s">
        <v>1157</v>
      </c>
      <c r="L818" s="63" t="s">
        <v>1157</v>
      </c>
    </row>
    <row r="819" spans="1:12">
      <c r="A819" s="63" t="str">
        <f t="shared" si="12"/>
        <v>SI-2-1</v>
      </c>
      <c r="B819" s="63">
        <v>818</v>
      </c>
      <c r="C819" s="63" t="s">
        <v>202</v>
      </c>
      <c r="D819" s="63">
        <v>1</v>
      </c>
      <c r="E819" s="61" t="s">
        <v>2052</v>
      </c>
      <c r="F819" s="62" t="s">
        <v>2053</v>
      </c>
      <c r="L819" s="63" t="s">
        <v>1157</v>
      </c>
    </row>
    <row r="820" spans="1:12">
      <c r="A820" s="63" t="str">
        <f t="shared" si="12"/>
        <v>SI-2-2</v>
      </c>
      <c r="B820" s="63">
        <v>819</v>
      </c>
      <c r="C820" s="63" t="s">
        <v>202</v>
      </c>
      <c r="D820" s="63">
        <v>2</v>
      </c>
      <c r="E820" s="61" t="s">
        <v>2052</v>
      </c>
      <c r="F820" s="62" t="s">
        <v>2054</v>
      </c>
      <c r="K820" s="63" t="s">
        <v>1157</v>
      </c>
      <c r="L820" s="63" t="s">
        <v>1157</v>
      </c>
    </row>
    <row r="821" spans="1:12">
      <c r="A821" s="63" t="str">
        <f t="shared" si="12"/>
        <v>SI-2-3</v>
      </c>
      <c r="B821" s="63">
        <v>820</v>
      </c>
      <c r="C821" s="63" t="s">
        <v>202</v>
      </c>
      <c r="D821" s="63">
        <v>3</v>
      </c>
      <c r="E821" s="61" t="s">
        <v>2052</v>
      </c>
      <c r="F821" s="62" t="s">
        <v>2055</v>
      </c>
    </row>
    <row r="822" spans="1:12">
      <c r="A822" s="63" t="str">
        <f t="shared" si="12"/>
        <v>SI-2-4</v>
      </c>
      <c r="B822" s="63">
        <v>821</v>
      </c>
      <c r="C822" s="63" t="s">
        <v>202</v>
      </c>
      <c r="D822" s="63">
        <v>4</v>
      </c>
      <c r="E822" s="61" t="s">
        <v>2052</v>
      </c>
      <c r="F822" s="62" t="s">
        <v>2056</v>
      </c>
      <c r="G822" s="63" t="s">
        <v>1157</v>
      </c>
      <c r="H822" s="61" t="s">
        <v>2057</v>
      </c>
    </row>
    <row r="823" spans="1:12">
      <c r="A823" s="63" t="str">
        <f t="shared" si="12"/>
        <v>SI-2-5</v>
      </c>
      <c r="B823" s="63">
        <v>822</v>
      </c>
      <c r="C823" s="63" t="s">
        <v>202</v>
      </c>
      <c r="D823" s="63">
        <v>5</v>
      </c>
      <c r="E823" s="61" t="s">
        <v>2052</v>
      </c>
      <c r="F823" s="62" t="s">
        <v>2058</v>
      </c>
    </row>
    <row r="824" spans="1:12">
      <c r="A824" s="63" t="str">
        <f t="shared" si="12"/>
        <v>SI-2-6</v>
      </c>
      <c r="B824" s="63">
        <v>823</v>
      </c>
      <c r="C824" s="63" t="s">
        <v>202</v>
      </c>
      <c r="D824" s="63">
        <v>6</v>
      </c>
      <c r="E824" s="61" t="s">
        <v>2052</v>
      </c>
      <c r="F824" s="62" t="s">
        <v>2059</v>
      </c>
    </row>
    <row r="825" spans="1:12">
      <c r="A825" s="63" t="str">
        <f t="shared" si="12"/>
        <v>SI-3-0</v>
      </c>
      <c r="B825" s="63">
        <v>824</v>
      </c>
      <c r="C825" s="63" t="s">
        <v>17</v>
      </c>
      <c r="D825" s="63">
        <v>0</v>
      </c>
      <c r="E825" s="61" t="s">
        <v>555</v>
      </c>
      <c r="F825" s="62" t="s">
        <v>609</v>
      </c>
      <c r="J825" s="63" t="s">
        <v>1157</v>
      </c>
      <c r="K825" s="63" t="s">
        <v>1157</v>
      </c>
      <c r="L825" s="63" t="s">
        <v>1157</v>
      </c>
    </row>
    <row r="826" spans="1:12">
      <c r="A826" s="63" t="str">
        <f t="shared" si="12"/>
        <v>SI-3-1</v>
      </c>
      <c r="B826" s="63">
        <v>825</v>
      </c>
      <c r="C826" s="63" t="s">
        <v>17</v>
      </c>
      <c r="D826" s="63">
        <v>1</v>
      </c>
      <c r="E826" s="61" t="s">
        <v>2060</v>
      </c>
      <c r="F826" s="62" t="s">
        <v>2053</v>
      </c>
      <c r="K826" s="63" t="s">
        <v>1157</v>
      </c>
      <c r="L826" s="63" t="s">
        <v>1157</v>
      </c>
    </row>
    <row r="827" spans="1:12">
      <c r="A827" s="63" t="str">
        <f t="shared" si="12"/>
        <v>SI-3-2</v>
      </c>
      <c r="B827" s="63">
        <v>826</v>
      </c>
      <c r="C827" s="63" t="s">
        <v>17</v>
      </c>
      <c r="D827" s="63">
        <v>2</v>
      </c>
      <c r="E827" s="61" t="s">
        <v>2060</v>
      </c>
      <c r="F827" s="62" t="s">
        <v>2061</v>
      </c>
      <c r="K827" s="63" t="s">
        <v>1157</v>
      </c>
      <c r="L827" s="63" t="s">
        <v>1157</v>
      </c>
    </row>
    <row r="828" spans="1:12">
      <c r="A828" s="63" t="str">
        <f t="shared" si="12"/>
        <v>SI-3-3</v>
      </c>
      <c r="B828" s="63">
        <v>827</v>
      </c>
      <c r="C828" s="63" t="s">
        <v>17</v>
      </c>
      <c r="D828" s="63">
        <v>3</v>
      </c>
      <c r="E828" s="61" t="s">
        <v>2060</v>
      </c>
      <c r="F828" s="62" t="s">
        <v>2062</v>
      </c>
      <c r="G828" s="63" t="s">
        <v>1157</v>
      </c>
      <c r="H828" s="61" t="s">
        <v>2063</v>
      </c>
    </row>
    <row r="829" spans="1:12">
      <c r="A829" s="63" t="str">
        <f t="shared" si="12"/>
        <v>SI-3-4</v>
      </c>
      <c r="B829" s="63">
        <v>828</v>
      </c>
      <c r="C829" s="63" t="s">
        <v>17</v>
      </c>
      <c r="D829" s="63">
        <v>4</v>
      </c>
      <c r="E829" s="61" t="s">
        <v>2060</v>
      </c>
      <c r="F829" s="62" t="s">
        <v>2064</v>
      </c>
    </row>
    <row r="830" spans="1:12">
      <c r="A830" s="63" t="str">
        <f t="shared" si="12"/>
        <v>SI-3-5</v>
      </c>
      <c r="B830" s="63">
        <v>829</v>
      </c>
      <c r="C830" s="63" t="s">
        <v>17</v>
      </c>
      <c r="D830" s="63">
        <v>5</v>
      </c>
      <c r="E830" s="61" t="s">
        <v>2060</v>
      </c>
      <c r="F830" s="62" t="s">
        <v>2065</v>
      </c>
      <c r="G830" s="63" t="s">
        <v>1157</v>
      </c>
      <c r="H830" s="61" t="s">
        <v>1277</v>
      </c>
    </row>
    <row r="831" spans="1:12">
      <c r="A831" s="63" t="str">
        <f t="shared" si="12"/>
        <v>SI-3-6</v>
      </c>
      <c r="B831" s="63">
        <v>830</v>
      </c>
      <c r="C831" s="63" t="s">
        <v>17</v>
      </c>
      <c r="D831" s="63">
        <v>6</v>
      </c>
      <c r="E831" s="61" t="s">
        <v>2060</v>
      </c>
      <c r="F831" s="62" t="s">
        <v>2066</v>
      </c>
    </row>
    <row r="832" spans="1:12">
      <c r="A832" s="63" t="str">
        <f t="shared" si="12"/>
        <v>SI-3-7</v>
      </c>
      <c r="B832" s="63">
        <v>831</v>
      </c>
      <c r="C832" s="63" t="s">
        <v>17</v>
      </c>
      <c r="D832" s="63">
        <v>7</v>
      </c>
      <c r="E832" s="61" t="s">
        <v>2060</v>
      </c>
      <c r="F832" s="62" t="s">
        <v>2067</v>
      </c>
    </row>
    <row r="833" spans="1:12">
      <c r="A833" s="63" t="str">
        <f t="shared" si="12"/>
        <v>SI-3-8</v>
      </c>
      <c r="B833" s="63">
        <v>832</v>
      </c>
      <c r="C833" s="63" t="s">
        <v>17</v>
      </c>
      <c r="D833" s="63">
        <v>8</v>
      </c>
      <c r="E833" s="61" t="s">
        <v>2060</v>
      </c>
      <c r="F833" s="62" t="s">
        <v>2068</v>
      </c>
    </row>
    <row r="834" spans="1:12">
      <c r="A834" s="63" t="str">
        <f t="shared" ref="A834:A897" si="13">CONCATENATE(C834,"-",D834)</f>
        <v>SI-3-9</v>
      </c>
      <c r="B834" s="63">
        <v>833</v>
      </c>
      <c r="C834" s="63" t="s">
        <v>17</v>
      </c>
      <c r="D834" s="63">
        <v>9</v>
      </c>
      <c r="E834" s="61" t="s">
        <v>2060</v>
      </c>
      <c r="F834" s="62" t="s">
        <v>2069</v>
      </c>
    </row>
    <row r="835" spans="1:12">
      <c r="A835" s="63" t="str">
        <f t="shared" si="13"/>
        <v>SI-3-10</v>
      </c>
      <c r="B835" s="63">
        <v>834</v>
      </c>
      <c r="C835" s="63" t="s">
        <v>17</v>
      </c>
      <c r="D835" s="63">
        <v>10</v>
      </c>
      <c r="E835" s="61" t="s">
        <v>2060</v>
      </c>
      <c r="F835" s="62" t="s">
        <v>2070</v>
      </c>
    </row>
    <row r="836" spans="1:12">
      <c r="A836" s="63" t="str">
        <f t="shared" si="13"/>
        <v>SI-4-0</v>
      </c>
      <c r="B836" s="63">
        <v>835</v>
      </c>
      <c r="C836" s="63" t="s">
        <v>15</v>
      </c>
      <c r="D836" s="63">
        <v>0</v>
      </c>
      <c r="E836" s="61" t="s">
        <v>557</v>
      </c>
      <c r="F836" s="62" t="s">
        <v>609</v>
      </c>
      <c r="I836" s="63" t="s">
        <v>1157</v>
      </c>
      <c r="J836" s="63" t="s">
        <v>1157</v>
      </c>
      <c r="K836" s="63" t="s">
        <v>1157</v>
      </c>
      <c r="L836" s="63" t="s">
        <v>1157</v>
      </c>
    </row>
    <row r="837" spans="1:12">
      <c r="A837" s="63" t="str">
        <f t="shared" si="13"/>
        <v>SI-4-1</v>
      </c>
      <c r="B837" s="63">
        <v>836</v>
      </c>
      <c r="C837" s="63" t="s">
        <v>15</v>
      </c>
      <c r="D837" s="63">
        <v>1</v>
      </c>
      <c r="E837" s="61" t="s">
        <v>2071</v>
      </c>
      <c r="F837" s="62" t="s">
        <v>2072</v>
      </c>
      <c r="I837" s="63" t="s">
        <v>1157</v>
      </c>
    </row>
    <row r="838" spans="1:12">
      <c r="A838" s="63" t="str">
        <f t="shared" si="13"/>
        <v>SI-4-2</v>
      </c>
      <c r="B838" s="63">
        <v>837</v>
      </c>
      <c r="C838" s="63" t="s">
        <v>15</v>
      </c>
      <c r="D838" s="63">
        <v>2</v>
      </c>
      <c r="E838" s="61" t="s">
        <v>2071</v>
      </c>
      <c r="F838" s="62" t="s">
        <v>2073</v>
      </c>
      <c r="I838" s="63" t="s">
        <v>1157</v>
      </c>
      <c r="K838" s="63" t="s">
        <v>1157</v>
      </c>
      <c r="L838" s="63" t="s">
        <v>1157</v>
      </c>
    </row>
    <row r="839" spans="1:12">
      <c r="A839" s="63" t="str">
        <f t="shared" si="13"/>
        <v>SI-4-3</v>
      </c>
      <c r="B839" s="63">
        <v>838</v>
      </c>
      <c r="C839" s="63" t="s">
        <v>15</v>
      </c>
      <c r="D839" s="63">
        <v>3</v>
      </c>
      <c r="E839" s="61" t="s">
        <v>2071</v>
      </c>
      <c r="F839" s="62" t="s">
        <v>2074</v>
      </c>
      <c r="I839" s="63" t="s">
        <v>1157</v>
      </c>
    </row>
    <row r="840" spans="1:12">
      <c r="A840" s="63" t="str">
        <f t="shared" si="13"/>
        <v>SI-4-4</v>
      </c>
      <c r="B840" s="63">
        <v>839</v>
      </c>
      <c r="C840" s="63" t="s">
        <v>15</v>
      </c>
      <c r="D840" s="63">
        <v>4</v>
      </c>
      <c r="E840" s="61" t="s">
        <v>2071</v>
      </c>
      <c r="F840" s="62" t="s">
        <v>2075</v>
      </c>
      <c r="I840" s="63" t="s">
        <v>1157</v>
      </c>
      <c r="K840" s="63" t="s">
        <v>1157</v>
      </c>
      <c r="L840" s="63" t="s">
        <v>1157</v>
      </c>
    </row>
    <row r="841" spans="1:12">
      <c r="A841" s="63" t="str">
        <f t="shared" si="13"/>
        <v>SI-4-5</v>
      </c>
      <c r="B841" s="63">
        <v>840</v>
      </c>
      <c r="C841" s="63" t="s">
        <v>15</v>
      </c>
      <c r="D841" s="63">
        <v>5</v>
      </c>
      <c r="E841" s="61" t="s">
        <v>2071</v>
      </c>
      <c r="F841" s="62" t="s">
        <v>2076</v>
      </c>
      <c r="I841" s="63" t="s">
        <v>1157</v>
      </c>
      <c r="K841" s="63" t="s">
        <v>1157</v>
      </c>
      <c r="L841" s="63" t="s">
        <v>1157</v>
      </c>
    </row>
    <row r="842" spans="1:12">
      <c r="A842" s="63" t="str">
        <f t="shared" si="13"/>
        <v>SI-4-6</v>
      </c>
      <c r="B842" s="63">
        <v>841</v>
      </c>
      <c r="C842" s="63" t="s">
        <v>15</v>
      </c>
      <c r="D842" s="63">
        <v>6</v>
      </c>
      <c r="E842" s="61" t="s">
        <v>2071</v>
      </c>
      <c r="F842" s="62" t="s">
        <v>2077</v>
      </c>
      <c r="G842" s="63" t="s">
        <v>1157</v>
      </c>
      <c r="H842" s="61" t="s">
        <v>2063</v>
      </c>
    </row>
    <row r="843" spans="1:12">
      <c r="A843" s="63" t="str">
        <f t="shared" si="13"/>
        <v>SI-4-7</v>
      </c>
      <c r="B843" s="63">
        <v>842</v>
      </c>
      <c r="C843" s="63" t="s">
        <v>15</v>
      </c>
      <c r="D843" s="63">
        <v>7</v>
      </c>
      <c r="E843" s="61" t="s">
        <v>2071</v>
      </c>
      <c r="F843" s="62" t="s">
        <v>2078</v>
      </c>
      <c r="I843" s="63" t="s">
        <v>1157</v>
      </c>
    </row>
    <row r="844" spans="1:12">
      <c r="A844" s="63" t="str">
        <f t="shared" si="13"/>
        <v>SI-4-8</v>
      </c>
      <c r="B844" s="63">
        <v>843</v>
      </c>
      <c r="C844" s="63" t="s">
        <v>15</v>
      </c>
      <c r="D844" s="63">
        <v>8</v>
      </c>
      <c r="E844" s="61" t="s">
        <v>2071</v>
      </c>
      <c r="F844" s="62" t="s">
        <v>2079</v>
      </c>
      <c r="G844" s="63" t="s">
        <v>1157</v>
      </c>
      <c r="H844" s="61" t="s">
        <v>1262</v>
      </c>
    </row>
    <row r="845" spans="1:12">
      <c r="A845" s="63" t="str">
        <f t="shared" si="13"/>
        <v>SI-4-9</v>
      </c>
      <c r="B845" s="63">
        <v>844</v>
      </c>
      <c r="C845" s="63" t="s">
        <v>15</v>
      </c>
      <c r="D845" s="63">
        <v>9</v>
      </c>
      <c r="E845" s="61" t="s">
        <v>2071</v>
      </c>
      <c r="F845" s="62" t="s">
        <v>2080</v>
      </c>
      <c r="I845" s="63" t="s">
        <v>1157</v>
      </c>
    </row>
    <row r="846" spans="1:12">
      <c r="A846" s="63" t="str">
        <f t="shared" si="13"/>
        <v>SI-4-10</v>
      </c>
      <c r="B846" s="63">
        <v>845</v>
      </c>
      <c r="C846" s="63" t="s">
        <v>15</v>
      </c>
      <c r="D846" s="63">
        <v>10</v>
      </c>
      <c r="E846" s="61" t="s">
        <v>2071</v>
      </c>
      <c r="F846" s="62" t="s">
        <v>2081</v>
      </c>
      <c r="I846" s="63" t="s">
        <v>1157</v>
      </c>
    </row>
    <row r="847" spans="1:12">
      <c r="A847" s="63" t="str">
        <f t="shared" si="13"/>
        <v>SI-4-11</v>
      </c>
      <c r="B847" s="63">
        <v>846</v>
      </c>
      <c r="C847" s="63" t="s">
        <v>15</v>
      </c>
      <c r="D847" s="63">
        <v>11</v>
      </c>
      <c r="E847" s="61" t="s">
        <v>2071</v>
      </c>
      <c r="F847" s="62" t="s">
        <v>2082</v>
      </c>
      <c r="I847" s="63" t="s">
        <v>1157</v>
      </c>
    </row>
    <row r="848" spans="1:12">
      <c r="A848" s="63" t="str">
        <f t="shared" si="13"/>
        <v>SI-4-12</v>
      </c>
      <c r="B848" s="63">
        <v>847</v>
      </c>
      <c r="C848" s="63" t="s">
        <v>15</v>
      </c>
      <c r="D848" s="63">
        <v>12</v>
      </c>
      <c r="E848" s="61" t="s">
        <v>2071</v>
      </c>
      <c r="F848" s="62" t="s">
        <v>2083</v>
      </c>
      <c r="I848" s="63" t="s">
        <v>1157</v>
      </c>
    </row>
    <row r="849" spans="1:12">
      <c r="A849" s="63" t="str">
        <f t="shared" si="13"/>
        <v>SI-4-13</v>
      </c>
      <c r="B849" s="63">
        <v>848</v>
      </c>
      <c r="C849" s="63" t="s">
        <v>15</v>
      </c>
      <c r="D849" s="63">
        <v>13</v>
      </c>
      <c r="E849" s="61" t="s">
        <v>2071</v>
      </c>
      <c r="F849" s="62" t="s">
        <v>2084</v>
      </c>
      <c r="I849" s="63" t="s">
        <v>1157</v>
      </c>
    </row>
    <row r="850" spans="1:12">
      <c r="A850" s="63" t="str">
        <f t="shared" si="13"/>
        <v>SI-4-14</v>
      </c>
      <c r="B850" s="63">
        <v>849</v>
      </c>
      <c r="C850" s="63" t="s">
        <v>15</v>
      </c>
      <c r="D850" s="63">
        <v>14</v>
      </c>
      <c r="E850" s="61" t="s">
        <v>2071</v>
      </c>
      <c r="F850" s="62" t="s">
        <v>2085</v>
      </c>
      <c r="I850" s="63" t="s">
        <v>1157</v>
      </c>
    </row>
    <row r="851" spans="1:12">
      <c r="A851" s="63" t="str">
        <f t="shared" si="13"/>
        <v>SI-4-15</v>
      </c>
      <c r="B851" s="63">
        <v>850</v>
      </c>
      <c r="C851" s="63" t="s">
        <v>15</v>
      </c>
      <c r="D851" s="63">
        <v>15</v>
      </c>
      <c r="E851" s="61" t="s">
        <v>2071</v>
      </c>
      <c r="F851" s="62" t="s">
        <v>2086</v>
      </c>
      <c r="I851" s="63" t="s">
        <v>1157</v>
      </c>
    </row>
    <row r="852" spans="1:12">
      <c r="A852" s="63" t="str">
        <f t="shared" si="13"/>
        <v>SI-4-16</v>
      </c>
      <c r="B852" s="63">
        <v>851</v>
      </c>
      <c r="C852" s="63" t="s">
        <v>15</v>
      </c>
      <c r="D852" s="63">
        <v>16</v>
      </c>
      <c r="E852" s="61" t="s">
        <v>2071</v>
      </c>
      <c r="F852" s="62" t="s">
        <v>2087</v>
      </c>
      <c r="I852" s="63" t="s">
        <v>1157</v>
      </c>
    </row>
    <row r="853" spans="1:12">
      <c r="A853" s="63" t="str">
        <f t="shared" si="13"/>
        <v>SI-4-17</v>
      </c>
      <c r="B853" s="63">
        <v>852</v>
      </c>
      <c r="C853" s="63" t="s">
        <v>15</v>
      </c>
      <c r="D853" s="63">
        <v>17</v>
      </c>
      <c r="E853" s="61" t="s">
        <v>2071</v>
      </c>
      <c r="F853" s="62" t="s">
        <v>2088</v>
      </c>
      <c r="I853" s="63" t="s">
        <v>1157</v>
      </c>
    </row>
    <row r="854" spans="1:12">
      <c r="A854" s="63" t="str">
        <f t="shared" si="13"/>
        <v>SI-4-18</v>
      </c>
      <c r="B854" s="63">
        <v>853</v>
      </c>
      <c r="C854" s="63" t="s">
        <v>15</v>
      </c>
      <c r="D854" s="63">
        <v>18</v>
      </c>
      <c r="E854" s="61" t="s">
        <v>2071</v>
      </c>
      <c r="F854" s="62" t="s">
        <v>2089</v>
      </c>
      <c r="I854" s="63" t="s">
        <v>1157</v>
      </c>
    </row>
    <row r="855" spans="1:12">
      <c r="A855" s="63" t="str">
        <f t="shared" si="13"/>
        <v>SI-4-19</v>
      </c>
      <c r="B855" s="63">
        <v>854</v>
      </c>
      <c r="C855" s="63" t="s">
        <v>15</v>
      </c>
      <c r="D855" s="63">
        <v>19</v>
      </c>
      <c r="E855" s="61" t="s">
        <v>2071</v>
      </c>
      <c r="F855" s="62" t="s">
        <v>2090</v>
      </c>
      <c r="I855" s="63" t="s">
        <v>1157</v>
      </c>
    </row>
    <row r="856" spans="1:12">
      <c r="A856" s="63" t="str">
        <f t="shared" si="13"/>
        <v>SI-4-20</v>
      </c>
      <c r="B856" s="63">
        <v>855</v>
      </c>
      <c r="C856" s="63" t="s">
        <v>15</v>
      </c>
      <c r="D856" s="63">
        <v>20</v>
      </c>
      <c r="E856" s="61" t="s">
        <v>2071</v>
      </c>
      <c r="F856" s="62" t="s">
        <v>2091</v>
      </c>
      <c r="I856" s="63" t="s">
        <v>1157</v>
      </c>
    </row>
    <row r="857" spans="1:12">
      <c r="A857" s="63" t="str">
        <f t="shared" si="13"/>
        <v>SI-4-21</v>
      </c>
      <c r="B857" s="63">
        <v>856</v>
      </c>
      <c r="C857" s="63" t="s">
        <v>15</v>
      </c>
      <c r="D857" s="63">
        <v>21</v>
      </c>
      <c r="E857" s="61" t="s">
        <v>2071</v>
      </c>
      <c r="F857" s="62" t="s">
        <v>2092</v>
      </c>
      <c r="I857" s="63" t="s">
        <v>1157</v>
      </c>
    </row>
    <row r="858" spans="1:12">
      <c r="A858" s="63" t="str">
        <f t="shared" si="13"/>
        <v>SI-4-22</v>
      </c>
      <c r="B858" s="63">
        <v>857</v>
      </c>
      <c r="C858" s="63" t="s">
        <v>15</v>
      </c>
      <c r="D858" s="63">
        <v>22</v>
      </c>
      <c r="E858" s="61" t="s">
        <v>2071</v>
      </c>
      <c r="F858" s="62" t="s">
        <v>2093</v>
      </c>
      <c r="I858" s="63" t="s">
        <v>1157</v>
      </c>
    </row>
    <row r="859" spans="1:12">
      <c r="A859" s="63" t="str">
        <f t="shared" si="13"/>
        <v>SI-4-23</v>
      </c>
      <c r="B859" s="63">
        <v>858</v>
      </c>
      <c r="C859" s="63" t="s">
        <v>15</v>
      </c>
      <c r="D859" s="63">
        <v>23</v>
      </c>
      <c r="E859" s="61" t="s">
        <v>2071</v>
      </c>
      <c r="F859" s="62" t="s">
        <v>2094</v>
      </c>
      <c r="I859" s="63" t="s">
        <v>1157</v>
      </c>
    </row>
    <row r="860" spans="1:12">
      <c r="A860" s="63" t="str">
        <f t="shared" si="13"/>
        <v>SI-4-24</v>
      </c>
      <c r="B860" s="63">
        <v>859</v>
      </c>
      <c r="C860" s="63" t="s">
        <v>15</v>
      </c>
      <c r="D860" s="63">
        <v>24</v>
      </c>
      <c r="E860" s="61" t="s">
        <v>2071</v>
      </c>
      <c r="F860" s="62" t="s">
        <v>2095</v>
      </c>
      <c r="I860" s="63" t="s">
        <v>1157</v>
      </c>
    </row>
    <row r="861" spans="1:12">
      <c r="A861" s="63" t="str">
        <f t="shared" si="13"/>
        <v>SI-5-0</v>
      </c>
      <c r="B861" s="63">
        <v>860</v>
      </c>
      <c r="C861" s="63" t="s">
        <v>559</v>
      </c>
      <c r="D861" s="63">
        <v>0</v>
      </c>
      <c r="E861" s="61" t="s">
        <v>560</v>
      </c>
      <c r="F861" s="62" t="s">
        <v>609</v>
      </c>
      <c r="I861" s="63" t="s">
        <v>1157</v>
      </c>
      <c r="J861" s="63" t="s">
        <v>1157</v>
      </c>
      <c r="K861" s="63" t="s">
        <v>1157</v>
      </c>
      <c r="L861" s="63" t="s">
        <v>1157</v>
      </c>
    </row>
    <row r="862" spans="1:12">
      <c r="A862" s="63" t="str">
        <f t="shared" si="13"/>
        <v>SI-5-1</v>
      </c>
      <c r="B862" s="63">
        <v>861</v>
      </c>
      <c r="C862" s="63" t="s">
        <v>559</v>
      </c>
      <c r="D862" s="63">
        <v>1</v>
      </c>
      <c r="E862" s="61" t="s">
        <v>2096</v>
      </c>
      <c r="F862" s="62" t="s">
        <v>2097</v>
      </c>
      <c r="I862" s="63" t="s">
        <v>1157</v>
      </c>
      <c r="L862" s="63" t="s">
        <v>1157</v>
      </c>
    </row>
    <row r="863" spans="1:12">
      <c r="A863" s="63" t="str">
        <f t="shared" si="13"/>
        <v>SI-6-0</v>
      </c>
      <c r="B863" s="63">
        <v>862</v>
      </c>
      <c r="C863" s="63" t="s">
        <v>211</v>
      </c>
      <c r="D863" s="63">
        <v>0</v>
      </c>
      <c r="E863" s="61" t="s">
        <v>562</v>
      </c>
      <c r="F863" s="62" t="s">
        <v>609</v>
      </c>
      <c r="I863" s="63" t="s">
        <v>1157</v>
      </c>
      <c r="L863" s="63" t="s">
        <v>1157</v>
      </c>
    </row>
    <row r="864" spans="1:12">
      <c r="A864" s="63" t="str">
        <f t="shared" si="13"/>
        <v>SI-6-1</v>
      </c>
      <c r="B864" s="63">
        <v>863</v>
      </c>
      <c r="C864" s="63" t="s">
        <v>211</v>
      </c>
      <c r="D864" s="63">
        <v>1</v>
      </c>
      <c r="E864" s="61" t="s">
        <v>2098</v>
      </c>
      <c r="F864" s="62" t="s">
        <v>2099</v>
      </c>
      <c r="G864" s="63" t="s">
        <v>1157</v>
      </c>
      <c r="H864" s="61" t="s">
        <v>2100</v>
      </c>
    </row>
    <row r="865" spans="1:12">
      <c r="A865" s="63" t="str">
        <f t="shared" si="13"/>
        <v>SI-6-2</v>
      </c>
      <c r="B865" s="63">
        <v>864</v>
      </c>
      <c r="C865" s="63" t="s">
        <v>211</v>
      </c>
      <c r="D865" s="63">
        <v>2</v>
      </c>
      <c r="E865" s="61" t="s">
        <v>2098</v>
      </c>
      <c r="F865" s="62" t="s">
        <v>2101</v>
      </c>
    </row>
    <row r="866" spans="1:12">
      <c r="A866" s="63" t="str">
        <f t="shared" si="13"/>
        <v>SI-6-3</v>
      </c>
      <c r="B866" s="63">
        <v>865</v>
      </c>
      <c r="C866" s="63" t="s">
        <v>211</v>
      </c>
      <c r="D866" s="63">
        <v>3</v>
      </c>
      <c r="E866" s="61" t="s">
        <v>2098</v>
      </c>
      <c r="F866" s="62" t="s">
        <v>2102</v>
      </c>
    </row>
    <row r="867" spans="1:12">
      <c r="A867" s="63" t="str">
        <f t="shared" si="13"/>
        <v>SI-7-0</v>
      </c>
      <c r="B867" s="63">
        <v>866</v>
      </c>
      <c r="C867" s="63" t="s">
        <v>94</v>
      </c>
      <c r="D867" s="63">
        <v>0</v>
      </c>
      <c r="E867" s="61" t="s">
        <v>563</v>
      </c>
      <c r="F867" s="62" t="s">
        <v>609</v>
      </c>
      <c r="I867" s="63" t="s">
        <v>1157</v>
      </c>
      <c r="K867" s="63" t="s">
        <v>1157</v>
      </c>
      <c r="L867" s="63" t="s">
        <v>1157</v>
      </c>
    </row>
    <row r="868" spans="1:12">
      <c r="A868" s="63" t="str">
        <f t="shared" si="13"/>
        <v>SI-7-1</v>
      </c>
      <c r="B868" s="63">
        <v>867</v>
      </c>
      <c r="C868" s="63" t="s">
        <v>94</v>
      </c>
      <c r="D868" s="63">
        <v>1</v>
      </c>
      <c r="E868" s="61" t="s">
        <v>2103</v>
      </c>
      <c r="F868" s="62" t="s">
        <v>2104</v>
      </c>
      <c r="I868" s="63" t="s">
        <v>1157</v>
      </c>
      <c r="K868" s="63" t="s">
        <v>1157</v>
      </c>
      <c r="L868" s="63" t="s">
        <v>1157</v>
      </c>
    </row>
    <row r="869" spans="1:12">
      <c r="A869" s="63" t="str">
        <f t="shared" si="13"/>
        <v>SI-7-2</v>
      </c>
      <c r="B869" s="63">
        <v>868</v>
      </c>
      <c r="C869" s="63" t="s">
        <v>94</v>
      </c>
      <c r="D869" s="63">
        <v>2</v>
      </c>
      <c r="E869" s="61" t="s">
        <v>2103</v>
      </c>
      <c r="F869" s="62" t="s">
        <v>2105</v>
      </c>
      <c r="I869" s="63" t="s">
        <v>1157</v>
      </c>
      <c r="L869" s="63" t="s">
        <v>1157</v>
      </c>
    </row>
    <row r="870" spans="1:12">
      <c r="A870" s="63" t="str">
        <f t="shared" si="13"/>
        <v>SI-7-3</v>
      </c>
      <c r="B870" s="63">
        <v>869</v>
      </c>
      <c r="C870" s="63" t="s">
        <v>94</v>
      </c>
      <c r="D870" s="63">
        <v>3</v>
      </c>
      <c r="E870" s="61" t="s">
        <v>2103</v>
      </c>
      <c r="F870" s="62" t="s">
        <v>2106</v>
      </c>
      <c r="I870" s="63" t="s">
        <v>1157</v>
      </c>
    </row>
    <row r="871" spans="1:12">
      <c r="A871" s="63" t="str">
        <f t="shared" si="13"/>
        <v>SI-7-4</v>
      </c>
      <c r="B871" s="63">
        <v>870</v>
      </c>
      <c r="C871" s="63" t="s">
        <v>94</v>
      </c>
      <c r="D871" s="63">
        <v>4</v>
      </c>
      <c r="E871" s="61" t="s">
        <v>2103</v>
      </c>
      <c r="F871" s="62" t="s">
        <v>2107</v>
      </c>
      <c r="G871" s="63" t="s">
        <v>1157</v>
      </c>
      <c r="H871" s="61" t="s">
        <v>2108</v>
      </c>
    </row>
    <row r="872" spans="1:12">
      <c r="A872" s="63" t="str">
        <f t="shared" si="13"/>
        <v>SI-7-5</v>
      </c>
      <c r="B872" s="63">
        <v>871</v>
      </c>
      <c r="C872" s="63" t="s">
        <v>94</v>
      </c>
      <c r="D872" s="63">
        <v>5</v>
      </c>
      <c r="E872" s="61" t="s">
        <v>2103</v>
      </c>
      <c r="F872" s="62" t="s">
        <v>2109</v>
      </c>
      <c r="I872" s="63" t="s">
        <v>1157</v>
      </c>
      <c r="L872" s="63" t="s">
        <v>1157</v>
      </c>
    </row>
    <row r="873" spans="1:12">
      <c r="A873" s="63" t="str">
        <f t="shared" si="13"/>
        <v>SI-7-6</v>
      </c>
      <c r="B873" s="63">
        <v>872</v>
      </c>
      <c r="C873" s="63" t="s">
        <v>94</v>
      </c>
      <c r="D873" s="63">
        <v>6</v>
      </c>
      <c r="E873" s="61" t="s">
        <v>2103</v>
      </c>
      <c r="F873" s="62" t="s">
        <v>1346</v>
      </c>
      <c r="I873" s="63" t="s">
        <v>1157</v>
      </c>
    </row>
    <row r="874" spans="1:12">
      <c r="A874" s="63" t="str">
        <f t="shared" si="13"/>
        <v>SI-7-7</v>
      </c>
      <c r="B874" s="63">
        <v>873</v>
      </c>
      <c r="C874" s="63" t="s">
        <v>94</v>
      </c>
      <c r="D874" s="63">
        <v>7</v>
      </c>
      <c r="E874" s="61" t="s">
        <v>2103</v>
      </c>
      <c r="F874" s="62" t="s">
        <v>2110</v>
      </c>
      <c r="I874" s="63" t="s">
        <v>1157</v>
      </c>
      <c r="K874" s="63" t="s">
        <v>1157</v>
      </c>
      <c r="L874" s="63" t="s">
        <v>1157</v>
      </c>
    </row>
    <row r="875" spans="1:12">
      <c r="A875" s="63" t="str">
        <f t="shared" si="13"/>
        <v>SI-7-8</v>
      </c>
      <c r="B875" s="63">
        <v>874</v>
      </c>
      <c r="C875" s="63" t="s">
        <v>94</v>
      </c>
      <c r="D875" s="63">
        <v>8</v>
      </c>
      <c r="E875" s="61" t="s">
        <v>2103</v>
      </c>
      <c r="F875" s="62" t="s">
        <v>2111</v>
      </c>
      <c r="I875" s="63" t="s">
        <v>1157</v>
      </c>
    </row>
    <row r="876" spans="1:12">
      <c r="A876" s="63" t="str">
        <f t="shared" si="13"/>
        <v>SI-7-9</v>
      </c>
      <c r="B876" s="63">
        <v>875</v>
      </c>
      <c r="C876" s="63" t="s">
        <v>94</v>
      </c>
      <c r="D876" s="63">
        <v>9</v>
      </c>
      <c r="E876" s="61" t="s">
        <v>2103</v>
      </c>
      <c r="F876" s="62" t="s">
        <v>2112</v>
      </c>
      <c r="I876" s="63" t="s">
        <v>1157</v>
      </c>
    </row>
    <row r="877" spans="1:12">
      <c r="A877" s="63" t="str">
        <f t="shared" si="13"/>
        <v>SI-7-10</v>
      </c>
      <c r="B877" s="63">
        <v>876</v>
      </c>
      <c r="C877" s="63" t="s">
        <v>94</v>
      </c>
      <c r="D877" s="63">
        <v>10</v>
      </c>
      <c r="E877" s="61" t="s">
        <v>2103</v>
      </c>
      <c r="F877" s="62" t="s">
        <v>2113</v>
      </c>
      <c r="I877" s="63" t="s">
        <v>1157</v>
      </c>
    </row>
    <row r="878" spans="1:12">
      <c r="A878" s="63" t="str">
        <f t="shared" si="13"/>
        <v>SI-7-11</v>
      </c>
      <c r="B878" s="63">
        <v>877</v>
      </c>
      <c r="C878" s="63" t="s">
        <v>94</v>
      </c>
      <c r="D878" s="63">
        <v>11</v>
      </c>
      <c r="E878" s="61" t="s">
        <v>2103</v>
      </c>
      <c r="F878" s="62" t="s">
        <v>2114</v>
      </c>
      <c r="I878" s="63" t="s">
        <v>1157</v>
      </c>
    </row>
    <row r="879" spans="1:12">
      <c r="A879" s="63" t="str">
        <f t="shared" si="13"/>
        <v>SI-7-12</v>
      </c>
      <c r="B879" s="63">
        <v>878</v>
      </c>
      <c r="C879" s="63" t="s">
        <v>94</v>
      </c>
      <c r="D879" s="63">
        <v>12</v>
      </c>
      <c r="E879" s="61" t="s">
        <v>2103</v>
      </c>
      <c r="F879" s="62" t="s">
        <v>2115</v>
      </c>
      <c r="I879" s="63" t="s">
        <v>1157</v>
      </c>
    </row>
    <row r="880" spans="1:12">
      <c r="A880" s="63" t="str">
        <f t="shared" si="13"/>
        <v>SI-7-13</v>
      </c>
      <c r="B880" s="63">
        <v>879</v>
      </c>
      <c r="C880" s="63" t="s">
        <v>94</v>
      </c>
      <c r="D880" s="63">
        <v>13</v>
      </c>
      <c r="E880" s="61" t="s">
        <v>2103</v>
      </c>
      <c r="F880" s="62" t="s">
        <v>2116</v>
      </c>
      <c r="I880" s="63" t="s">
        <v>1157</v>
      </c>
    </row>
    <row r="881" spans="1:12">
      <c r="A881" s="63" t="str">
        <f t="shared" si="13"/>
        <v>SI-7-14</v>
      </c>
      <c r="B881" s="63">
        <v>880</v>
      </c>
      <c r="C881" s="63" t="s">
        <v>94</v>
      </c>
      <c r="D881" s="63">
        <v>14</v>
      </c>
      <c r="E881" s="61" t="s">
        <v>2103</v>
      </c>
      <c r="F881" s="62" t="s">
        <v>2117</v>
      </c>
      <c r="I881" s="63" t="s">
        <v>1157</v>
      </c>
      <c r="L881" s="63" t="s">
        <v>1157</v>
      </c>
    </row>
    <row r="882" spans="1:12">
      <c r="A882" s="63" t="str">
        <f t="shared" si="13"/>
        <v>SI-7-15</v>
      </c>
      <c r="B882" s="63">
        <v>881</v>
      </c>
      <c r="C882" s="63" t="s">
        <v>94</v>
      </c>
      <c r="D882" s="63">
        <v>15</v>
      </c>
      <c r="E882" s="61" t="s">
        <v>2103</v>
      </c>
      <c r="F882" s="62" t="s">
        <v>2118</v>
      </c>
      <c r="I882" s="63" t="s">
        <v>1157</v>
      </c>
    </row>
    <row r="883" spans="1:12">
      <c r="A883" s="63" t="str">
        <f t="shared" si="13"/>
        <v>SI-7-16</v>
      </c>
      <c r="B883" s="63">
        <v>882</v>
      </c>
      <c r="C883" s="63" t="s">
        <v>94</v>
      </c>
      <c r="D883" s="63">
        <v>16</v>
      </c>
      <c r="E883" s="61" t="s">
        <v>2103</v>
      </c>
      <c r="F883" s="62" t="s">
        <v>2119</v>
      </c>
      <c r="I883" s="63" t="s">
        <v>1157</v>
      </c>
    </row>
    <row r="884" spans="1:12">
      <c r="A884" s="63" t="str">
        <f t="shared" si="13"/>
        <v>SI-8-0</v>
      </c>
      <c r="B884" s="63">
        <v>883</v>
      </c>
      <c r="C884" s="63" t="s">
        <v>205</v>
      </c>
      <c r="D884" s="63">
        <v>0</v>
      </c>
      <c r="E884" s="61" t="s">
        <v>566</v>
      </c>
      <c r="F884" s="62" t="s">
        <v>609</v>
      </c>
      <c r="K884" s="63" t="s">
        <v>1157</v>
      </c>
      <c r="L884" s="63" t="s">
        <v>1157</v>
      </c>
    </row>
    <row r="885" spans="1:12">
      <c r="A885" s="63" t="str">
        <f t="shared" si="13"/>
        <v>SI-8-1</v>
      </c>
      <c r="B885" s="63">
        <v>884</v>
      </c>
      <c r="C885" s="63" t="s">
        <v>205</v>
      </c>
      <c r="D885" s="63">
        <v>1</v>
      </c>
      <c r="E885" s="61" t="s">
        <v>2120</v>
      </c>
      <c r="F885" s="62" t="s">
        <v>2053</v>
      </c>
      <c r="K885" s="63" t="s">
        <v>1157</v>
      </c>
      <c r="L885" s="63" t="s">
        <v>1157</v>
      </c>
    </row>
    <row r="886" spans="1:12">
      <c r="A886" s="63" t="str">
        <f t="shared" si="13"/>
        <v>SI-8-2</v>
      </c>
      <c r="B886" s="63">
        <v>885</v>
      </c>
      <c r="C886" s="63" t="s">
        <v>205</v>
      </c>
      <c r="D886" s="63">
        <v>2</v>
      </c>
      <c r="E886" s="61" t="s">
        <v>2120</v>
      </c>
      <c r="F886" s="62" t="s">
        <v>2061</v>
      </c>
      <c r="K886" s="63" t="s">
        <v>1157</v>
      </c>
      <c r="L886" s="63" t="s">
        <v>1157</v>
      </c>
    </row>
    <row r="887" spans="1:12">
      <c r="A887" s="63" t="str">
        <f t="shared" si="13"/>
        <v>SI-8-3</v>
      </c>
      <c r="B887" s="63">
        <v>886</v>
      </c>
      <c r="C887" s="63" t="s">
        <v>205</v>
      </c>
      <c r="D887" s="63">
        <v>3</v>
      </c>
      <c r="E887" s="61" t="s">
        <v>2120</v>
      </c>
      <c r="F887" s="62" t="s">
        <v>2121</v>
      </c>
    </row>
    <row r="888" spans="1:12">
      <c r="A888" s="63" t="str">
        <f t="shared" si="13"/>
        <v>SI-9-0</v>
      </c>
      <c r="B888" s="63">
        <v>887</v>
      </c>
      <c r="C888" s="63" t="s">
        <v>2122</v>
      </c>
      <c r="D888" s="63">
        <v>0</v>
      </c>
      <c r="E888" s="61" t="s">
        <v>2123</v>
      </c>
      <c r="F888" s="62" t="s">
        <v>609</v>
      </c>
      <c r="G888" s="63" t="s">
        <v>1157</v>
      </c>
      <c r="H888" s="61" t="s">
        <v>2124</v>
      </c>
    </row>
    <row r="889" spans="1:12">
      <c r="A889" s="63" t="str">
        <f t="shared" si="13"/>
        <v>SI-10-0</v>
      </c>
      <c r="B889" s="63">
        <v>888</v>
      </c>
      <c r="C889" s="63" t="s">
        <v>215</v>
      </c>
      <c r="D889" s="63">
        <v>0</v>
      </c>
      <c r="E889" s="61" t="s">
        <v>568</v>
      </c>
      <c r="F889" s="62" t="s">
        <v>609</v>
      </c>
      <c r="I889" s="63" t="s">
        <v>1157</v>
      </c>
      <c r="K889" s="63" t="s">
        <v>1157</v>
      </c>
      <c r="L889" s="63" t="s">
        <v>1157</v>
      </c>
    </row>
    <row r="890" spans="1:12">
      <c r="A890" s="63" t="str">
        <f t="shared" si="13"/>
        <v>SI-10-1</v>
      </c>
      <c r="B890" s="63">
        <v>889</v>
      </c>
      <c r="C890" s="63" t="s">
        <v>215</v>
      </c>
      <c r="D890" s="63">
        <v>1</v>
      </c>
      <c r="E890" s="61" t="s">
        <v>2125</v>
      </c>
      <c r="F890" s="62" t="s">
        <v>2126</v>
      </c>
      <c r="I890" s="63" t="s">
        <v>1157</v>
      </c>
    </row>
    <row r="891" spans="1:12">
      <c r="A891" s="63" t="str">
        <f t="shared" si="13"/>
        <v>SI-10-2</v>
      </c>
      <c r="B891" s="63">
        <v>890</v>
      </c>
      <c r="C891" s="63" t="s">
        <v>215</v>
      </c>
      <c r="D891" s="63">
        <v>2</v>
      </c>
      <c r="E891" s="61" t="s">
        <v>2125</v>
      </c>
      <c r="F891" s="62" t="s">
        <v>2127</v>
      </c>
      <c r="I891" s="63" t="s">
        <v>1157</v>
      </c>
    </row>
    <row r="892" spans="1:12">
      <c r="A892" s="63" t="str">
        <f t="shared" si="13"/>
        <v>SI-10-3</v>
      </c>
      <c r="B892" s="63">
        <v>891</v>
      </c>
      <c r="C892" s="63" t="s">
        <v>215</v>
      </c>
      <c r="D892" s="63">
        <v>3</v>
      </c>
      <c r="E892" s="61" t="s">
        <v>2125</v>
      </c>
      <c r="F892" s="62" t="s">
        <v>2128</v>
      </c>
      <c r="I892" s="63" t="s">
        <v>1157</v>
      </c>
    </row>
    <row r="893" spans="1:12">
      <c r="A893" s="63" t="str">
        <f t="shared" si="13"/>
        <v>SI-10-4</v>
      </c>
      <c r="B893" s="63">
        <v>892</v>
      </c>
      <c r="C893" s="63" t="s">
        <v>215</v>
      </c>
      <c r="D893" s="63">
        <v>4</v>
      </c>
      <c r="E893" s="61" t="s">
        <v>2125</v>
      </c>
      <c r="F893" s="62" t="s">
        <v>2129</v>
      </c>
      <c r="I893" s="63" t="s">
        <v>1157</v>
      </c>
    </row>
    <row r="894" spans="1:12">
      <c r="A894" s="63" t="str">
        <f t="shared" si="13"/>
        <v>SI-10-5</v>
      </c>
      <c r="B894" s="63">
        <v>893</v>
      </c>
      <c r="C894" s="63" t="s">
        <v>215</v>
      </c>
      <c r="D894" s="63">
        <v>5</v>
      </c>
      <c r="E894" s="61" t="s">
        <v>2125</v>
      </c>
      <c r="F894" s="62" t="s">
        <v>2130</v>
      </c>
      <c r="I894" s="63" t="s">
        <v>1157</v>
      </c>
    </row>
    <row r="895" spans="1:12">
      <c r="A895" s="63" t="str">
        <f t="shared" si="13"/>
        <v>SI-11-0</v>
      </c>
      <c r="B895" s="63">
        <v>894</v>
      </c>
      <c r="C895" s="63" t="s">
        <v>569</v>
      </c>
      <c r="D895" s="63">
        <v>0</v>
      </c>
      <c r="E895" s="61" t="s">
        <v>570</v>
      </c>
      <c r="F895" s="62" t="s">
        <v>609</v>
      </c>
      <c r="K895" s="63" t="s">
        <v>1157</v>
      </c>
      <c r="L895" s="63" t="s">
        <v>1157</v>
      </c>
    </row>
    <row r="896" spans="1:12">
      <c r="A896" s="63" t="str">
        <f t="shared" si="13"/>
        <v>SI-12-0</v>
      </c>
      <c r="B896" s="63">
        <v>895</v>
      </c>
      <c r="C896" s="63" t="s">
        <v>147</v>
      </c>
      <c r="D896" s="63">
        <v>0</v>
      </c>
      <c r="E896" s="61" t="s">
        <v>571</v>
      </c>
      <c r="F896" s="62" t="s">
        <v>609</v>
      </c>
      <c r="J896" s="63" t="s">
        <v>1157</v>
      </c>
      <c r="K896" s="63" t="s">
        <v>1157</v>
      </c>
      <c r="L896" s="63" t="s">
        <v>1157</v>
      </c>
    </row>
    <row r="897" spans="1:12">
      <c r="A897" s="63" t="str">
        <f t="shared" si="13"/>
        <v>SI-13-0</v>
      </c>
      <c r="B897" s="63">
        <v>896</v>
      </c>
      <c r="C897" s="63" t="s">
        <v>2131</v>
      </c>
      <c r="D897" s="63">
        <v>0</v>
      </c>
      <c r="E897" s="61" t="s">
        <v>2132</v>
      </c>
      <c r="F897" s="62" t="s">
        <v>609</v>
      </c>
      <c r="I897" s="63" t="s">
        <v>1157</v>
      </c>
    </row>
    <row r="898" spans="1:12">
      <c r="A898" s="63" t="str">
        <f t="shared" ref="A898:A907" si="14">CONCATENATE(C898,"-",D898)</f>
        <v>SI-13-1</v>
      </c>
      <c r="B898" s="63">
        <v>897</v>
      </c>
      <c r="C898" s="63" t="s">
        <v>2131</v>
      </c>
      <c r="D898" s="63">
        <v>1</v>
      </c>
      <c r="E898" s="61" t="s">
        <v>2133</v>
      </c>
      <c r="F898" s="62" t="s">
        <v>2134</v>
      </c>
      <c r="I898" s="63" t="s">
        <v>1157</v>
      </c>
    </row>
    <row r="899" spans="1:12">
      <c r="A899" s="63" t="str">
        <f t="shared" si="14"/>
        <v>SI-13-2</v>
      </c>
      <c r="B899" s="63">
        <v>898</v>
      </c>
      <c r="C899" s="63" t="s">
        <v>2131</v>
      </c>
      <c r="D899" s="63">
        <v>2</v>
      </c>
      <c r="E899" s="61" t="s">
        <v>2133</v>
      </c>
      <c r="F899" s="62" t="s">
        <v>2119</v>
      </c>
      <c r="G899" s="63" t="s">
        <v>1157</v>
      </c>
      <c r="H899" s="61" t="s">
        <v>2135</v>
      </c>
    </row>
    <row r="900" spans="1:12">
      <c r="A900" s="63" t="str">
        <f t="shared" si="14"/>
        <v>SI-13-3</v>
      </c>
      <c r="B900" s="63">
        <v>899</v>
      </c>
      <c r="C900" s="63" t="s">
        <v>2131</v>
      </c>
      <c r="D900" s="63">
        <v>3</v>
      </c>
      <c r="E900" s="61" t="s">
        <v>2133</v>
      </c>
      <c r="F900" s="62" t="s">
        <v>2136</v>
      </c>
      <c r="I900" s="63" t="s">
        <v>1157</v>
      </c>
    </row>
    <row r="901" spans="1:12">
      <c r="A901" s="63" t="str">
        <f t="shared" si="14"/>
        <v>SI-13-4</v>
      </c>
      <c r="B901" s="63">
        <v>900</v>
      </c>
      <c r="C901" s="63" t="s">
        <v>2131</v>
      </c>
      <c r="D901" s="63">
        <v>4</v>
      </c>
      <c r="E901" s="61" t="s">
        <v>2133</v>
      </c>
      <c r="F901" s="62" t="s">
        <v>2137</v>
      </c>
      <c r="I901" s="63" t="s">
        <v>1157</v>
      </c>
    </row>
    <row r="902" spans="1:12">
      <c r="A902" s="63" t="str">
        <f t="shared" si="14"/>
        <v>SI-13-5</v>
      </c>
      <c r="B902" s="63">
        <v>901</v>
      </c>
      <c r="C902" s="63" t="s">
        <v>2131</v>
      </c>
      <c r="D902" s="63">
        <v>5</v>
      </c>
      <c r="E902" s="61" t="s">
        <v>2133</v>
      </c>
      <c r="F902" s="62" t="s">
        <v>2138</v>
      </c>
      <c r="I902" s="63" t="s">
        <v>1157</v>
      </c>
    </row>
    <row r="903" spans="1:12">
      <c r="A903" s="63" t="str">
        <f t="shared" si="14"/>
        <v>SI-14-0</v>
      </c>
      <c r="B903" s="63">
        <v>902</v>
      </c>
      <c r="C903" s="63" t="s">
        <v>2139</v>
      </c>
      <c r="D903" s="63">
        <v>0</v>
      </c>
      <c r="E903" s="61" t="s">
        <v>2140</v>
      </c>
      <c r="F903" s="62" t="s">
        <v>609</v>
      </c>
      <c r="I903" s="63" t="s">
        <v>1157</v>
      </c>
    </row>
    <row r="904" spans="1:12">
      <c r="A904" s="63" t="str">
        <f t="shared" si="14"/>
        <v>SI-14-1</v>
      </c>
      <c r="B904" s="63">
        <v>903</v>
      </c>
      <c r="C904" s="63" t="s">
        <v>2139</v>
      </c>
      <c r="D904" s="63">
        <v>1</v>
      </c>
      <c r="E904" s="61" t="s">
        <v>2141</v>
      </c>
      <c r="F904" s="62" t="s">
        <v>2142</v>
      </c>
      <c r="I904" s="63" t="s">
        <v>1157</v>
      </c>
    </row>
    <row r="905" spans="1:12">
      <c r="A905" s="63" t="str">
        <f t="shared" si="14"/>
        <v>SI-15-0</v>
      </c>
      <c r="B905" s="63">
        <v>904</v>
      </c>
      <c r="C905" s="63" t="s">
        <v>2143</v>
      </c>
      <c r="D905" s="63">
        <v>0</v>
      </c>
      <c r="E905" s="61" t="s">
        <v>2144</v>
      </c>
      <c r="F905" s="62" t="s">
        <v>609</v>
      </c>
      <c r="I905" s="63" t="s">
        <v>1157</v>
      </c>
    </row>
    <row r="906" spans="1:12">
      <c r="A906" s="63" t="str">
        <f t="shared" si="14"/>
        <v>SI-16-0</v>
      </c>
      <c r="B906" s="63">
        <v>905</v>
      </c>
      <c r="C906" s="63" t="s">
        <v>572</v>
      </c>
      <c r="D906" s="63">
        <v>0</v>
      </c>
      <c r="E906" s="61" t="s">
        <v>573</v>
      </c>
      <c r="F906" s="62" t="s">
        <v>609</v>
      </c>
      <c r="I906" s="63" t="s">
        <v>1157</v>
      </c>
      <c r="K906" s="63" t="s">
        <v>1157</v>
      </c>
      <c r="L906" s="63" t="s">
        <v>1157</v>
      </c>
    </row>
    <row r="907" spans="1:12">
      <c r="A907" s="63" t="str">
        <f t="shared" si="14"/>
        <v>SI-17-0</v>
      </c>
      <c r="B907" s="63">
        <v>906</v>
      </c>
      <c r="C907" s="63" t="s">
        <v>2145</v>
      </c>
      <c r="D907" s="63">
        <v>0</v>
      </c>
      <c r="E907" s="61" t="s">
        <v>2146</v>
      </c>
      <c r="F907" s="62" t="s">
        <v>609</v>
      </c>
      <c r="I907" s="63" t="s">
        <v>1157</v>
      </c>
    </row>
    <row r="908" spans="1:12">
      <c r="E908" s="61" t="s">
        <v>2147</v>
      </c>
      <c r="F908" s="62" t="s">
        <v>609</v>
      </c>
    </row>
    <row r="909" spans="1:12">
      <c r="E909" s="61" t="s">
        <v>2147</v>
      </c>
      <c r="F909" s="62" t="s">
        <v>609</v>
      </c>
    </row>
  </sheetData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90" t="s">
        <v>762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92" t="s">
        <v>763</v>
      </c>
      <c r="C2" s="94" t="s">
        <v>764</v>
      </c>
      <c r="D2" s="95"/>
      <c r="E2" s="95"/>
      <c r="F2" s="95"/>
      <c r="G2" s="96"/>
      <c r="H2" s="94" t="s">
        <v>765</v>
      </c>
      <c r="I2" s="95"/>
      <c r="J2" s="95"/>
      <c r="K2" s="95"/>
      <c r="L2" s="95"/>
      <c r="M2" s="95"/>
      <c r="N2" s="96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93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 - 800-53 Control Relations</vt:lpstr>
      <vt:lpstr>Pivot</vt:lpstr>
      <vt:lpstr>Dashboard</vt:lpstr>
      <vt:lpstr>QA</vt:lpstr>
      <vt:lpstr>Important Notes</vt:lpstr>
      <vt:lpstr>Ref-Families</vt:lpstr>
      <vt:lpstr>Ref-NIST 800-53 (Rev. 4)</vt:lpstr>
      <vt:lpstr>Ref-ALL NIST 800-53 Controls</vt:lpstr>
      <vt:lpstr>Ref-CIS-High Baseline</vt:lpstr>
      <vt:lpstr>Ref-CIS-Low or Mod Baseline</vt:lpstr>
      <vt:lpstr>Ref-Original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2018-06-20T18:40:29Z</dcterms:modified>
</cp:coreProperties>
</file>