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madja/Desktop/"/>
    </mc:Choice>
  </mc:AlternateContent>
  <xr:revisionPtr revIDLastSave="0" documentId="8_{B498035D-A3ED-7542-9816-834A076B337E}" xr6:coauthVersionLast="33" xr6:coauthVersionMax="33" xr10:uidLastSave="{00000000-0000-0000-0000-000000000000}"/>
  <bookViews>
    <workbookView xWindow="0" yWindow="460" windowWidth="28800" windowHeight="15940" xr2:uid="{00000000-000D-0000-FFFF-FFFF00000000}"/>
  </bookViews>
  <sheets>
    <sheet name="800-53 Subcontrol Relations" sheetId="2" r:id="rId1"/>
    <sheet name="NIST 800-53 (Rev. 4)" sheetId="3" r:id="rId2"/>
    <sheet name="Families" sheetId="6" r:id="rId3"/>
    <sheet name="Original" sheetId="1" r:id="rId4"/>
    <sheet name="CIS - High Baseline" sheetId="10" r:id="rId5"/>
    <sheet name="CIS - Low or Moderate Baseline" sheetId="11" r:id="rId6"/>
    <sheet name="Low High Medium" sheetId="12" r:id="rId7"/>
  </sheets>
  <definedNames>
    <definedName name="_xlnm._FilterDatabase" localSheetId="4" hidden="1">'CIS - High Baseline'!$B$3:$N$424</definedName>
    <definedName name="_xlnm._FilterDatabase" localSheetId="5" hidden="1">'CIS - Low or Moderate Baseline'!$B$3:$N$328</definedName>
    <definedName name="_Toc149814541" localSheetId="4">'CIS - High Baseline'!#REF!</definedName>
    <definedName name="_Toc149814541" localSheetId="5">'CIS - Low or Moderate Baseline'!#REF!</definedName>
    <definedName name="_Toc149814542" localSheetId="4">'CIS - High Baseline'!#REF!</definedName>
    <definedName name="_Toc149814542" localSheetId="5">'CIS - Low or Moderate Baseline'!#REF!</definedName>
    <definedName name="_Toc149814543" localSheetId="4">'CIS - High Baseline'!#REF!</definedName>
    <definedName name="_Toc149814543" localSheetId="5">'CIS - Low or Moderate Baseline'!#REF!</definedName>
    <definedName name="_Toc149814544" localSheetId="4">'CIS - High Baseline'!#REF!</definedName>
    <definedName name="_Toc149814544" localSheetId="5">'CIS - Low or Moderate Baseline'!#REF!</definedName>
    <definedName name="_Toc149814545" localSheetId="4">'CIS - High Baseline'!#REF!</definedName>
    <definedName name="_Toc149814545" localSheetId="5">'CIS - Low or Moderate Baseline'!#REF!</definedName>
    <definedName name="_Toc149814546" localSheetId="4">'CIS - High Baseline'!#REF!</definedName>
    <definedName name="_Toc149814546" localSheetId="5">'CIS - Low or Moderate Baseline'!#REF!</definedName>
    <definedName name="_Toc149814547" localSheetId="4">'CIS - High Baseline'!#REF!</definedName>
    <definedName name="_Toc149814547" localSheetId="5">'CIS - Low or Moderate Baseline'!#REF!</definedName>
    <definedName name="_Toc149814548" localSheetId="4">'CIS - High Baseline'!#REF!</definedName>
    <definedName name="_Toc149814548" localSheetId="5">'CIS - Low or Moderate Baseline'!#REF!</definedName>
    <definedName name="_Toc149814549" localSheetId="4">'CIS - High Baseline'!#REF!</definedName>
    <definedName name="_Toc149814549" localSheetId="5">'CIS - Low or Moderate Baseline'!#REF!</definedName>
    <definedName name="_Toc149814550" localSheetId="4">'CIS - High Baseline'!#REF!</definedName>
    <definedName name="_Toc149814550" localSheetId="5">'CIS - Low or Moderate Baseline'!#REF!</definedName>
    <definedName name="_Toc149814551" localSheetId="4">'CIS - High Baseline'!#REF!</definedName>
    <definedName name="_Toc149814551" localSheetId="5">'CIS - Low or Moderate Baseline'!#REF!</definedName>
    <definedName name="_Toc149814552" localSheetId="4">'CIS - High Baseline'!#REF!</definedName>
    <definedName name="_Toc149814552" localSheetId="5">'CIS - Low or Moderate Baseline'!#REF!</definedName>
    <definedName name="_Toc149814553" localSheetId="4">'CIS - High Baseline'!#REF!</definedName>
    <definedName name="_Toc149814553" localSheetId="5">'CIS - Low or Moderate Baseline'!#REF!</definedName>
    <definedName name="_Toc149814554" localSheetId="4">'CIS - High Baseline'!#REF!</definedName>
    <definedName name="_Toc149814554" localSheetId="5">'CIS - Low or Moderate Baseline'!#REF!</definedName>
    <definedName name="_Toc149814555" localSheetId="4">'CIS - High Baseline'!#REF!</definedName>
    <definedName name="_Toc149814555" localSheetId="5">'CIS - Low or Moderate Baseline'!#REF!</definedName>
    <definedName name="_Toc149814556" localSheetId="4">'CIS - High Baseline'!#REF!</definedName>
    <definedName name="_Toc149814556" localSheetId="5">'CIS - Low or Moderate Baseline'!#REF!</definedName>
    <definedName name="_Toc149814557" localSheetId="4">'CIS - High Baseline'!#REF!</definedName>
    <definedName name="_Toc149814557" localSheetId="5">'CIS - Low or Moderate Baseline'!#REF!</definedName>
    <definedName name="_xlnm.Print_Titles" localSheetId="4">'CIS - High Baseline'!#REF!</definedName>
    <definedName name="_xlnm.Print_Titles" localSheetId="5">'CIS - Low or Moderate Baseline'!#REF!</definedName>
  </definedNames>
  <calcPr calcId="179017"/>
</workbook>
</file>

<file path=xl/calcChain.xml><?xml version="1.0" encoding="utf-8"?>
<calcChain xmlns="http://schemas.openxmlformats.org/spreadsheetml/2006/main">
  <c r="H82" i="2" l="1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I502" i="2"/>
  <c r="I460" i="2"/>
  <c r="I427" i="2"/>
  <c r="I280" i="2"/>
  <c r="I188" i="2"/>
  <c r="I163" i="2"/>
  <c r="I96" i="2"/>
  <c r="I66" i="2"/>
  <c r="I3" i="2"/>
  <c r="I17" i="2"/>
  <c r="I63" i="2"/>
  <c r="I72" i="2"/>
  <c r="I74" i="2"/>
  <c r="I84" i="2"/>
  <c r="I90" i="2"/>
  <c r="I104" i="2"/>
  <c r="I105" i="2"/>
  <c r="I106" i="2"/>
  <c r="I109" i="2"/>
  <c r="I114" i="2"/>
  <c r="I115" i="2"/>
  <c r="I116" i="2"/>
  <c r="I121" i="2"/>
  <c r="I124" i="2"/>
  <c r="I126" i="2"/>
  <c r="I131" i="2"/>
  <c r="I145" i="2"/>
  <c r="I148" i="2"/>
  <c r="I161" i="2"/>
  <c r="I167" i="2"/>
  <c r="I168" i="2"/>
  <c r="I172" i="2"/>
  <c r="I178" i="2"/>
  <c r="I180" i="2"/>
  <c r="I181" i="2"/>
  <c r="I190" i="2"/>
  <c r="I191" i="2"/>
  <c r="I206" i="2"/>
  <c r="I217" i="2"/>
  <c r="I222" i="2"/>
  <c r="I228" i="2"/>
  <c r="I240" i="2"/>
  <c r="I242" i="2"/>
  <c r="I245" i="2"/>
  <c r="I246" i="2"/>
  <c r="I255" i="2"/>
  <c r="I258" i="2"/>
  <c r="I288" i="2"/>
  <c r="I295" i="2"/>
  <c r="I296" i="2"/>
  <c r="I297" i="2"/>
  <c r="I308" i="2"/>
  <c r="I315" i="2"/>
  <c r="I323" i="2"/>
  <c r="I324" i="2"/>
  <c r="I334" i="2"/>
  <c r="I339" i="2"/>
  <c r="I340" i="2"/>
  <c r="I341" i="2"/>
  <c r="I342" i="2"/>
  <c r="I343" i="2"/>
  <c r="I344" i="2"/>
  <c r="I345" i="2"/>
  <c r="I347" i="2"/>
  <c r="I348" i="2"/>
  <c r="I354" i="2"/>
  <c r="I365" i="2"/>
  <c r="I367" i="2"/>
  <c r="I371" i="2"/>
  <c r="I374" i="2"/>
  <c r="I375" i="2"/>
  <c r="I376" i="2"/>
  <c r="I384" i="2"/>
  <c r="I392" i="2"/>
  <c r="I402" i="2"/>
  <c r="I403" i="2"/>
  <c r="I415" i="2"/>
  <c r="I424" i="2"/>
  <c r="I428" i="2"/>
  <c r="I432" i="2"/>
  <c r="I444" i="2"/>
  <c r="I449" i="2"/>
  <c r="I462" i="2"/>
  <c r="I467" i="2"/>
  <c r="I470" i="2"/>
  <c r="I472" i="2"/>
  <c r="I476" i="2"/>
  <c r="I477" i="2"/>
  <c r="I481" i="2"/>
  <c r="I486" i="2"/>
  <c r="I487" i="2"/>
  <c r="I488" i="2"/>
  <c r="I492" i="2"/>
  <c r="I495" i="2"/>
  <c r="I496" i="2"/>
  <c r="I500" i="2"/>
  <c r="I501" i="2"/>
  <c r="I503" i="2"/>
  <c r="I504" i="2"/>
  <c r="I505" i="2"/>
  <c r="I516" i="2"/>
  <c r="I517" i="2"/>
  <c r="I518" i="2"/>
  <c r="I519" i="2"/>
  <c r="I529" i="2"/>
  <c r="I530" i="2"/>
  <c r="I537" i="2"/>
  <c r="I596" i="2"/>
  <c r="I608" i="2"/>
  <c r="I612" i="2"/>
  <c r="I642" i="2"/>
  <c r="I648" i="2"/>
  <c r="I653" i="2"/>
  <c r="I666" i="2"/>
  <c r="I669" i="2"/>
  <c r="I671" i="2"/>
  <c r="I682" i="2"/>
  <c r="I685" i="2"/>
  <c r="I686" i="2"/>
  <c r="I689" i="2"/>
  <c r="I693" i="2"/>
  <c r="I704" i="2"/>
  <c r="I729" i="2"/>
  <c r="I763" i="2"/>
  <c r="I2" i="2"/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2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2" i="2"/>
  <c r="B5" i="2"/>
  <c r="B13" i="2"/>
  <c r="B21" i="2"/>
  <c r="B29" i="2"/>
  <c r="B37" i="2"/>
  <c r="B45" i="2"/>
  <c r="B53" i="2"/>
  <c r="B61" i="2"/>
  <c r="B69" i="2"/>
  <c r="B77" i="2"/>
  <c r="B85" i="2"/>
  <c r="B93" i="2"/>
  <c r="B101" i="2"/>
  <c r="B109" i="2"/>
  <c r="B117" i="2"/>
  <c r="B125" i="2"/>
  <c r="B133" i="2"/>
  <c r="B141" i="2"/>
  <c r="B148" i="2"/>
  <c r="B153" i="2"/>
  <c r="B164" i="2"/>
  <c r="B169" i="2"/>
  <c r="B180" i="2"/>
  <c r="B185" i="2"/>
  <c r="B196" i="2"/>
  <c r="B201" i="2"/>
  <c r="B212" i="2"/>
  <c r="B217" i="2"/>
  <c r="B228" i="2"/>
  <c r="B233" i="2"/>
  <c r="B244" i="2"/>
  <c r="B249" i="2"/>
  <c r="B260" i="2"/>
  <c r="B265" i="2"/>
  <c r="B276" i="2"/>
  <c r="B281" i="2"/>
  <c r="B292" i="2"/>
  <c r="B297" i="2"/>
  <c r="B308" i="2"/>
  <c r="B313" i="2"/>
  <c r="B324" i="2"/>
  <c r="B329" i="2"/>
  <c r="B340" i="2"/>
  <c r="B345" i="2"/>
  <c r="B356" i="2"/>
  <c r="B361" i="2"/>
  <c r="B372" i="2"/>
  <c r="B377" i="2"/>
  <c r="B388" i="2"/>
  <c r="B393" i="2"/>
  <c r="B404" i="2"/>
  <c r="B409" i="2"/>
  <c r="B420" i="2"/>
  <c r="B425" i="2"/>
  <c r="B436" i="2"/>
  <c r="B441" i="2"/>
  <c r="B452" i="2"/>
  <c r="B457" i="2"/>
  <c r="B468" i="2"/>
  <c r="B473" i="2"/>
  <c r="B484" i="2"/>
  <c r="B489" i="2"/>
  <c r="B493" i="2"/>
  <c r="B497" i="2"/>
  <c r="B501" i="2"/>
  <c r="B505" i="2"/>
  <c r="B509" i="2"/>
  <c r="B513" i="2"/>
  <c r="B517" i="2"/>
  <c r="B521" i="2"/>
  <c r="B525" i="2"/>
  <c r="B529" i="2"/>
  <c r="B533" i="2"/>
  <c r="B537" i="2"/>
  <c r="B541" i="2"/>
  <c r="B545" i="2"/>
  <c r="B549" i="2"/>
  <c r="B553" i="2"/>
  <c r="B557" i="2"/>
  <c r="B561" i="2"/>
  <c r="B565" i="2"/>
  <c r="B569" i="2"/>
  <c r="B573" i="2"/>
  <c r="B577" i="2"/>
  <c r="B581" i="2"/>
  <c r="B585" i="2"/>
  <c r="B589" i="2"/>
  <c r="B593" i="2"/>
  <c r="B597" i="2"/>
  <c r="B601" i="2"/>
  <c r="B605" i="2"/>
  <c r="B609" i="2"/>
  <c r="B613" i="2"/>
  <c r="B617" i="2"/>
  <c r="B621" i="2"/>
  <c r="B625" i="2"/>
  <c r="B629" i="2"/>
  <c r="B633" i="2"/>
  <c r="B637" i="2"/>
  <c r="B641" i="2"/>
  <c r="B645" i="2"/>
  <c r="B649" i="2"/>
  <c r="B653" i="2"/>
  <c r="B657" i="2"/>
  <c r="B661" i="2"/>
  <c r="B665" i="2"/>
  <c r="B669" i="2"/>
  <c r="B673" i="2"/>
  <c r="B677" i="2"/>
  <c r="B681" i="2"/>
  <c r="B685" i="2"/>
  <c r="B689" i="2"/>
  <c r="B693" i="2"/>
  <c r="B697" i="2"/>
  <c r="B701" i="2"/>
  <c r="B705" i="2"/>
  <c r="B709" i="2"/>
  <c r="B713" i="2"/>
  <c r="B717" i="2"/>
  <c r="B721" i="2"/>
  <c r="B725" i="2"/>
  <c r="B729" i="2"/>
  <c r="B733" i="2"/>
  <c r="B737" i="2"/>
  <c r="B741" i="2"/>
  <c r="B745" i="2"/>
  <c r="B749" i="2"/>
  <c r="B753" i="2"/>
  <c r="B757" i="2"/>
  <c r="B761" i="2"/>
  <c r="B2" i="2"/>
  <c r="A3" i="2"/>
  <c r="B3" i="2" s="1"/>
  <c r="A4" i="2"/>
  <c r="B4" i="2" s="1"/>
  <c r="A5" i="2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A149" i="2"/>
  <c r="B149" i="2" s="1"/>
  <c r="A150" i="2"/>
  <c r="B150" i="2" s="1"/>
  <c r="A151" i="2"/>
  <c r="B151" i="2" s="1"/>
  <c r="A152" i="2"/>
  <c r="B152" i="2" s="1"/>
  <c r="A153" i="2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A165" i="2"/>
  <c r="B165" i="2" s="1"/>
  <c r="A166" i="2"/>
  <c r="B166" i="2" s="1"/>
  <c r="A167" i="2"/>
  <c r="B167" i="2" s="1"/>
  <c r="A168" i="2"/>
  <c r="B168" i="2" s="1"/>
  <c r="A169" i="2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A181" i="2"/>
  <c r="B181" i="2" s="1"/>
  <c r="A182" i="2"/>
  <c r="B182" i="2" s="1"/>
  <c r="A183" i="2"/>
  <c r="B183" i="2" s="1"/>
  <c r="A184" i="2"/>
  <c r="B184" i="2" s="1"/>
  <c r="A185" i="2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A197" i="2"/>
  <c r="B197" i="2" s="1"/>
  <c r="A198" i="2"/>
  <c r="B198" i="2" s="1"/>
  <c r="A199" i="2"/>
  <c r="B199" i="2" s="1"/>
  <c r="A200" i="2"/>
  <c r="B200" i="2" s="1"/>
  <c r="A201" i="2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A213" i="2"/>
  <c r="B213" i="2" s="1"/>
  <c r="A214" i="2"/>
  <c r="B214" i="2" s="1"/>
  <c r="A215" i="2"/>
  <c r="B215" i="2" s="1"/>
  <c r="A216" i="2"/>
  <c r="B216" i="2" s="1"/>
  <c r="A217" i="2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A229" i="2"/>
  <c r="B229" i="2" s="1"/>
  <c r="A230" i="2"/>
  <c r="B230" i="2" s="1"/>
  <c r="A231" i="2"/>
  <c r="B231" i="2" s="1"/>
  <c r="A232" i="2"/>
  <c r="B232" i="2" s="1"/>
  <c r="A233" i="2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A245" i="2"/>
  <c r="B245" i="2" s="1"/>
  <c r="A246" i="2"/>
  <c r="B246" i="2" s="1"/>
  <c r="A247" i="2"/>
  <c r="B247" i="2" s="1"/>
  <c r="A248" i="2"/>
  <c r="B248" i="2" s="1"/>
  <c r="A249" i="2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A261" i="2"/>
  <c r="B261" i="2" s="1"/>
  <c r="A262" i="2"/>
  <c r="B262" i="2" s="1"/>
  <c r="A263" i="2"/>
  <c r="B263" i="2" s="1"/>
  <c r="A264" i="2"/>
  <c r="B264" i="2" s="1"/>
  <c r="A265" i="2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A277" i="2"/>
  <c r="B277" i="2" s="1"/>
  <c r="A278" i="2"/>
  <c r="B278" i="2" s="1"/>
  <c r="A279" i="2"/>
  <c r="B279" i="2" s="1"/>
  <c r="A280" i="2"/>
  <c r="B280" i="2" s="1"/>
  <c r="A281" i="2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A293" i="2"/>
  <c r="B293" i="2" s="1"/>
  <c r="A294" i="2"/>
  <c r="B294" i="2" s="1"/>
  <c r="A295" i="2"/>
  <c r="B295" i="2" s="1"/>
  <c r="A296" i="2"/>
  <c r="B296" i="2" s="1"/>
  <c r="A297" i="2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A309" i="2"/>
  <c r="B309" i="2" s="1"/>
  <c r="A310" i="2"/>
  <c r="B310" i="2" s="1"/>
  <c r="A311" i="2"/>
  <c r="B311" i="2" s="1"/>
  <c r="A312" i="2"/>
  <c r="B312" i="2" s="1"/>
  <c r="A313" i="2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A325" i="2"/>
  <c r="B325" i="2" s="1"/>
  <c r="A326" i="2"/>
  <c r="B326" i="2" s="1"/>
  <c r="A327" i="2"/>
  <c r="B327" i="2" s="1"/>
  <c r="A328" i="2"/>
  <c r="B328" i="2" s="1"/>
  <c r="A329" i="2"/>
  <c r="A330" i="2"/>
  <c r="B330" i="2" s="1"/>
  <c r="A331" i="2"/>
  <c r="B331" i="2" s="1"/>
  <c r="A332" i="2"/>
  <c r="B332" i="2" s="1"/>
  <c r="A333" i="2"/>
  <c r="B333" i="2" s="1"/>
  <c r="A334" i="2"/>
  <c r="B334" i="2" s="1"/>
  <c r="A335" i="2"/>
  <c r="B335" i="2" s="1"/>
  <c r="A336" i="2"/>
  <c r="B336" i="2" s="1"/>
  <c r="A337" i="2"/>
  <c r="B337" i="2" s="1"/>
  <c r="A338" i="2"/>
  <c r="B338" i="2" s="1"/>
  <c r="A339" i="2"/>
  <c r="B339" i="2" s="1"/>
  <c r="A340" i="2"/>
  <c r="A341" i="2"/>
  <c r="B341" i="2" s="1"/>
  <c r="A342" i="2"/>
  <c r="B342" i="2" s="1"/>
  <c r="A343" i="2"/>
  <c r="B343" i="2" s="1"/>
  <c r="A344" i="2"/>
  <c r="B344" i="2" s="1"/>
  <c r="A345" i="2"/>
  <c r="A346" i="2"/>
  <c r="B346" i="2" s="1"/>
  <c r="A347" i="2"/>
  <c r="B347" i="2" s="1"/>
  <c r="A348" i="2"/>
  <c r="B348" i="2" s="1"/>
  <c r="A349" i="2"/>
  <c r="B349" i="2" s="1"/>
  <c r="A350" i="2"/>
  <c r="B350" i="2" s="1"/>
  <c r="A351" i="2"/>
  <c r="B351" i="2" s="1"/>
  <c r="A352" i="2"/>
  <c r="B352" i="2" s="1"/>
  <c r="A353" i="2"/>
  <c r="B353" i="2" s="1"/>
  <c r="A354" i="2"/>
  <c r="B354" i="2" s="1"/>
  <c r="A355" i="2"/>
  <c r="B355" i="2" s="1"/>
  <c r="A356" i="2"/>
  <c r="A357" i="2"/>
  <c r="B357" i="2" s="1"/>
  <c r="A358" i="2"/>
  <c r="B358" i="2" s="1"/>
  <c r="A359" i="2"/>
  <c r="B359" i="2" s="1"/>
  <c r="A360" i="2"/>
  <c r="B360" i="2" s="1"/>
  <c r="A361" i="2"/>
  <c r="A362" i="2"/>
  <c r="B362" i="2" s="1"/>
  <c r="A363" i="2"/>
  <c r="B363" i="2" s="1"/>
  <c r="A364" i="2"/>
  <c r="B364" i="2" s="1"/>
  <c r="A365" i="2"/>
  <c r="B365" i="2" s="1"/>
  <c r="A366" i="2"/>
  <c r="B366" i="2" s="1"/>
  <c r="A367" i="2"/>
  <c r="B367" i="2" s="1"/>
  <c r="A368" i="2"/>
  <c r="B368" i="2" s="1"/>
  <c r="A369" i="2"/>
  <c r="B369" i="2" s="1"/>
  <c r="A370" i="2"/>
  <c r="B370" i="2" s="1"/>
  <c r="A371" i="2"/>
  <c r="B371" i="2" s="1"/>
  <c r="A372" i="2"/>
  <c r="A373" i="2"/>
  <c r="B373" i="2" s="1"/>
  <c r="A374" i="2"/>
  <c r="B374" i="2" s="1"/>
  <c r="A375" i="2"/>
  <c r="B375" i="2" s="1"/>
  <c r="A376" i="2"/>
  <c r="B376" i="2" s="1"/>
  <c r="A377" i="2"/>
  <c r="A378" i="2"/>
  <c r="B378" i="2" s="1"/>
  <c r="A379" i="2"/>
  <c r="B379" i="2" s="1"/>
  <c r="A380" i="2"/>
  <c r="B380" i="2" s="1"/>
  <c r="A381" i="2"/>
  <c r="B381" i="2" s="1"/>
  <c r="A382" i="2"/>
  <c r="B382" i="2" s="1"/>
  <c r="A383" i="2"/>
  <c r="B383" i="2" s="1"/>
  <c r="A384" i="2"/>
  <c r="B384" i="2" s="1"/>
  <c r="A385" i="2"/>
  <c r="B385" i="2" s="1"/>
  <c r="A386" i="2"/>
  <c r="B386" i="2" s="1"/>
  <c r="A387" i="2"/>
  <c r="B387" i="2" s="1"/>
  <c r="A388" i="2"/>
  <c r="A389" i="2"/>
  <c r="B389" i="2" s="1"/>
  <c r="A390" i="2"/>
  <c r="B390" i="2" s="1"/>
  <c r="A391" i="2"/>
  <c r="B391" i="2" s="1"/>
  <c r="A392" i="2"/>
  <c r="B392" i="2" s="1"/>
  <c r="A393" i="2"/>
  <c r="A394" i="2"/>
  <c r="B394" i="2" s="1"/>
  <c r="A395" i="2"/>
  <c r="B395" i="2" s="1"/>
  <c r="A396" i="2"/>
  <c r="B396" i="2" s="1"/>
  <c r="A397" i="2"/>
  <c r="B397" i="2" s="1"/>
  <c r="A398" i="2"/>
  <c r="B398" i="2" s="1"/>
  <c r="A399" i="2"/>
  <c r="B399" i="2" s="1"/>
  <c r="A400" i="2"/>
  <c r="B400" i="2" s="1"/>
  <c r="A401" i="2"/>
  <c r="B401" i="2" s="1"/>
  <c r="A402" i="2"/>
  <c r="B402" i="2" s="1"/>
  <c r="A403" i="2"/>
  <c r="B403" i="2" s="1"/>
  <c r="A404" i="2"/>
  <c r="A405" i="2"/>
  <c r="B405" i="2" s="1"/>
  <c r="A406" i="2"/>
  <c r="B406" i="2" s="1"/>
  <c r="A407" i="2"/>
  <c r="B407" i="2" s="1"/>
  <c r="A408" i="2"/>
  <c r="B408" i="2" s="1"/>
  <c r="A409" i="2"/>
  <c r="A410" i="2"/>
  <c r="B410" i="2" s="1"/>
  <c r="A411" i="2"/>
  <c r="B411" i="2" s="1"/>
  <c r="A412" i="2"/>
  <c r="B412" i="2" s="1"/>
  <c r="A413" i="2"/>
  <c r="B413" i="2" s="1"/>
  <c r="A414" i="2"/>
  <c r="B414" i="2" s="1"/>
  <c r="A415" i="2"/>
  <c r="B415" i="2" s="1"/>
  <c r="A416" i="2"/>
  <c r="B416" i="2" s="1"/>
  <c r="A417" i="2"/>
  <c r="B417" i="2" s="1"/>
  <c r="A418" i="2"/>
  <c r="B418" i="2" s="1"/>
  <c r="A419" i="2"/>
  <c r="B419" i="2" s="1"/>
  <c r="A420" i="2"/>
  <c r="A421" i="2"/>
  <c r="B421" i="2" s="1"/>
  <c r="A422" i="2"/>
  <c r="B422" i="2" s="1"/>
  <c r="A423" i="2"/>
  <c r="B423" i="2" s="1"/>
  <c r="A424" i="2"/>
  <c r="B424" i="2" s="1"/>
  <c r="A425" i="2"/>
  <c r="A426" i="2"/>
  <c r="B426" i="2" s="1"/>
  <c r="A427" i="2"/>
  <c r="B427" i="2" s="1"/>
  <c r="A428" i="2"/>
  <c r="B428" i="2" s="1"/>
  <c r="A429" i="2"/>
  <c r="B429" i="2" s="1"/>
  <c r="A430" i="2"/>
  <c r="B430" i="2" s="1"/>
  <c r="A431" i="2"/>
  <c r="B431" i="2" s="1"/>
  <c r="A432" i="2"/>
  <c r="B432" i="2" s="1"/>
  <c r="A433" i="2"/>
  <c r="B433" i="2" s="1"/>
  <c r="A434" i="2"/>
  <c r="B434" i="2" s="1"/>
  <c r="A435" i="2"/>
  <c r="B435" i="2" s="1"/>
  <c r="A436" i="2"/>
  <c r="A437" i="2"/>
  <c r="B437" i="2" s="1"/>
  <c r="A438" i="2"/>
  <c r="B438" i="2" s="1"/>
  <c r="A439" i="2"/>
  <c r="B439" i="2" s="1"/>
  <c r="A440" i="2"/>
  <c r="B440" i="2" s="1"/>
  <c r="A441" i="2"/>
  <c r="A442" i="2"/>
  <c r="B442" i="2" s="1"/>
  <c r="A443" i="2"/>
  <c r="B443" i="2" s="1"/>
  <c r="A444" i="2"/>
  <c r="B444" i="2" s="1"/>
  <c r="A445" i="2"/>
  <c r="B445" i="2" s="1"/>
  <c r="A446" i="2"/>
  <c r="B446" i="2" s="1"/>
  <c r="A447" i="2"/>
  <c r="B447" i="2" s="1"/>
  <c r="A448" i="2"/>
  <c r="B448" i="2" s="1"/>
  <c r="A449" i="2"/>
  <c r="B449" i="2" s="1"/>
  <c r="A450" i="2"/>
  <c r="B450" i="2" s="1"/>
  <c r="A451" i="2"/>
  <c r="B451" i="2" s="1"/>
  <c r="A452" i="2"/>
  <c r="A453" i="2"/>
  <c r="B453" i="2" s="1"/>
  <c r="A454" i="2"/>
  <c r="B454" i="2" s="1"/>
  <c r="A455" i="2"/>
  <c r="B455" i="2" s="1"/>
  <c r="A456" i="2"/>
  <c r="B456" i="2" s="1"/>
  <c r="A457" i="2"/>
  <c r="A458" i="2"/>
  <c r="B458" i="2" s="1"/>
  <c r="A459" i="2"/>
  <c r="B459" i="2" s="1"/>
  <c r="A460" i="2"/>
  <c r="B460" i="2" s="1"/>
  <c r="A461" i="2"/>
  <c r="B461" i="2" s="1"/>
  <c r="A462" i="2"/>
  <c r="B462" i="2" s="1"/>
  <c r="A463" i="2"/>
  <c r="B463" i="2" s="1"/>
  <c r="A464" i="2"/>
  <c r="B464" i="2" s="1"/>
  <c r="A465" i="2"/>
  <c r="B465" i="2" s="1"/>
  <c r="A466" i="2"/>
  <c r="B466" i="2" s="1"/>
  <c r="A467" i="2"/>
  <c r="B467" i="2" s="1"/>
  <c r="A468" i="2"/>
  <c r="A469" i="2"/>
  <c r="B469" i="2" s="1"/>
  <c r="A470" i="2"/>
  <c r="B470" i="2" s="1"/>
  <c r="A471" i="2"/>
  <c r="B471" i="2" s="1"/>
  <c r="A472" i="2"/>
  <c r="B472" i="2" s="1"/>
  <c r="A473" i="2"/>
  <c r="A474" i="2"/>
  <c r="B474" i="2" s="1"/>
  <c r="A475" i="2"/>
  <c r="B475" i="2" s="1"/>
  <c r="A476" i="2"/>
  <c r="B476" i="2" s="1"/>
  <c r="A477" i="2"/>
  <c r="B477" i="2" s="1"/>
  <c r="A478" i="2"/>
  <c r="B478" i="2" s="1"/>
  <c r="A479" i="2"/>
  <c r="B479" i="2" s="1"/>
  <c r="A480" i="2"/>
  <c r="B480" i="2" s="1"/>
  <c r="A481" i="2"/>
  <c r="B481" i="2" s="1"/>
  <c r="A482" i="2"/>
  <c r="B482" i="2" s="1"/>
  <c r="A483" i="2"/>
  <c r="B483" i="2" s="1"/>
  <c r="A484" i="2"/>
  <c r="A485" i="2"/>
  <c r="B485" i="2" s="1"/>
  <c r="A486" i="2"/>
  <c r="B486" i="2" s="1"/>
  <c r="A487" i="2"/>
  <c r="B487" i="2" s="1"/>
  <c r="A488" i="2"/>
  <c r="B488" i="2" s="1"/>
  <c r="A489" i="2"/>
  <c r="A490" i="2"/>
  <c r="B490" i="2" s="1"/>
  <c r="A491" i="2"/>
  <c r="B491" i="2" s="1"/>
  <c r="A492" i="2"/>
  <c r="B492" i="2" s="1"/>
  <c r="A493" i="2"/>
  <c r="A494" i="2"/>
  <c r="B494" i="2" s="1"/>
  <c r="A495" i="2"/>
  <c r="B495" i="2" s="1"/>
  <c r="A496" i="2"/>
  <c r="B496" i="2" s="1"/>
  <c r="A497" i="2"/>
  <c r="A498" i="2"/>
  <c r="B498" i="2" s="1"/>
  <c r="A499" i="2"/>
  <c r="B499" i="2" s="1"/>
  <c r="A500" i="2"/>
  <c r="B500" i="2" s="1"/>
  <c r="A501" i="2"/>
  <c r="A502" i="2"/>
  <c r="B502" i="2" s="1"/>
  <c r="A503" i="2"/>
  <c r="B503" i="2" s="1"/>
  <c r="A504" i="2"/>
  <c r="B504" i="2" s="1"/>
  <c r="A505" i="2"/>
  <c r="A506" i="2"/>
  <c r="B506" i="2" s="1"/>
  <c r="A507" i="2"/>
  <c r="B507" i="2" s="1"/>
  <c r="A508" i="2"/>
  <c r="B508" i="2" s="1"/>
  <c r="A509" i="2"/>
  <c r="A510" i="2"/>
  <c r="B510" i="2" s="1"/>
  <c r="A511" i="2"/>
  <c r="B511" i="2" s="1"/>
  <c r="A512" i="2"/>
  <c r="B512" i="2" s="1"/>
  <c r="A513" i="2"/>
  <c r="A514" i="2"/>
  <c r="B514" i="2" s="1"/>
  <c r="A515" i="2"/>
  <c r="B515" i="2" s="1"/>
  <c r="A516" i="2"/>
  <c r="B516" i="2" s="1"/>
  <c r="A517" i="2"/>
  <c r="A518" i="2"/>
  <c r="B518" i="2" s="1"/>
  <c r="A519" i="2"/>
  <c r="B519" i="2" s="1"/>
  <c r="A520" i="2"/>
  <c r="B520" i="2" s="1"/>
  <c r="A521" i="2"/>
  <c r="A522" i="2"/>
  <c r="B522" i="2" s="1"/>
  <c r="A523" i="2"/>
  <c r="B523" i="2" s="1"/>
  <c r="A524" i="2"/>
  <c r="B524" i="2" s="1"/>
  <c r="A525" i="2"/>
  <c r="A526" i="2"/>
  <c r="B526" i="2" s="1"/>
  <c r="A527" i="2"/>
  <c r="B527" i="2" s="1"/>
  <c r="A528" i="2"/>
  <c r="B528" i="2" s="1"/>
  <c r="A529" i="2"/>
  <c r="A530" i="2"/>
  <c r="B530" i="2" s="1"/>
  <c r="A531" i="2"/>
  <c r="B531" i="2" s="1"/>
  <c r="A532" i="2"/>
  <c r="B532" i="2" s="1"/>
  <c r="A533" i="2"/>
  <c r="A534" i="2"/>
  <c r="B534" i="2" s="1"/>
  <c r="A535" i="2"/>
  <c r="B535" i="2" s="1"/>
  <c r="A536" i="2"/>
  <c r="B536" i="2" s="1"/>
  <c r="A537" i="2"/>
  <c r="A538" i="2"/>
  <c r="B538" i="2" s="1"/>
  <c r="A539" i="2"/>
  <c r="B539" i="2" s="1"/>
  <c r="A540" i="2"/>
  <c r="B540" i="2" s="1"/>
  <c r="A541" i="2"/>
  <c r="A542" i="2"/>
  <c r="B542" i="2" s="1"/>
  <c r="A543" i="2"/>
  <c r="B543" i="2" s="1"/>
  <c r="A544" i="2"/>
  <c r="B544" i="2" s="1"/>
  <c r="A545" i="2"/>
  <c r="A546" i="2"/>
  <c r="B546" i="2" s="1"/>
  <c r="A547" i="2"/>
  <c r="B547" i="2" s="1"/>
  <c r="A548" i="2"/>
  <c r="B548" i="2" s="1"/>
  <c r="A549" i="2"/>
  <c r="A550" i="2"/>
  <c r="B550" i="2" s="1"/>
  <c r="A551" i="2"/>
  <c r="B551" i="2" s="1"/>
  <c r="A552" i="2"/>
  <c r="B552" i="2" s="1"/>
  <c r="A553" i="2"/>
  <c r="A554" i="2"/>
  <c r="B554" i="2" s="1"/>
  <c r="A555" i="2"/>
  <c r="B555" i="2" s="1"/>
  <c r="A556" i="2"/>
  <c r="B556" i="2" s="1"/>
  <c r="A557" i="2"/>
  <c r="A558" i="2"/>
  <c r="B558" i="2" s="1"/>
  <c r="A559" i="2"/>
  <c r="B559" i="2" s="1"/>
  <c r="A560" i="2"/>
  <c r="B560" i="2" s="1"/>
  <c r="A561" i="2"/>
  <c r="A562" i="2"/>
  <c r="B562" i="2" s="1"/>
  <c r="A563" i="2"/>
  <c r="B563" i="2" s="1"/>
  <c r="A564" i="2"/>
  <c r="B564" i="2" s="1"/>
  <c r="A565" i="2"/>
  <c r="A566" i="2"/>
  <c r="B566" i="2" s="1"/>
  <c r="A567" i="2"/>
  <c r="B567" i="2" s="1"/>
  <c r="A568" i="2"/>
  <c r="B568" i="2" s="1"/>
  <c r="A569" i="2"/>
  <c r="A570" i="2"/>
  <c r="B570" i="2" s="1"/>
  <c r="A571" i="2"/>
  <c r="B571" i="2" s="1"/>
  <c r="A572" i="2"/>
  <c r="B572" i="2" s="1"/>
  <c r="A573" i="2"/>
  <c r="A574" i="2"/>
  <c r="B574" i="2" s="1"/>
  <c r="A575" i="2"/>
  <c r="B575" i="2" s="1"/>
  <c r="A576" i="2"/>
  <c r="B576" i="2" s="1"/>
  <c r="A577" i="2"/>
  <c r="A578" i="2"/>
  <c r="B578" i="2" s="1"/>
  <c r="A579" i="2"/>
  <c r="B579" i="2" s="1"/>
  <c r="A580" i="2"/>
  <c r="B580" i="2" s="1"/>
  <c r="A581" i="2"/>
  <c r="A582" i="2"/>
  <c r="B582" i="2" s="1"/>
  <c r="A583" i="2"/>
  <c r="B583" i="2" s="1"/>
  <c r="A584" i="2"/>
  <c r="B584" i="2" s="1"/>
  <c r="A585" i="2"/>
  <c r="A586" i="2"/>
  <c r="B586" i="2" s="1"/>
  <c r="A587" i="2"/>
  <c r="B587" i="2" s="1"/>
  <c r="A588" i="2"/>
  <c r="B588" i="2" s="1"/>
  <c r="A589" i="2"/>
  <c r="A590" i="2"/>
  <c r="B590" i="2" s="1"/>
  <c r="A591" i="2"/>
  <c r="B591" i="2" s="1"/>
  <c r="A592" i="2"/>
  <c r="B592" i="2" s="1"/>
  <c r="A593" i="2"/>
  <c r="A594" i="2"/>
  <c r="B594" i="2" s="1"/>
  <c r="A595" i="2"/>
  <c r="B595" i="2" s="1"/>
  <c r="A596" i="2"/>
  <c r="B596" i="2" s="1"/>
  <c r="A597" i="2"/>
  <c r="A598" i="2"/>
  <c r="B598" i="2" s="1"/>
  <c r="A599" i="2"/>
  <c r="B599" i="2" s="1"/>
  <c r="A600" i="2"/>
  <c r="B600" i="2" s="1"/>
  <c r="A601" i="2"/>
  <c r="A602" i="2"/>
  <c r="B602" i="2" s="1"/>
  <c r="A603" i="2"/>
  <c r="B603" i="2" s="1"/>
  <c r="A604" i="2"/>
  <c r="B604" i="2" s="1"/>
  <c r="A605" i="2"/>
  <c r="A606" i="2"/>
  <c r="B606" i="2" s="1"/>
  <c r="A607" i="2"/>
  <c r="B607" i="2" s="1"/>
  <c r="A608" i="2"/>
  <c r="B608" i="2" s="1"/>
  <c r="A609" i="2"/>
  <c r="A610" i="2"/>
  <c r="B610" i="2" s="1"/>
  <c r="A611" i="2"/>
  <c r="B611" i="2" s="1"/>
  <c r="A612" i="2"/>
  <c r="B612" i="2" s="1"/>
  <c r="A613" i="2"/>
  <c r="A614" i="2"/>
  <c r="B614" i="2" s="1"/>
  <c r="A615" i="2"/>
  <c r="B615" i="2" s="1"/>
  <c r="A616" i="2"/>
  <c r="B616" i="2" s="1"/>
  <c r="A617" i="2"/>
  <c r="A618" i="2"/>
  <c r="B618" i="2" s="1"/>
  <c r="A619" i="2"/>
  <c r="B619" i="2" s="1"/>
  <c r="A620" i="2"/>
  <c r="B620" i="2" s="1"/>
  <c r="A621" i="2"/>
  <c r="A622" i="2"/>
  <c r="B622" i="2" s="1"/>
  <c r="A623" i="2"/>
  <c r="B623" i="2" s="1"/>
  <c r="A624" i="2"/>
  <c r="B624" i="2" s="1"/>
  <c r="A625" i="2"/>
  <c r="A626" i="2"/>
  <c r="B626" i="2" s="1"/>
  <c r="A627" i="2"/>
  <c r="B627" i="2" s="1"/>
  <c r="A628" i="2"/>
  <c r="B628" i="2" s="1"/>
  <c r="A629" i="2"/>
  <c r="A630" i="2"/>
  <c r="B630" i="2" s="1"/>
  <c r="A631" i="2"/>
  <c r="B631" i="2" s="1"/>
  <c r="A632" i="2"/>
  <c r="B632" i="2" s="1"/>
  <c r="A633" i="2"/>
  <c r="A634" i="2"/>
  <c r="B634" i="2" s="1"/>
  <c r="A635" i="2"/>
  <c r="B635" i="2" s="1"/>
  <c r="A636" i="2"/>
  <c r="B636" i="2" s="1"/>
  <c r="A637" i="2"/>
  <c r="A638" i="2"/>
  <c r="B638" i="2" s="1"/>
  <c r="A639" i="2"/>
  <c r="B639" i="2" s="1"/>
  <c r="A640" i="2"/>
  <c r="B640" i="2" s="1"/>
  <c r="A641" i="2"/>
  <c r="A642" i="2"/>
  <c r="B642" i="2" s="1"/>
  <c r="A643" i="2"/>
  <c r="B643" i="2" s="1"/>
  <c r="A644" i="2"/>
  <c r="B644" i="2" s="1"/>
  <c r="A645" i="2"/>
  <c r="A646" i="2"/>
  <c r="B646" i="2" s="1"/>
  <c r="A647" i="2"/>
  <c r="B647" i="2" s="1"/>
  <c r="A648" i="2"/>
  <c r="B648" i="2" s="1"/>
  <c r="A649" i="2"/>
  <c r="A650" i="2"/>
  <c r="B650" i="2" s="1"/>
  <c r="A651" i="2"/>
  <c r="B651" i="2" s="1"/>
  <c r="A652" i="2"/>
  <c r="B652" i="2" s="1"/>
  <c r="A653" i="2"/>
  <c r="A654" i="2"/>
  <c r="B654" i="2" s="1"/>
  <c r="A655" i="2"/>
  <c r="B655" i="2" s="1"/>
  <c r="A656" i="2"/>
  <c r="B656" i="2" s="1"/>
  <c r="A657" i="2"/>
  <c r="A658" i="2"/>
  <c r="B658" i="2" s="1"/>
  <c r="A659" i="2"/>
  <c r="B659" i="2" s="1"/>
  <c r="A660" i="2"/>
  <c r="B660" i="2" s="1"/>
  <c r="A661" i="2"/>
  <c r="A662" i="2"/>
  <c r="B662" i="2" s="1"/>
  <c r="A663" i="2"/>
  <c r="B663" i="2" s="1"/>
  <c r="A664" i="2"/>
  <c r="B664" i="2" s="1"/>
  <c r="A665" i="2"/>
  <c r="A666" i="2"/>
  <c r="B666" i="2" s="1"/>
  <c r="A667" i="2"/>
  <c r="B667" i="2" s="1"/>
  <c r="A668" i="2"/>
  <c r="B668" i="2" s="1"/>
  <c r="A669" i="2"/>
  <c r="A670" i="2"/>
  <c r="B670" i="2" s="1"/>
  <c r="A671" i="2"/>
  <c r="B671" i="2" s="1"/>
  <c r="A672" i="2"/>
  <c r="B672" i="2" s="1"/>
  <c r="A673" i="2"/>
  <c r="A674" i="2"/>
  <c r="B674" i="2" s="1"/>
  <c r="A675" i="2"/>
  <c r="B675" i="2" s="1"/>
  <c r="A676" i="2"/>
  <c r="B676" i="2" s="1"/>
  <c r="A677" i="2"/>
  <c r="A678" i="2"/>
  <c r="B678" i="2" s="1"/>
  <c r="A679" i="2"/>
  <c r="B679" i="2" s="1"/>
  <c r="A680" i="2"/>
  <c r="B680" i="2" s="1"/>
  <c r="A681" i="2"/>
  <c r="A682" i="2"/>
  <c r="B682" i="2" s="1"/>
  <c r="A683" i="2"/>
  <c r="B683" i="2" s="1"/>
  <c r="A684" i="2"/>
  <c r="B684" i="2" s="1"/>
  <c r="A685" i="2"/>
  <c r="A686" i="2"/>
  <c r="B686" i="2" s="1"/>
  <c r="A687" i="2"/>
  <c r="B687" i="2" s="1"/>
  <c r="A688" i="2"/>
  <c r="B688" i="2" s="1"/>
  <c r="A689" i="2"/>
  <c r="A690" i="2"/>
  <c r="B690" i="2" s="1"/>
  <c r="A691" i="2"/>
  <c r="B691" i="2" s="1"/>
  <c r="A692" i="2"/>
  <c r="B692" i="2" s="1"/>
  <c r="A693" i="2"/>
  <c r="A694" i="2"/>
  <c r="B694" i="2" s="1"/>
  <c r="A695" i="2"/>
  <c r="B695" i="2" s="1"/>
  <c r="A696" i="2"/>
  <c r="B696" i="2" s="1"/>
  <c r="A697" i="2"/>
  <c r="A698" i="2"/>
  <c r="B698" i="2" s="1"/>
  <c r="A699" i="2"/>
  <c r="B699" i="2" s="1"/>
  <c r="A700" i="2"/>
  <c r="B700" i="2" s="1"/>
  <c r="A701" i="2"/>
  <c r="A702" i="2"/>
  <c r="B702" i="2" s="1"/>
  <c r="A703" i="2"/>
  <c r="B703" i="2" s="1"/>
  <c r="A704" i="2"/>
  <c r="B704" i="2" s="1"/>
  <c r="A705" i="2"/>
  <c r="A706" i="2"/>
  <c r="B706" i="2" s="1"/>
  <c r="A707" i="2"/>
  <c r="B707" i="2" s="1"/>
  <c r="A708" i="2"/>
  <c r="B708" i="2" s="1"/>
  <c r="A709" i="2"/>
  <c r="A710" i="2"/>
  <c r="B710" i="2" s="1"/>
  <c r="A711" i="2"/>
  <c r="B711" i="2" s="1"/>
  <c r="A712" i="2"/>
  <c r="B712" i="2" s="1"/>
  <c r="A713" i="2"/>
  <c r="A714" i="2"/>
  <c r="B714" i="2" s="1"/>
  <c r="A715" i="2"/>
  <c r="B715" i="2" s="1"/>
  <c r="A716" i="2"/>
  <c r="B716" i="2" s="1"/>
  <c r="A717" i="2"/>
  <c r="A718" i="2"/>
  <c r="B718" i="2" s="1"/>
  <c r="A719" i="2"/>
  <c r="B719" i="2" s="1"/>
  <c r="A720" i="2"/>
  <c r="B720" i="2" s="1"/>
  <c r="A721" i="2"/>
  <c r="A722" i="2"/>
  <c r="B722" i="2" s="1"/>
  <c r="A723" i="2"/>
  <c r="B723" i="2" s="1"/>
  <c r="A724" i="2"/>
  <c r="B724" i="2" s="1"/>
  <c r="A725" i="2"/>
  <c r="A726" i="2"/>
  <c r="B726" i="2" s="1"/>
  <c r="A727" i="2"/>
  <c r="B727" i="2" s="1"/>
  <c r="A728" i="2"/>
  <c r="B728" i="2" s="1"/>
  <c r="A729" i="2"/>
  <c r="A730" i="2"/>
  <c r="B730" i="2" s="1"/>
  <c r="A731" i="2"/>
  <c r="B731" i="2" s="1"/>
  <c r="A732" i="2"/>
  <c r="B732" i="2" s="1"/>
  <c r="A733" i="2"/>
  <c r="A734" i="2"/>
  <c r="B734" i="2" s="1"/>
  <c r="A735" i="2"/>
  <c r="B735" i="2" s="1"/>
  <c r="A736" i="2"/>
  <c r="B736" i="2" s="1"/>
  <c r="A737" i="2"/>
  <c r="A738" i="2"/>
  <c r="B738" i="2" s="1"/>
  <c r="A739" i="2"/>
  <c r="B739" i="2" s="1"/>
  <c r="A740" i="2"/>
  <c r="B740" i="2" s="1"/>
  <c r="A741" i="2"/>
  <c r="A742" i="2"/>
  <c r="B742" i="2" s="1"/>
  <c r="A743" i="2"/>
  <c r="B743" i="2" s="1"/>
  <c r="A744" i="2"/>
  <c r="B744" i="2" s="1"/>
  <c r="A745" i="2"/>
  <c r="A746" i="2"/>
  <c r="B746" i="2" s="1"/>
  <c r="A747" i="2"/>
  <c r="B747" i="2" s="1"/>
  <c r="A748" i="2"/>
  <c r="B748" i="2" s="1"/>
  <c r="A749" i="2"/>
  <c r="A750" i="2"/>
  <c r="B750" i="2" s="1"/>
  <c r="A751" i="2"/>
  <c r="B751" i="2" s="1"/>
  <c r="A752" i="2"/>
  <c r="B752" i="2" s="1"/>
  <c r="A753" i="2"/>
  <c r="A754" i="2"/>
  <c r="B754" i="2" s="1"/>
  <c r="A755" i="2"/>
  <c r="B755" i="2" s="1"/>
  <c r="A756" i="2"/>
  <c r="B756" i="2" s="1"/>
  <c r="A757" i="2"/>
  <c r="A758" i="2"/>
  <c r="B758" i="2" s="1"/>
  <c r="A759" i="2"/>
  <c r="B759" i="2" s="1"/>
  <c r="A760" i="2"/>
  <c r="B760" i="2" s="1"/>
  <c r="A761" i="2"/>
  <c r="A762" i="2"/>
  <c r="B762" i="2" s="1"/>
  <c r="A763" i="2"/>
  <c r="B763" i="2" s="1"/>
  <c r="A764" i="2"/>
  <c r="B764" i="2" s="1"/>
  <c r="A2" i="2"/>
  <c r="F467" i="2" l="1"/>
  <c r="K467" i="2" l="1"/>
  <c r="J467" i="2" s="1"/>
  <c r="M467" i="2"/>
  <c r="L467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2" i="2"/>
  <c r="A173" i="3"/>
  <c r="A176" i="3" s="1"/>
  <c r="B173" i="3"/>
  <c r="K2" i="2" l="1"/>
  <c r="J2" i="2" s="1"/>
  <c r="M2" i="2"/>
  <c r="L2" i="2" s="1"/>
  <c r="K749" i="2"/>
  <c r="J749" i="2" s="1"/>
  <c r="M749" i="2"/>
  <c r="L749" i="2" s="1"/>
  <c r="K733" i="2"/>
  <c r="J733" i="2" s="1"/>
  <c r="M733" i="2"/>
  <c r="L733" i="2" s="1"/>
  <c r="K717" i="2"/>
  <c r="J717" i="2" s="1"/>
  <c r="M717" i="2"/>
  <c r="L717" i="2" s="1"/>
  <c r="K701" i="2"/>
  <c r="J701" i="2" s="1"/>
  <c r="M701" i="2"/>
  <c r="L701" i="2" s="1"/>
  <c r="K677" i="2"/>
  <c r="J677" i="2" s="1"/>
  <c r="M677" i="2"/>
  <c r="L677" i="2" s="1"/>
  <c r="K756" i="2"/>
  <c r="J756" i="2" s="1"/>
  <c r="M756" i="2"/>
  <c r="L756" i="2" s="1"/>
  <c r="K744" i="2"/>
  <c r="J744" i="2" s="1"/>
  <c r="M744" i="2"/>
  <c r="L744" i="2" s="1"/>
  <c r="K763" i="2"/>
  <c r="J763" i="2" s="1"/>
  <c r="M763" i="2"/>
  <c r="L763" i="2" s="1"/>
  <c r="K759" i="2"/>
  <c r="J759" i="2" s="1"/>
  <c r="M759" i="2"/>
  <c r="L759" i="2" s="1"/>
  <c r="K755" i="2"/>
  <c r="J755" i="2" s="1"/>
  <c r="M755" i="2"/>
  <c r="L755" i="2" s="1"/>
  <c r="K751" i="2"/>
  <c r="J751" i="2" s="1"/>
  <c r="M751" i="2"/>
  <c r="L751" i="2" s="1"/>
  <c r="K747" i="2"/>
  <c r="J747" i="2" s="1"/>
  <c r="M747" i="2"/>
  <c r="L747" i="2" s="1"/>
  <c r="K743" i="2"/>
  <c r="J743" i="2" s="1"/>
  <c r="M743" i="2"/>
  <c r="L743" i="2" s="1"/>
  <c r="K739" i="2"/>
  <c r="J739" i="2" s="1"/>
  <c r="M739" i="2"/>
  <c r="L739" i="2" s="1"/>
  <c r="K735" i="2"/>
  <c r="J735" i="2" s="1"/>
  <c r="M735" i="2"/>
  <c r="L735" i="2" s="1"/>
  <c r="K731" i="2"/>
  <c r="J731" i="2" s="1"/>
  <c r="M731" i="2"/>
  <c r="L731" i="2" s="1"/>
  <c r="K727" i="2"/>
  <c r="J727" i="2" s="1"/>
  <c r="M727" i="2"/>
  <c r="L727" i="2" s="1"/>
  <c r="K723" i="2"/>
  <c r="J723" i="2" s="1"/>
  <c r="M723" i="2"/>
  <c r="L723" i="2" s="1"/>
  <c r="K719" i="2"/>
  <c r="J719" i="2" s="1"/>
  <c r="M719" i="2"/>
  <c r="L719" i="2" s="1"/>
  <c r="K715" i="2"/>
  <c r="J715" i="2" s="1"/>
  <c r="M715" i="2"/>
  <c r="L715" i="2" s="1"/>
  <c r="K711" i="2"/>
  <c r="J711" i="2" s="1"/>
  <c r="M711" i="2"/>
  <c r="L711" i="2" s="1"/>
  <c r="K707" i="2"/>
  <c r="J707" i="2" s="1"/>
  <c r="M707" i="2"/>
  <c r="L707" i="2" s="1"/>
  <c r="K703" i="2"/>
  <c r="J703" i="2" s="1"/>
  <c r="M703" i="2"/>
  <c r="L703" i="2" s="1"/>
  <c r="K699" i="2"/>
  <c r="J699" i="2" s="1"/>
  <c r="M699" i="2"/>
  <c r="L699" i="2" s="1"/>
  <c r="K695" i="2"/>
  <c r="J695" i="2" s="1"/>
  <c r="M695" i="2"/>
  <c r="L695" i="2" s="1"/>
  <c r="K691" i="2"/>
  <c r="J691" i="2" s="1"/>
  <c r="M691" i="2"/>
  <c r="L691" i="2" s="1"/>
  <c r="K687" i="2"/>
  <c r="J687" i="2" s="1"/>
  <c r="M687" i="2"/>
  <c r="L687" i="2" s="1"/>
  <c r="K683" i="2"/>
  <c r="J683" i="2" s="1"/>
  <c r="M683" i="2"/>
  <c r="L683" i="2" s="1"/>
  <c r="K679" i="2"/>
  <c r="J679" i="2" s="1"/>
  <c r="M679" i="2"/>
  <c r="L679" i="2" s="1"/>
  <c r="K675" i="2"/>
  <c r="J675" i="2" s="1"/>
  <c r="M675" i="2"/>
  <c r="L675" i="2" s="1"/>
  <c r="K671" i="2"/>
  <c r="J671" i="2" s="1"/>
  <c r="M671" i="2"/>
  <c r="L671" i="2" s="1"/>
  <c r="K667" i="2"/>
  <c r="J667" i="2" s="1"/>
  <c r="M667" i="2"/>
  <c r="L667" i="2" s="1"/>
  <c r="K663" i="2"/>
  <c r="J663" i="2" s="1"/>
  <c r="M663" i="2"/>
  <c r="L663" i="2" s="1"/>
  <c r="K659" i="2"/>
  <c r="J659" i="2" s="1"/>
  <c r="M659" i="2"/>
  <c r="L659" i="2" s="1"/>
  <c r="K655" i="2"/>
  <c r="J655" i="2" s="1"/>
  <c r="M655" i="2"/>
  <c r="L655" i="2" s="1"/>
  <c r="K651" i="2"/>
  <c r="J651" i="2" s="1"/>
  <c r="M651" i="2"/>
  <c r="L651" i="2" s="1"/>
  <c r="K647" i="2"/>
  <c r="J647" i="2" s="1"/>
  <c r="M647" i="2"/>
  <c r="L647" i="2" s="1"/>
  <c r="K643" i="2"/>
  <c r="J643" i="2" s="1"/>
  <c r="M643" i="2"/>
  <c r="L643" i="2" s="1"/>
  <c r="K639" i="2"/>
  <c r="J639" i="2" s="1"/>
  <c r="M639" i="2"/>
  <c r="L639" i="2" s="1"/>
  <c r="K635" i="2"/>
  <c r="J635" i="2" s="1"/>
  <c r="M635" i="2"/>
  <c r="L635" i="2" s="1"/>
  <c r="K631" i="2"/>
  <c r="J631" i="2" s="1"/>
  <c r="M631" i="2"/>
  <c r="L631" i="2" s="1"/>
  <c r="K627" i="2"/>
  <c r="J627" i="2" s="1"/>
  <c r="M627" i="2"/>
  <c r="L627" i="2" s="1"/>
  <c r="K623" i="2"/>
  <c r="J623" i="2" s="1"/>
  <c r="M623" i="2"/>
  <c r="L623" i="2" s="1"/>
  <c r="K619" i="2"/>
  <c r="J619" i="2" s="1"/>
  <c r="M619" i="2"/>
  <c r="L619" i="2" s="1"/>
  <c r="K615" i="2"/>
  <c r="J615" i="2" s="1"/>
  <c r="M615" i="2"/>
  <c r="L615" i="2" s="1"/>
  <c r="K611" i="2"/>
  <c r="J611" i="2" s="1"/>
  <c r="M611" i="2"/>
  <c r="L611" i="2" s="1"/>
  <c r="K607" i="2"/>
  <c r="J607" i="2" s="1"/>
  <c r="M607" i="2"/>
  <c r="L607" i="2" s="1"/>
  <c r="K603" i="2"/>
  <c r="J603" i="2" s="1"/>
  <c r="M603" i="2"/>
  <c r="L603" i="2" s="1"/>
  <c r="K599" i="2"/>
  <c r="J599" i="2" s="1"/>
  <c r="M599" i="2"/>
  <c r="L599" i="2" s="1"/>
  <c r="K595" i="2"/>
  <c r="J595" i="2" s="1"/>
  <c r="M595" i="2"/>
  <c r="L595" i="2" s="1"/>
  <c r="K591" i="2"/>
  <c r="J591" i="2" s="1"/>
  <c r="M591" i="2"/>
  <c r="L591" i="2" s="1"/>
  <c r="K587" i="2"/>
  <c r="J587" i="2" s="1"/>
  <c r="M587" i="2"/>
  <c r="L587" i="2" s="1"/>
  <c r="K583" i="2"/>
  <c r="J583" i="2" s="1"/>
  <c r="M583" i="2"/>
  <c r="L583" i="2" s="1"/>
  <c r="K579" i="2"/>
  <c r="J579" i="2" s="1"/>
  <c r="M579" i="2"/>
  <c r="L579" i="2" s="1"/>
  <c r="K575" i="2"/>
  <c r="J575" i="2" s="1"/>
  <c r="M575" i="2"/>
  <c r="L575" i="2" s="1"/>
  <c r="K571" i="2"/>
  <c r="J571" i="2" s="1"/>
  <c r="M571" i="2"/>
  <c r="L571" i="2" s="1"/>
  <c r="K567" i="2"/>
  <c r="J567" i="2" s="1"/>
  <c r="M567" i="2"/>
  <c r="L567" i="2" s="1"/>
  <c r="K563" i="2"/>
  <c r="J563" i="2" s="1"/>
  <c r="M563" i="2"/>
  <c r="L563" i="2" s="1"/>
  <c r="K559" i="2"/>
  <c r="J559" i="2" s="1"/>
  <c r="M559" i="2"/>
  <c r="L559" i="2" s="1"/>
  <c r="K555" i="2"/>
  <c r="J555" i="2" s="1"/>
  <c r="M555" i="2"/>
  <c r="L555" i="2" s="1"/>
  <c r="K551" i="2"/>
  <c r="J551" i="2" s="1"/>
  <c r="M551" i="2"/>
  <c r="L551" i="2" s="1"/>
  <c r="K547" i="2"/>
  <c r="J547" i="2" s="1"/>
  <c r="M547" i="2"/>
  <c r="L547" i="2" s="1"/>
  <c r="K543" i="2"/>
  <c r="J543" i="2" s="1"/>
  <c r="M543" i="2"/>
  <c r="L543" i="2" s="1"/>
  <c r="K539" i="2"/>
  <c r="J539" i="2" s="1"/>
  <c r="M539" i="2"/>
  <c r="L539" i="2" s="1"/>
  <c r="K535" i="2"/>
  <c r="J535" i="2" s="1"/>
  <c r="M535" i="2"/>
  <c r="L535" i="2" s="1"/>
  <c r="K531" i="2"/>
  <c r="J531" i="2" s="1"/>
  <c r="M531" i="2"/>
  <c r="L531" i="2" s="1"/>
  <c r="K527" i="2"/>
  <c r="J527" i="2" s="1"/>
  <c r="M527" i="2"/>
  <c r="L527" i="2" s="1"/>
  <c r="K523" i="2"/>
  <c r="J523" i="2" s="1"/>
  <c r="M523" i="2"/>
  <c r="L523" i="2" s="1"/>
  <c r="K519" i="2"/>
  <c r="J519" i="2" s="1"/>
  <c r="M519" i="2"/>
  <c r="L519" i="2" s="1"/>
  <c r="K515" i="2"/>
  <c r="J515" i="2" s="1"/>
  <c r="M515" i="2"/>
  <c r="L515" i="2" s="1"/>
  <c r="K511" i="2"/>
  <c r="J511" i="2" s="1"/>
  <c r="M511" i="2"/>
  <c r="L511" i="2" s="1"/>
  <c r="K507" i="2"/>
  <c r="J507" i="2" s="1"/>
  <c r="M507" i="2"/>
  <c r="L507" i="2" s="1"/>
  <c r="K503" i="2"/>
  <c r="J503" i="2" s="1"/>
  <c r="M503" i="2"/>
  <c r="L503" i="2" s="1"/>
  <c r="K499" i="2"/>
  <c r="J499" i="2" s="1"/>
  <c r="M499" i="2"/>
  <c r="L499" i="2" s="1"/>
  <c r="K495" i="2"/>
  <c r="J495" i="2" s="1"/>
  <c r="M495" i="2"/>
  <c r="L495" i="2" s="1"/>
  <c r="K491" i="2"/>
  <c r="J491" i="2" s="1"/>
  <c r="M491" i="2"/>
  <c r="L491" i="2" s="1"/>
  <c r="K487" i="2"/>
  <c r="J487" i="2" s="1"/>
  <c r="M487" i="2"/>
  <c r="L487" i="2" s="1"/>
  <c r="K483" i="2"/>
  <c r="J483" i="2" s="1"/>
  <c r="M483" i="2"/>
  <c r="L483" i="2" s="1"/>
  <c r="K479" i="2"/>
  <c r="J479" i="2" s="1"/>
  <c r="M479" i="2"/>
  <c r="L479" i="2" s="1"/>
  <c r="K475" i="2"/>
  <c r="J475" i="2" s="1"/>
  <c r="M475" i="2"/>
  <c r="L475" i="2" s="1"/>
  <c r="K471" i="2"/>
  <c r="J471" i="2" s="1"/>
  <c r="M471" i="2"/>
  <c r="L471" i="2" s="1"/>
  <c r="K466" i="2"/>
  <c r="J466" i="2" s="1"/>
  <c r="M466" i="2"/>
  <c r="L466" i="2" s="1"/>
  <c r="K462" i="2"/>
  <c r="J462" i="2" s="1"/>
  <c r="M462" i="2"/>
  <c r="L462" i="2" s="1"/>
  <c r="K458" i="2"/>
  <c r="J458" i="2" s="1"/>
  <c r="M458" i="2"/>
  <c r="L458" i="2" s="1"/>
  <c r="K454" i="2"/>
  <c r="J454" i="2" s="1"/>
  <c r="M454" i="2"/>
  <c r="L454" i="2" s="1"/>
  <c r="K450" i="2"/>
  <c r="J450" i="2" s="1"/>
  <c r="M450" i="2"/>
  <c r="L450" i="2" s="1"/>
  <c r="K446" i="2"/>
  <c r="J446" i="2" s="1"/>
  <c r="M446" i="2"/>
  <c r="L446" i="2" s="1"/>
  <c r="K442" i="2"/>
  <c r="J442" i="2" s="1"/>
  <c r="M442" i="2"/>
  <c r="L442" i="2" s="1"/>
  <c r="K438" i="2"/>
  <c r="J438" i="2" s="1"/>
  <c r="M438" i="2"/>
  <c r="L438" i="2" s="1"/>
  <c r="K434" i="2"/>
  <c r="J434" i="2" s="1"/>
  <c r="M434" i="2"/>
  <c r="L434" i="2" s="1"/>
  <c r="K430" i="2"/>
  <c r="J430" i="2" s="1"/>
  <c r="M430" i="2"/>
  <c r="L430" i="2" s="1"/>
  <c r="K426" i="2"/>
  <c r="J426" i="2" s="1"/>
  <c r="M426" i="2"/>
  <c r="L426" i="2" s="1"/>
  <c r="K422" i="2"/>
  <c r="J422" i="2" s="1"/>
  <c r="M422" i="2"/>
  <c r="L422" i="2" s="1"/>
  <c r="K418" i="2"/>
  <c r="J418" i="2" s="1"/>
  <c r="M418" i="2"/>
  <c r="L418" i="2" s="1"/>
  <c r="K414" i="2"/>
  <c r="J414" i="2" s="1"/>
  <c r="M414" i="2"/>
  <c r="L414" i="2" s="1"/>
  <c r="K410" i="2"/>
  <c r="J410" i="2" s="1"/>
  <c r="M410" i="2"/>
  <c r="L410" i="2" s="1"/>
  <c r="K406" i="2"/>
  <c r="J406" i="2" s="1"/>
  <c r="M406" i="2"/>
  <c r="L406" i="2" s="1"/>
  <c r="K402" i="2"/>
  <c r="J402" i="2" s="1"/>
  <c r="M402" i="2"/>
  <c r="L402" i="2" s="1"/>
  <c r="K398" i="2"/>
  <c r="J398" i="2" s="1"/>
  <c r="M398" i="2"/>
  <c r="L398" i="2" s="1"/>
  <c r="K394" i="2"/>
  <c r="J394" i="2" s="1"/>
  <c r="M394" i="2"/>
  <c r="L394" i="2" s="1"/>
  <c r="K390" i="2"/>
  <c r="J390" i="2" s="1"/>
  <c r="M390" i="2"/>
  <c r="L390" i="2" s="1"/>
  <c r="K386" i="2"/>
  <c r="J386" i="2" s="1"/>
  <c r="M386" i="2"/>
  <c r="L386" i="2" s="1"/>
  <c r="K382" i="2"/>
  <c r="J382" i="2" s="1"/>
  <c r="M382" i="2"/>
  <c r="L382" i="2" s="1"/>
  <c r="K378" i="2"/>
  <c r="J378" i="2" s="1"/>
  <c r="M378" i="2"/>
  <c r="L378" i="2" s="1"/>
  <c r="K374" i="2"/>
  <c r="J374" i="2" s="1"/>
  <c r="M374" i="2"/>
  <c r="L374" i="2" s="1"/>
  <c r="K370" i="2"/>
  <c r="J370" i="2" s="1"/>
  <c r="M370" i="2"/>
  <c r="L370" i="2" s="1"/>
  <c r="K366" i="2"/>
  <c r="J366" i="2" s="1"/>
  <c r="M366" i="2"/>
  <c r="L366" i="2" s="1"/>
  <c r="K362" i="2"/>
  <c r="J362" i="2" s="1"/>
  <c r="M362" i="2"/>
  <c r="L362" i="2" s="1"/>
  <c r="K358" i="2"/>
  <c r="J358" i="2" s="1"/>
  <c r="M358" i="2"/>
  <c r="L358" i="2" s="1"/>
  <c r="K354" i="2"/>
  <c r="J354" i="2" s="1"/>
  <c r="M354" i="2"/>
  <c r="L354" i="2" s="1"/>
  <c r="K350" i="2"/>
  <c r="J350" i="2" s="1"/>
  <c r="M350" i="2"/>
  <c r="L350" i="2" s="1"/>
  <c r="K346" i="2"/>
  <c r="J346" i="2" s="1"/>
  <c r="M346" i="2"/>
  <c r="L346" i="2" s="1"/>
  <c r="K342" i="2"/>
  <c r="J342" i="2" s="1"/>
  <c r="M342" i="2"/>
  <c r="L342" i="2" s="1"/>
  <c r="K338" i="2"/>
  <c r="J338" i="2" s="1"/>
  <c r="M338" i="2"/>
  <c r="L338" i="2" s="1"/>
  <c r="K334" i="2"/>
  <c r="J334" i="2" s="1"/>
  <c r="M334" i="2"/>
  <c r="L334" i="2" s="1"/>
  <c r="K330" i="2"/>
  <c r="J330" i="2" s="1"/>
  <c r="M330" i="2"/>
  <c r="L330" i="2" s="1"/>
  <c r="K326" i="2"/>
  <c r="J326" i="2" s="1"/>
  <c r="M326" i="2"/>
  <c r="L326" i="2" s="1"/>
  <c r="K322" i="2"/>
  <c r="J322" i="2" s="1"/>
  <c r="M322" i="2"/>
  <c r="L322" i="2" s="1"/>
  <c r="K318" i="2"/>
  <c r="J318" i="2" s="1"/>
  <c r="M318" i="2"/>
  <c r="L318" i="2" s="1"/>
  <c r="K314" i="2"/>
  <c r="J314" i="2" s="1"/>
  <c r="M314" i="2"/>
  <c r="L314" i="2" s="1"/>
  <c r="K310" i="2"/>
  <c r="J310" i="2" s="1"/>
  <c r="M310" i="2"/>
  <c r="L310" i="2" s="1"/>
  <c r="K306" i="2"/>
  <c r="J306" i="2" s="1"/>
  <c r="M306" i="2"/>
  <c r="L306" i="2" s="1"/>
  <c r="K302" i="2"/>
  <c r="J302" i="2" s="1"/>
  <c r="M302" i="2"/>
  <c r="L302" i="2" s="1"/>
  <c r="K298" i="2"/>
  <c r="J298" i="2" s="1"/>
  <c r="M298" i="2"/>
  <c r="L298" i="2" s="1"/>
  <c r="K294" i="2"/>
  <c r="J294" i="2" s="1"/>
  <c r="M294" i="2"/>
  <c r="L294" i="2" s="1"/>
  <c r="K290" i="2"/>
  <c r="J290" i="2" s="1"/>
  <c r="M290" i="2"/>
  <c r="L290" i="2" s="1"/>
  <c r="K286" i="2"/>
  <c r="J286" i="2" s="1"/>
  <c r="M286" i="2"/>
  <c r="L286" i="2" s="1"/>
  <c r="K282" i="2"/>
  <c r="J282" i="2" s="1"/>
  <c r="M282" i="2"/>
  <c r="L282" i="2" s="1"/>
  <c r="K278" i="2"/>
  <c r="J278" i="2" s="1"/>
  <c r="M278" i="2"/>
  <c r="L278" i="2" s="1"/>
  <c r="K274" i="2"/>
  <c r="J274" i="2" s="1"/>
  <c r="M274" i="2"/>
  <c r="L274" i="2" s="1"/>
  <c r="K270" i="2"/>
  <c r="J270" i="2" s="1"/>
  <c r="M270" i="2"/>
  <c r="L270" i="2" s="1"/>
  <c r="K266" i="2"/>
  <c r="J266" i="2" s="1"/>
  <c r="M266" i="2"/>
  <c r="L266" i="2" s="1"/>
  <c r="K262" i="2"/>
  <c r="J262" i="2" s="1"/>
  <c r="M262" i="2"/>
  <c r="L262" i="2" s="1"/>
  <c r="K258" i="2"/>
  <c r="J258" i="2" s="1"/>
  <c r="M258" i="2"/>
  <c r="L258" i="2" s="1"/>
  <c r="K254" i="2"/>
  <c r="J254" i="2" s="1"/>
  <c r="M254" i="2"/>
  <c r="L254" i="2" s="1"/>
  <c r="K250" i="2"/>
  <c r="J250" i="2" s="1"/>
  <c r="M250" i="2"/>
  <c r="L250" i="2" s="1"/>
  <c r="K246" i="2"/>
  <c r="J246" i="2" s="1"/>
  <c r="M246" i="2"/>
  <c r="L246" i="2" s="1"/>
  <c r="K242" i="2"/>
  <c r="J242" i="2" s="1"/>
  <c r="M242" i="2"/>
  <c r="L242" i="2" s="1"/>
  <c r="K238" i="2"/>
  <c r="J238" i="2" s="1"/>
  <c r="M238" i="2"/>
  <c r="L238" i="2" s="1"/>
  <c r="K234" i="2"/>
  <c r="J234" i="2" s="1"/>
  <c r="M234" i="2"/>
  <c r="L234" i="2" s="1"/>
  <c r="K230" i="2"/>
  <c r="J230" i="2" s="1"/>
  <c r="M230" i="2"/>
  <c r="L230" i="2" s="1"/>
  <c r="K226" i="2"/>
  <c r="J226" i="2" s="1"/>
  <c r="M226" i="2"/>
  <c r="L226" i="2" s="1"/>
  <c r="K222" i="2"/>
  <c r="J222" i="2" s="1"/>
  <c r="M222" i="2"/>
  <c r="L222" i="2" s="1"/>
  <c r="K218" i="2"/>
  <c r="J218" i="2" s="1"/>
  <c r="M218" i="2"/>
  <c r="L218" i="2" s="1"/>
  <c r="K214" i="2"/>
  <c r="J214" i="2" s="1"/>
  <c r="M214" i="2"/>
  <c r="L214" i="2" s="1"/>
  <c r="K210" i="2"/>
  <c r="J210" i="2" s="1"/>
  <c r="M210" i="2"/>
  <c r="L210" i="2" s="1"/>
  <c r="K206" i="2"/>
  <c r="J206" i="2" s="1"/>
  <c r="M206" i="2"/>
  <c r="L206" i="2" s="1"/>
  <c r="K202" i="2"/>
  <c r="J202" i="2" s="1"/>
  <c r="M202" i="2"/>
  <c r="L202" i="2" s="1"/>
  <c r="K198" i="2"/>
  <c r="J198" i="2" s="1"/>
  <c r="M198" i="2"/>
  <c r="L198" i="2" s="1"/>
  <c r="K194" i="2"/>
  <c r="J194" i="2" s="1"/>
  <c r="M194" i="2"/>
  <c r="L194" i="2" s="1"/>
  <c r="K190" i="2"/>
  <c r="J190" i="2" s="1"/>
  <c r="M190" i="2"/>
  <c r="L190" i="2" s="1"/>
  <c r="K186" i="2"/>
  <c r="J186" i="2" s="1"/>
  <c r="M186" i="2"/>
  <c r="L186" i="2" s="1"/>
  <c r="K182" i="2"/>
  <c r="J182" i="2" s="1"/>
  <c r="M182" i="2"/>
  <c r="L182" i="2" s="1"/>
  <c r="K178" i="2"/>
  <c r="J178" i="2" s="1"/>
  <c r="M178" i="2"/>
  <c r="L178" i="2" s="1"/>
  <c r="K174" i="2"/>
  <c r="J174" i="2" s="1"/>
  <c r="M174" i="2"/>
  <c r="L174" i="2" s="1"/>
  <c r="K170" i="2"/>
  <c r="J170" i="2" s="1"/>
  <c r="M170" i="2"/>
  <c r="L170" i="2" s="1"/>
  <c r="K166" i="2"/>
  <c r="J166" i="2" s="1"/>
  <c r="M166" i="2"/>
  <c r="L166" i="2" s="1"/>
  <c r="K162" i="2"/>
  <c r="J162" i="2" s="1"/>
  <c r="M162" i="2"/>
  <c r="L162" i="2" s="1"/>
  <c r="K158" i="2"/>
  <c r="J158" i="2" s="1"/>
  <c r="M158" i="2"/>
  <c r="L158" i="2" s="1"/>
  <c r="K154" i="2"/>
  <c r="J154" i="2" s="1"/>
  <c r="M154" i="2"/>
  <c r="L154" i="2" s="1"/>
  <c r="K150" i="2"/>
  <c r="J150" i="2" s="1"/>
  <c r="M150" i="2"/>
  <c r="L150" i="2" s="1"/>
  <c r="K146" i="2"/>
  <c r="J146" i="2" s="1"/>
  <c r="M146" i="2"/>
  <c r="L146" i="2" s="1"/>
  <c r="K142" i="2"/>
  <c r="J142" i="2" s="1"/>
  <c r="M142" i="2"/>
  <c r="L142" i="2" s="1"/>
  <c r="K138" i="2"/>
  <c r="J138" i="2" s="1"/>
  <c r="M138" i="2"/>
  <c r="L138" i="2" s="1"/>
  <c r="K134" i="2"/>
  <c r="J134" i="2" s="1"/>
  <c r="M134" i="2"/>
  <c r="L134" i="2" s="1"/>
  <c r="K130" i="2"/>
  <c r="J130" i="2" s="1"/>
  <c r="M130" i="2"/>
  <c r="L130" i="2" s="1"/>
  <c r="K126" i="2"/>
  <c r="J126" i="2" s="1"/>
  <c r="M126" i="2"/>
  <c r="L126" i="2" s="1"/>
  <c r="K122" i="2"/>
  <c r="J122" i="2" s="1"/>
  <c r="M122" i="2"/>
  <c r="L122" i="2" s="1"/>
  <c r="K118" i="2"/>
  <c r="J118" i="2" s="1"/>
  <c r="M118" i="2"/>
  <c r="L118" i="2" s="1"/>
  <c r="K114" i="2"/>
  <c r="J114" i="2" s="1"/>
  <c r="M114" i="2"/>
  <c r="L114" i="2" s="1"/>
  <c r="K110" i="2"/>
  <c r="J110" i="2" s="1"/>
  <c r="M110" i="2"/>
  <c r="L110" i="2" s="1"/>
  <c r="K106" i="2"/>
  <c r="J106" i="2" s="1"/>
  <c r="M106" i="2"/>
  <c r="L106" i="2" s="1"/>
  <c r="K102" i="2"/>
  <c r="J102" i="2" s="1"/>
  <c r="M102" i="2"/>
  <c r="L102" i="2" s="1"/>
  <c r="K98" i="2"/>
  <c r="J98" i="2" s="1"/>
  <c r="M98" i="2"/>
  <c r="L98" i="2" s="1"/>
  <c r="K94" i="2"/>
  <c r="J94" i="2" s="1"/>
  <c r="M94" i="2"/>
  <c r="L94" i="2" s="1"/>
  <c r="K90" i="2"/>
  <c r="J90" i="2" s="1"/>
  <c r="M90" i="2"/>
  <c r="L90" i="2" s="1"/>
  <c r="K86" i="2"/>
  <c r="J86" i="2" s="1"/>
  <c r="M86" i="2"/>
  <c r="L86" i="2" s="1"/>
  <c r="K82" i="2"/>
  <c r="J82" i="2" s="1"/>
  <c r="M82" i="2"/>
  <c r="L82" i="2" s="1"/>
  <c r="K78" i="2"/>
  <c r="J78" i="2" s="1"/>
  <c r="M78" i="2"/>
  <c r="L78" i="2" s="1"/>
  <c r="K74" i="2"/>
  <c r="J74" i="2" s="1"/>
  <c r="M74" i="2"/>
  <c r="L74" i="2" s="1"/>
  <c r="K70" i="2"/>
  <c r="J70" i="2" s="1"/>
  <c r="M70" i="2"/>
  <c r="L70" i="2" s="1"/>
  <c r="K66" i="2"/>
  <c r="J66" i="2" s="1"/>
  <c r="M66" i="2"/>
  <c r="L66" i="2" s="1"/>
  <c r="K62" i="2"/>
  <c r="J62" i="2" s="1"/>
  <c r="M62" i="2"/>
  <c r="L62" i="2" s="1"/>
  <c r="K58" i="2"/>
  <c r="J58" i="2" s="1"/>
  <c r="M58" i="2"/>
  <c r="L58" i="2" s="1"/>
  <c r="K54" i="2"/>
  <c r="J54" i="2" s="1"/>
  <c r="M54" i="2"/>
  <c r="L54" i="2" s="1"/>
  <c r="K50" i="2"/>
  <c r="J50" i="2" s="1"/>
  <c r="M50" i="2"/>
  <c r="L50" i="2" s="1"/>
  <c r="K46" i="2"/>
  <c r="J46" i="2" s="1"/>
  <c r="M46" i="2"/>
  <c r="L46" i="2" s="1"/>
  <c r="K42" i="2"/>
  <c r="J42" i="2" s="1"/>
  <c r="M42" i="2"/>
  <c r="L42" i="2" s="1"/>
  <c r="K38" i="2"/>
  <c r="J38" i="2" s="1"/>
  <c r="M38" i="2"/>
  <c r="L38" i="2" s="1"/>
  <c r="K34" i="2"/>
  <c r="J34" i="2" s="1"/>
  <c r="M34" i="2"/>
  <c r="L34" i="2" s="1"/>
  <c r="K30" i="2"/>
  <c r="J30" i="2" s="1"/>
  <c r="M30" i="2"/>
  <c r="L30" i="2" s="1"/>
  <c r="K26" i="2"/>
  <c r="J26" i="2" s="1"/>
  <c r="M26" i="2"/>
  <c r="L26" i="2" s="1"/>
  <c r="K22" i="2"/>
  <c r="J22" i="2" s="1"/>
  <c r="M22" i="2"/>
  <c r="L22" i="2" s="1"/>
  <c r="K18" i="2"/>
  <c r="J18" i="2" s="1"/>
  <c r="M18" i="2"/>
  <c r="L18" i="2" s="1"/>
  <c r="K14" i="2"/>
  <c r="J14" i="2" s="1"/>
  <c r="M14" i="2"/>
  <c r="L14" i="2" s="1"/>
  <c r="K10" i="2"/>
  <c r="J10" i="2" s="1"/>
  <c r="M10" i="2"/>
  <c r="L10" i="2" s="1"/>
  <c r="K6" i="2"/>
  <c r="J6" i="2" s="1"/>
  <c r="M6" i="2"/>
  <c r="L6" i="2" s="1"/>
  <c r="K757" i="2"/>
  <c r="J757" i="2" s="1"/>
  <c r="M757" i="2"/>
  <c r="L757" i="2" s="1"/>
  <c r="K741" i="2"/>
  <c r="J741" i="2" s="1"/>
  <c r="M741" i="2"/>
  <c r="L741" i="2" s="1"/>
  <c r="K729" i="2"/>
  <c r="J729" i="2" s="1"/>
  <c r="M729" i="2"/>
  <c r="L729" i="2" s="1"/>
  <c r="K713" i="2"/>
  <c r="J713" i="2" s="1"/>
  <c r="M713" i="2"/>
  <c r="L713" i="2" s="1"/>
  <c r="K697" i="2"/>
  <c r="J697" i="2" s="1"/>
  <c r="M697" i="2"/>
  <c r="L697" i="2" s="1"/>
  <c r="K685" i="2"/>
  <c r="J685" i="2" s="1"/>
  <c r="M685" i="2"/>
  <c r="L685" i="2" s="1"/>
  <c r="K760" i="2"/>
  <c r="J760" i="2" s="1"/>
  <c r="M760" i="2"/>
  <c r="L760" i="2" s="1"/>
  <c r="K748" i="2"/>
  <c r="J748" i="2" s="1"/>
  <c r="M748" i="2"/>
  <c r="L748" i="2" s="1"/>
  <c r="K762" i="2"/>
  <c r="J762" i="2" s="1"/>
  <c r="M762" i="2"/>
  <c r="L762" i="2" s="1"/>
  <c r="K758" i="2"/>
  <c r="J758" i="2" s="1"/>
  <c r="M758" i="2"/>
  <c r="L758" i="2" s="1"/>
  <c r="K754" i="2"/>
  <c r="J754" i="2" s="1"/>
  <c r="M754" i="2"/>
  <c r="L754" i="2" s="1"/>
  <c r="K750" i="2"/>
  <c r="J750" i="2" s="1"/>
  <c r="M750" i="2"/>
  <c r="L750" i="2" s="1"/>
  <c r="K746" i="2"/>
  <c r="J746" i="2" s="1"/>
  <c r="M746" i="2"/>
  <c r="L746" i="2" s="1"/>
  <c r="K742" i="2"/>
  <c r="J742" i="2" s="1"/>
  <c r="M742" i="2"/>
  <c r="L742" i="2" s="1"/>
  <c r="K738" i="2"/>
  <c r="J738" i="2" s="1"/>
  <c r="M738" i="2"/>
  <c r="L738" i="2" s="1"/>
  <c r="K734" i="2"/>
  <c r="J734" i="2" s="1"/>
  <c r="M734" i="2"/>
  <c r="L734" i="2" s="1"/>
  <c r="K730" i="2"/>
  <c r="J730" i="2" s="1"/>
  <c r="M730" i="2"/>
  <c r="L730" i="2" s="1"/>
  <c r="K726" i="2"/>
  <c r="J726" i="2" s="1"/>
  <c r="M726" i="2"/>
  <c r="L726" i="2" s="1"/>
  <c r="K722" i="2"/>
  <c r="J722" i="2" s="1"/>
  <c r="M722" i="2"/>
  <c r="L722" i="2" s="1"/>
  <c r="K718" i="2"/>
  <c r="J718" i="2" s="1"/>
  <c r="M718" i="2"/>
  <c r="L718" i="2" s="1"/>
  <c r="K714" i="2"/>
  <c r="J714" i="2" s="1"/>
  <c r="M714" i="2"/>
  <c r="L714" i="2" s="1"/>
  <c r="K710" i="2"/>
  <c r="J710" i="2" s="1"/>
  <c r="M710" i="2"/>
  <c r="L710" i="2" s="1"/>
  <c r="K706" i="2"/>
  <c r="J706" i="2" s="1"/>
  <c r="M706" i="2"/>
  <c r="L706" i="2" s="1"/>
  <c r="K702" i="2"/>
  <c r="J702" i="2" s="1"/>
  <c r="M702" i="2"/>
  <c r="L702" i="2" s="1"/>
  <c r="K698" i="2"/>
  <c r="J698" i="2" s="1"/>
  <c r="M698" i="2"/>
  <c r="L698" i="2" s="1"/>
  <c r="K694" i="2"/>
  <c r="J694" i="2" s="1"/>
  <c r="M694" i="2"/>
  <c r="L694" i="2" s="1"/>
  <c r="K690" i="2"/>
  <c r="J690" i="2" s="1"/>
  <c r="M690" i="2"/>
  <c r="L690" i="2" s="1"/>
  <c r="K686" i="2"/>
  <c r="J686" i="2" s="1"/>
  <c r="M686" i="2"/>
  <c r="L686" i="2" s="1"/>
  <c r="K682" i="2"/>
  <c r="J682" i="2" s="1"/>
  <c r="M682" i="2"/>
  <c r="L682" i="2" s="1"/>
  <c r="K678" i="2"/>
  <c r="J678" i="2" s="1"/>
  <c r="M678" i="2"/>
  <c r="L678" i="2" s="1"/>
  <c r="K674" i="2"/>
  <c r="J674" i="2" s="1"/>
  <c r="M674" i="2"/>
  <c r="L674" i="2" s="1"/>
  <c r="K670" i="2"/>
  <c r="J670" i="2" s="1"/>
  <c r="M670" i="2"/>
  <c r="L670" i="2" s="1"/>
  <c r="K666" i="2"/>
  <c r="J666" i="2" s="1"/>
  <c r="M666" i="2"/>
  <c r="L666" i="2" s="1"/>
  <c r="K662" i="2"/>
  <c r="J662" i="2" s="1"/>
  <c r="M662" i="2"/>
  <c r="L662" i="2" s="1"/>
  <c r="K658" i="2"/>
  <c r="J658" i="2" s="1"/>
  <c r="M658" i="2"/>
  <c r="L658" i="2" s="1"/>
  <c r="K654" i="2"/>
  <c r="J654" i="2" s="1"/>
  <c r="M654" i="2"/>
  <c r="L654" i="2" s="1"/>
  <c r="K650" i="2"/>
  <c r="J650" i="2" s="1"/>
  <c r="M650" i="2"/>
  <c r="L650" i="2" s="1"/>
  <c r="K646" i="2"/>
  <c r="J646" i="2" s="1"/>
  <c r="M646" i="2"/>
  <c r="L646" i="2" s="1"/>
  <c r="K642" i="2"/>
  <c r="J642" i="2" s="1"/>
  <c r="M642" i="2"/>
  <c r="L642" i="2" s="1"/>
  <c r="K638" i="2"/>
  <c r="J638" i="2" s="1"/>
  <c r="M638" i="2"/>
  <c r="L638" i="2" s="1"/>
  <c r="K634" i="2"/>
  <c r="J634" i="2" s="1"/>
  <c r="M634" i="2"/>
  <c r="L634" i="2" s="1"/>
  <c r="K630" i="2"/>
  <c r="J630" i="2" s="1"/>
  <c r="M630" i="2"/>
  <c r="L630" i="2" s="1"/>
  <c r="K626" i="2"/>
  <c r="J626" i="2" s="1"/>
  <c r="M626" i="2"/>
  <c r="L626" i="2" s="1"/>
  <c r="K622" i="2"/>
  <c r="J622" i="2" s="1"/>
  <c r="M622" i="2"/>
  <c r="L622" i="2" s="1"/>
  <c r="K618" i="2"/>
  <c r="J618" i="2" s="1"/>
  <c r="M618" i="2"/>
  <c r="L618" i="2" s="1"/>
  <c r="K614" i="2"/>
  <c r="J614" i="2" s="1"/>
  <c r="M614" i="2"/>
  <c r="L614" i="2" s="1"/>
  <c r="K610" i="2"/>
  <c r="J610" i="2" s="1"/>
  <c r="M610" i="2"/>
  <c r="L610" i="2" s="1"/>
  <c r="K606" i="2"/>
  <c r="J606" i="2" s="1"/>
  <c r="M606" i="2"/>
  <c r="L606" i="2" s="1"/>
  <c r="K602" i="2"/>
  <c r="J602" i="2" s="1"/>
  <c r="M602" i="2"/>
  <c r="L602" i="2" s="1"/>
  <c r="K598" i="2"/>
  <c r="J598" i="2" s="1"/>
  <c r="M598" i="2"/>
  <c r="L598" i="2" s="1"/>
  <c r="K594" i="2"/>
  <c r="J594" i="2" s="1"/>
  <c r="M594" i="2"/>
  <c r="L594" i="2" s="1"/>
  <c r="K590" i="2"/>
  <c r="J590" i="2" s="1"/>
  <c r="M590" i="2"/>
  <c r="L590" i="2" s="1"/>
  <c r="K586" i="2"/>
  <c r="J586" i="2" s="1"/>
  <c r="M586" i="2"/>
  <c r="L586" i="2" s="1"/>
  <c r="K582" i="2"/>
  <c r="J582" i="2" s="1"/>
  <c r="M582" i="2"/>
  <c r="L582" i="2" s="1"/>
  <c r="K578" i="2"/>
  <c r="J578" i="2" s="1"/>
  <c r="M578" i="2"/>
  <c r="L578" i="2" s="1"/>
  <c r="K574" i="2"/>
  <c r="J574" i="2" s="1"/>
  <c r="M574" i="2"/>
  <c r="L574" i="2" s="1"/>
  <c r="K570" i="2"/>
  <c r="J570" i="2" s="1"/>
  <c r="M570" i="2"/>
  <c r="L570" i="2" s="1"/>
  <c r="K566" i="2"/>
  <c r="J566" i="2" s="1"/>
  <c r="M566" i="2"/>
  <c r="L566" i="2" s="1"/>
  <c r="K562" i="2"/>
  <c r="J562" i="2" s="1"/>
  <c r="M562" i="2"/>
  <c r="L562" i="2" s="1"/>
  <c r="K558" i="2"/>
  <c r="J558" i="2" s="1"/>
  <c r="M558" i="2"/>
  <c r="L558" i="2" s="1"/>
  <c r="K554" i="2"/>
  <c r="J554" i="2" s="1"/>
  <c r="M554" i="2"/>
  <c r="L554" i="2" s="1"/>
  <c r="K550" i="2"/>
  <c r="J550" i="2" s="1"/>
  <c r="M550" i="2"/>
  <c r="L550" i="2" s="1"/>
  <c r="K546" i="2"/>
  <c r="J546" i="2" s="1"/>
  <c r="M546" i="2"/>
  <c r="L546" i="2" s="1"/>
  <c r="K542" i="2"/>
  <c r="J542" i="2" s="1"/>
  <c r="M542" i="2"/>
  <c r="L542" i="2" s="1"/>
  <c r="K538" i="2"/>
  <c r="J538" i="2" s="1"/>
  <c r="M538" i="2"/>
  <c r="L538" i="2" s="1"/>
  <c r="K534" i="2"/>
  <c r="J534" i="2" s="1"/>
  <c r="M534" i="2"/>
  <c r="L534" i="2" s="1"/>
  <c r="K530" i="2"/>
  <c r="J530" i="2" s="1"/>
  <c r="M530" i="2"/>
  <c r="L530" i="2" s="1"/>
  <c r="K526" i="2"/>
  <c r="J526" i="2" s="1"/>
  <c r="M526" i="2"/>
  <c r="L526" i="2" s="1"/>
  <c r="K522" i="2"/>
  <c r="J522" i="2" s="1"/>
  <c r="M522" i="2"/>
  <c r="L522" i="2" s="1"/>
  <c r="K518" i="2"/>
  <c r="J518" i="2" s="1"/>
  <c r="M518" i="2"/>
  <c r="L518" i="2" s="1"/>
  <c r="K514" i="2"/>
  <c r="J514" i="2" s="1"/>
  <c r="M514" i="2"/>
  <c r="L514" i="2" s="1"/>
  <c r="K510" i="2"/>
  <c r="J510" i="2" s="1"/>
  <c r="M510" i="2"/>
  <c r="L510" i="2" s="1"/>
  <c r="K506" i="2"/>
  <c r="J506" i="2" s="1"/>
  <c r="M506" i="2"/>
  <c r="L506" i="2" s="1"/>
  <c r="K502" i="2"/>
  <c r="J502" i="2" s="1"/>
  <c r="M502" i="2"/>
  <c r="L502" i="2" s="1"/>
  <c r="K498" i="2"/>
  <c r="J498" i="2" s="1"/>
  <c r="M498" i="2"/>
  <c r="L498" i="2" s="1"/>
  <c r="K494" i="2"/>
  <c r="J494" i="2" s="1"/>
  <c r="M494" i="2"/>
  <c r="L494" i="2" s="1"/>
  <c r="K490" i="2"/>
  <c r="J490" i="2" s="1"/>
  <c r="M490" i="2"/>
  <c r="L490" i="2" s="1"/>
  <c r="K486" i="2"/>
  <c r="J486" i="2" s="1"/>
  <c r="M486" i="2"/>
  <c r="L486" i="2" s="1"/>
  <c r="K482" i="2"/>
  <c r="J482" i="2" s="1"/>
  <c r="M482" i="2"/>
  <c r="L482" i="2" s="1"/>
  <c r="K478" i="2"/>
  <c r="J478" i="2" s="1"/>
  <c r="M478" i="2"/>
  <c r="L478" i="2" s="1"/>
  <c r="K474" i="2"/>
  <c r="J474" i="2" s="1"/>
  <c r="M474" i="2"/>
  <c r="L474" i="2" s="1"/>
  <c r="K470" i="2"/>
  <c r="J470" i="2" s="1"/>
  <c r="M470" i="2"/>
  <c r="L470" i="2" s="1"/>
  <c r="K465" i="2"/>
  <c r="J465" i="2" s="1"/>
  <c r="M465" i="2"/>
  <c r="L465" i="2" s="1"/>
  <c r="K461" i="2"/>
  <c r="J461" i="2" s="1"/>
  <c r="M461" i="2"/>
  <c r="L461" i="2" s="1"/>
  <c r="K457" i="2"/>
  <c r="J457" i="2" s="1"/>
  <c r="M457" i="2"/>
  <c r="L457" i="2" s="1"/>
  <c r="K453" i="2"/>
  <c r="J453" i="2" s="1"/>
  <c r="M453" i="2"/>
  <c r="L453" i="2" s="1"/>
  <c r="K449" i="2"/>
  <c r="J449" i="2" s="1"/>
  <c r="M449" i="2"/>
  <c r="L449" i="2" s="1"/>
  <c r="K445" i="2"/>
  <c r="J445" i="2" s="1"/>
  <c r="M445" i="2"/>
  <c r="L445" i="2" s="1"/>
  <c r="K441" i="2"/>
  <c r="J441" i="2" s="1"/>
  <c r="M441" i="2"/>
  <c r="L441" i="2" s="1"/>
  <c r="K437" i="2"/>
  <c r="J437" i="2" s="1"/>
  <c r="M437" i="2"/>
  <c r="L437" i="2" s="1"/>
  <c r="K433" i="2"/>
  <c r="J433" i="2" s="1"/>
  <c r="M433" i="2"/>
  <c r="L433" i="2" s="1"/>
  <c r="K429" i="2"/>
  <c r="J429" i="2" s="1"/>
  <c r="M429" i="2"/>
  <c r="L429" i="2" s="1"/>
  <c r="K425" i="2"/>
  <c r="J425" i="2" s="1"/>
  <c r="M425" i="2"/>
  <c r="L425" i="2" s="1"/>
  <c r="K421" i="2"/>
  <c r="J421" i="2" s="1"/>
  <c r="M421" i="2"/>
  <c r="L421" i="2" s="1"/>
  <c r="K417" i="2"/>
  <c r="J417" i="2" s="1"/>
  <c r="M417" i="2"/>
  <c r="L417" i="2" s="1"/>
  <c r="K413" i="2"/>
  <c r="J413" i="2" s="1"/>
  <c r="M413" i="2"/>
  <c r="L413" i="2" s="1"/>
  <c r="K409" i="2"/>
  <c r="J409" i="2" s="1"/>
  <c r="M409" i="2"/>
  <c r="L409" i="2" s="1"/>
  <c r="K405" i="2"/>
  <c r="J405" i="2" s="1"/>
  <c r="M405" i="2"/>
  <c r="L405" i="2" s="1"/>
  <c r="K401" i="2"/>
  <c r="J401" i="2" s="1"/>
  <c r="M401" i="2"/>
  <c r="L401" i="2" s="1"/>
  <c r="K397" i="2"/>
  <c r="J397" i="2" s="1"/>
  <c r="M397" i="2"/>
  <c r="L397" i="2" s="1"/>
  <c r="K393" i="2"/>
  <c r="J393" i="2" s="1"/>
  <c r="M393" i="2"/>
  <c r="L393" i="2" s="1"/>
  <c r="K389" i="2"/>
  <c r="J389" i="2" s="1"/>
  <c r="M389" i="2"/>
  <c r="L389" i="2" s="1"/>
  <c r="K385" i="2"/>
  <c r="J385" i="2" s="1"/>
  <c r="M385" i="2"/>
  <c r="L385" i="2" s="1"/>
  <c r="K381" i="2"/>
  <c r="J381" i="2" s="1"/>
  <c r="M381" i="2"/>
  <c r="L381" i="2" s="1"/>
  <c r="K377" i="2"/>
  <c r="J377" i="2" s="1"/>
  <c r="M377" i="2"/>
  <c r="L377" i="2" s="1"/>
  <c r="K373" i="2"/>
  <c r="J373" i="2" s="1"/>
  <c r="M373" i="2"/>
  <c r="L373" i="2" s="1"/>
  <c r="K369" i="2"/>
  <c r="J369" i="2" s="1"/>
  <c r="M369" i="2"/>
  <c r="L369" i="2" s="1"/>
  <c r="K365" i="2"/>
  <c r="J365" i="2" s="1"/>
  <c r="M365" i="2"/>
  <c r="L365" i="2" s="1"/>
  <c r="K361" i="2"/>
  <c r="J361" i="2" s="1"/>
  <c r="M361" i="2"/>
  <c r="L361" i="2" s="1"/>
  <c r="K357" i="2"/>
  <c r="J357" i="2" s="1"/>
  <c r="M357" i="2"/>
  <c r="L357" i="2" s="1"/>
  <c r="K353" i="2"/>
  <c r="J353" i="2" s="1"/>
  <c r="M353" i="2"/>
  <c r="L353" i="2" s="1"/>
  <c r="K349" i="2"/>
  <c r="J349" i="2" s="1"/>
  <c r="M349" i="2"/>
  <c r="L349" i="2" s="1"/>
  <c r="K345" i="2"/>
  <c r="J345" i="2" s="1"/>
  <c r="M345" i="2"/>
  <c r="L345" i="2" s="1"/>
  <c r="K341" i="2"/>
  <c r="J341" i="2" s="1"/>
  <c r="M341" i="2"/>
  <c r="L341" i="2" s="1"/>
  <c r="K337" i="2"/>
  <c r="J337" i="2" s="1"/>
  <c r="M337" i="2"/>
  <c r="L337" i="2" s="1"/>
  <c r="K333" i="2"/>
  <c r="J333" i="2" s="1"/>
  <c r="M333" i="2"/>
  <c r="L333" i="2" s="1"/>
  <c r="K329" i="2"/>
  <c r="J329" i="2" s="1"/>
  <c r="M329" i="2"/>
  <c r="L329" i="2" s="1"/>
  <c r="K325" i="2"/>
  <c r="J325" i="2" s="1"/>
  <c r="M325" i="2"/>
  <c r="L325" i="2" s="1"/>
  <c r="K321" i="2"/>
  <c r="J321" i="2" s="1"/>
  <c r="M321" i="2"/>
  <c r="L321" i="2" s="1"/>
  <c r="K317" i="2"/>
  <c r="J317" i="2" s="1"/>
  <c r="M317" i="2"/>
  <c r="L317" i="2" s="1"/>
  <c r="K313" i="2"/>
  <c r="J313" i="2" s="1"/>
  <c r="M313" i="2"/>
  <c r="L313" i="2" s="1"/>
  <c r="K309" i="2"/>
  <c r="J309" i="2" s="1"/>
  <c r="M309" i="2"/>
  <c r="L309" i="2" s="1"/>
  <c r="K305" i="2"/>
  <c r="J305" i="2" s="1"/>
  <c r="M305" i="2"/>
  <c r="L305" i="2" s="1"/>
  <c r="K301" i="2"/>
  <c r="J301" i="2" s="1"/>
  <c r="M301" i="2"/>
  <c r="L301" i="2" s="1"/>
  <c r="K297" i="2"/>
  <c r="J297" i="2" s="1"/>
  <c r="M297" i="2"/>
  <c r="L297" i="2" s="1"/>
  <c r="K293" i="2"/>
  <c r="J293" i="2" s="1"/>
  <c r="M293" i="2"/>
  <c r="L293" i="2" s="1"/>
  <c r="K289" i="2"/>
  <c r="J289" i="2" s="1"/>
  <c r="M289" i="2"/>
  <c r="L289" i="2" s="1"/>
  <c r="K285" i="2"/>
  <c r="J285" i="2" s="1"/>
  <c r="M285" i="2"/>
  <c r="L285" i="2" s="1"/>
  <c r="K281" i="2"/>
  <c r="J281" i="2" s="1"/>
  <c r="M281" i="2"/>
  <c r="L281" i="2" s="1"/>
  <c r="K277" i="2"/>
  <c r="J277" i="2" s="1"/>
  <c r="M277" i="2"/>
  <c r="L277" i="2" s="1"/>
  <c r="K273" i="2"/>
  <c r="J273" i="2" s="1"/>
  <c r="M273" i="2"/>
  <c r="L273" i="2" s="1"/>
  <c r="K269" i="2"/>
  <c r="J269" i="2" s="1"/>
  <c r="M269" i="2"/>
  <c r="L269" i="2" s="1"/>
  <c r="K265" i="2"/>
  <c r="J265" i="2" s="1"/>
  <c r="M265" i="2"/>
  <c r="L265" i="2" s="1"/>
  <c r="K261" i="2"/>
  <c r="J261" i="2" s="1"/>
  <c r="M261" i="2"/>
  <c r="L261" i="2" s="1"/>
  <c r="K257" i="2"/>
  <c r="J257" i="2" s="1"/>
  <c r="M257" i="2"/>
  <c r="L257" i="2" s="1"/>
  <c r="K253" i="2"/>
  <c r="J253" i="2" s="1"/>
  <c r="M253" i="2"/>
  <c r="L253" i="2" s="1"/>
  <c r="K249" i="2"/>
  <c r="J249" i="2" s="1"/>
  <c r="M249" i="2"/>
  <c r="L249" i="2" s="1"/>
  <c r="K245" i="2"/>
  <c r="J245" i="2" s="1"/>
  <c r="M245" i="2"/>
  <c r="L245" i="2" s="1"/>
  <c r="K241" i="2"/>
  <c r="J241" i="2" s="1"/>
  <c r="M241" i="2"/>
  <c r="L241" i="2" s="1"/>
  <c r="K237" i="2"/>
  <c r="J237" i="2" s="1"/>
  <c r="M237" i="2"/>
  <c r="L237" i="2" s="1"/>
  <c r="K233" i="2"/>
  <c r="J233" i="2" s="1"/>
  <c r="M233" i="2"/>
  <c r="L233" i="2" s="1"/>
  <c r="K229" i="2"/>
  <c r="J229" i="2" s="1"/>
  <c r="M229" i="2"/>
  <c r="L229" i="2" s="1"/>
  <c r="K225" i="2"/>
  <c r="J225" i="2" s="1"/>
  <c r="M225" i="2"/>
  <c r="L225" i="2" s="1"/>
  <c r="K221" i="2"/>
  <c r="J221" i="2" s="1"/>
  <c r="M221" i="2"/>
  <c r="L221" i="2" s="1"/>
  <c r="K217" i="2"/>
  <c r="J217" i="2" s="1"/>
  <c r="M217" i="2"/>
  <c r="L217" i="2" s="1"/>
  <c r="K213" i="2"/>
  <c r="J213" i="2" s="1"/>
  <c r="M213" i="2"/>
  <c r="L213" i="2" s="1"/>
  <c r="K209" i="2"/>
  <c r="J209" i="2" s="1"/>
  <c r="M209" i="2"/>
  <c r="L209" i="2" s="1"/>
  <c r="K205" i="2"/>
  <c r="J205" i="2" s="1"/>
  <c r="M205" i="2"/>
  <c r="L205" i="2" s="1"/>
  <c r="K201" i="2"/>
  <c r="J201" i="2" s="1"/>
  <c r="M201" i="2"/>
  <c r="L201" i="2" s="1"/>
  <c r="K197" i="2"/>
  <c r="J197" i="2" s="1"/>
  <c r="M197" i="2"/>
  <c r="L197" i="2" s="1"/>
  <c r="K193" i="2"/>
  <c r="J193" i="2" s="1"/>
  <c r="M193" i="2"/>
  <c r="L193" i="2" s="1"/>
  <c r="K189" i="2"/>
  <c r="J189" i="2" s="1"/>
  <c r="M189" i="2"/>
  <c r="L189" i="2" s="1"/>
  <c r="K185" i="2"/>
  <c r="J185" i="2" s="1"/>
  <c r="M185" i="2"/>
  <c r="L185" i="2" s="1"/>
  <c r="K181" i="2"/>
  <c r="J181" i="2" s="1"/>
  <c r="M181" i="2"/>
  <c r="L181" i="2" s="1"/>
  <c r="K177" i="2"/>
  <c r="J177" i="2" s="1"/>
  <c r="M177" i="2"/>
  <c r="L177" i="2" s="1"/>
  <c r="K173" i="2"/>
  <c r="J173" i="2" s="1"/>
  <c r="M173" i="2"/>
  <c r="L173" i="2" s="1"/>
  <c r="K169" i="2"/>
  <c r="J169" i="2" s="1"/>
  <c r="M169" i="2"/>
  <c r="L169" i="2" s="1"/>
  <c r="K165" i="2"/>
  <c r="J165" i="2" s="1"/>
  <c r="M165" i="2"/>
  <c r="L165" i="2" s="1"/>
  <c r="K161" i="2"/>
  <c r="J161" i="2" s="1"/>
  <c r="M161" i="2"/>
  <c r="L161" i="2" s="1"/>
  <c r="K157" i="2"/>
  <c r="J157" i="2" s="1"/>
  <c r="M157" i="2"/>
  <c r="L157" i="2" s="1"/>
  <c r="K153" i="2"/>
  <c r="J153" i="2" s="1"/>
  <c r="M153" i="2"/>
  <c r="L153" i="2" s="1"/>
  <c r="K149" i="2"/>
  <c r="J149" i="2" s="1"/>
  <c r="M149" i="2"/>
  <c r="L149" i="2" s="1"/>
  <c r="K145" i="2"/>
  <c r="J145" i="2" s="1"/>
  <c r="M145" i="2"/>
  <c r="L145" i="2" s="1"/>
  <c r="K141" i="2"/>
  <c r="J141" i="2" s="1"/>
  <c r="M141" i="2"/>
  <c r="L141" i="2" s="1"/>
  <c r="K137" i="2"/>
  <c r="J137" i="2" s="1"/>
  <c r="M137" i="2"/>
  <c r="L137" i="2" s="1"/>
  <c r="K133" i="2"/>
  <c r="J133" i="2" s="1"/>
  <c r="M133" i="2"/>
  <c r="L133" i="2" s="1"/>
  <c r="K129" i="2"/>
  <c r="J129" i="2" s="1"/>
  <c r="M129" i="2"/>
  <c r="L129" i="2" s="1"/>
  <c r="K125" i="2"/>
  <c r="J125" i="2" s="1"/>
  <c r="M125" i="2"/>
  <c r="L125" i="2" s="1"/>
  <c r="K121" i="2"/>
  <c r="J121" i="2" s="1"/>
  <c r="M121" i="2"/>
  <c r="L121" i="2" s="1"/>
  <c r="K117" i="2"/>
  <c r="J117" i="2" s="1"/>
  <c r="M117" i="2"/>
  <c r="L117" i="2" s="1"/>
  <c r="K113" i="2"/>
  <c r="J113" i="2" s="1"/>
  <c r="M113" i="2"/>
  <c r="L113" i="2" s="1"/>
  <c r="K109" i="2"/>
  <c r="J109" i="2" s="1"/>
  <c r="M109" i="2"/>
  <c r="L109" i="2" s="1"/>
  <c r="K105" i="2"/>
  <c r="J105" i="2" s="1"/>
  <c r="M105" i="2"/>
  <c r="L105" i="2" s="1"/>
  <c r="K101" i="2"/>
  <c r="J101" i="2" s="1"/>
  <c r="M101" i="2"/>
  <c r="L101" i="2" s="1"/>
  <c r="K97" i="2"/>
  <c r="J97" i="2" s="1"/>
  <c r="M97" i="2"/>
  <c r="L97" i="2" s="1"/>
  <c r="K93" i="2"/>
  <c r="J93" i="2" s="1"/>
  <c r="M93" i="2"/>
  <c r="L93" i="2" s="1"/>
  <c r="K89" i="2"/>
  <c r="J89" i="2" s="1"/>
  <c r="M89" i="2"/>
  <c r="L89" i="2" s="1"/>
  <c r="K85" i="2"/>
  <c r="J85" i="2" s="1"/>
  <c r="M85" i="2"/>
  <c r="L85" i="2" s="1"/>
  <c r="K81" i="2"/>
  <c r="J81" i="2" s="1"/>
  <c r="M81" i="2"/>
  <c r="L81" i="2" s="1"/>
  <c r="K77" i="2"/>
  <c r="J77" i="2" s="1"/>
  <c r="M77" i="2"/>
  <c r="L77" i="2" s="1"/>
  <c r="K73" i="2"/>
  <c r="J73" i="2" s="1"/>
  <c r="M73" i="2"/>
  <c r="L73" i="2" s="1"/>
  <c r="K69" i="2"/>
  <c r="J69" i="2" s="1"/>
  <c r="M69" i="2"/>
  <c r="L69" i="2" s="1"/>
  <c r="K65" i="2"/>
  <c r="J65" i="2" s="1"/>
  <c r="M65" i="2"/>
  <c r="L65" i="2" s="1"/>
  <c r="K61" i="2"/>
  <c r="J61" i="2" s="1"/>
  <c r="M61" i="2"/>
  <c r="L61" i="2" s="1"/>
  <c r="K57" i="2"/>
  <c r="J57" i="2" s="1"/>
  <c r="M57" i="2"/>
  <c r="L57" i="2" s="1"/>
  <c r="K53" i="2"/>
  <c r="J53" i="2" s="1"/>
  <c r="M53" i="2"/>
  <c r="L53" i="2" s="1"/>
  <c r="K49" i="2"/>
  <c r="J49" i="2" s="1"/>
  <c r="M49" i="2"/>
  <c r="L49" i="2" s="1"/>
  <c r="K45" i="2"/>
  <c r="J45" i="2" s="1"/>
  <c r="M45" i="2"/>
  <c r="L45" i="2" s="1"/>
  <c r="K41" i="2"/>
  <c r="J41" i="2" s="1"/>
  <c r="M41" i="2"/>
  <c r="L41" i="2" s="1"/>
  <c r="K37" i="2"/>
  <c r="J37" i="2" s="1"/>
  <c r="M37" i="2"/>
  <c r="L37" i="2" s="1"/>
  <c r="K33" i="2"/>
  <c r="J33" i="2" s="1"/>
  <c r="M33" i="2"/>
  <c r="L33" i="2" s="1"/>
  <c r="K29" i="2"/>
  <c r="J29" i="2" s="1"/>
  <c r="M29" i="2"/>
  <c r="L29" i="2" s="1"/>
  <c r="K25" i="2"/>
  <c r="J25" i="2" s="1"/>
  <c r="M25" i="2"/>
  <c r="L25" i="2" s="1"/>
  <c r="K21" i="2"/>
  <c r="J21" i="2" s="1"/>
  <c r="M21" i="2"/>
  <c r="L21" i="2" s="1"/>
  <c r="K17" i="2"/>
  <c r="J17" i="2" s="1"/>
  <c r="M17" i="2"/>
  <c r="L17" i="2" s="1"/>
  <c r="K13" i="2"/>
  <c r="J13" i="2" s="1"/>
  <c r="M13" i="2"/>
  <c r="L13" i="2" s="1"/>
  <c r="K9" i="2"/>
  <c r="J9" i="2" s="1"/>
  <c r="M9" i="2"/>
  <c r="L9" i="2" s="1"/>
  <c r="K5" i="2"/>
  <c r="J5" i="2" s="1"/>
  <c r="M5" i="2"/>
  <c r="L5" i="2" s="1"/>
  <c r="K753" i="2"/>
  <c r="J753" i="2" s="1"/>
  <c r="M753" i="2"/>
  <c r="L753" i="2" s="1"/>
  <c r="K737" i="2"/>
  <c r="J737" i="2" s="1"/>
  <c r="M737" i="2"/>
  <c r="L737" i="2" s="1"/>
  <c r="K721" i="2"/>
  <c r="J721" i="2" s="1"/>
  <c r="M721" i="2"/>
  <c r="L721" i="2" s="1"/>
  <c r="K705" i="2"/>
  <c r="J705" i="2" s="1"/>
  <c r="M705" i="2"/>
  <c r="L705" i="2" s="1"/>
  <c r="K693" i="2"/>
  <c r="J693" i="2" s="1"/>
  <c r="M693" i="2"/>
  <c r="L693" i="2" s="1"/>
  <c r="K681" i="2"/>
  <c r="J681" i="2" s="1"/>
  <c r="M681" i="2"/>
  <c r="L681" i="2" s="1"/>
  <c r="K669" i="2"/>
  <c r="J669" i="2" s="1"/>
  <c r="M669" i="2"/>
  <c r="L669" i="2" s="1"/>
  <c r="K665" i="2"/>
  <c r="J665" i="2" s="1"/>
  <c r="M665" i="2"/>
  <c r="L665" i="2" s="1"/>
  <c r="K661" i="2"/>
  <c r="J661" i="2" s="1"/>
  <c r="M661" i="2"/>
  <c r="L661" i="2" s="1"/>
  <c r="K657" i="2"/>
  <c r="J657" i="2" s="1"/>
  <c r="M657" i="2"/>
  <c r="L657" i="2" s="1"/>
  <c r="K653" i="2"/>
  <c r="J653" i="2" s="1"/>
  <c r="M653" i="2"/>
  <c r="L653" i="2" s="1"/>
  <c r="K649" i="2"/>
  <c r="J649" i="2" s="1"/>
  <c r="M649" i="2"/>
  <c r="L649" i="2" s="1"/>
  <c r="K645" i="2"/>
  <c r="J645" i="2" s="1"/>
  <c r="M645" i="2"/>
  <c r="L645" i="2" s="1"/>
  <c r="K641" i="2"/>
  <c r="J641" i="2" s="1"/>
  <c r="M641" i="2"/>
  <c r="L641" i="2" s="1"/>
  <c r="K637" i="2"/>
  <c r="J637" i="2" s="1"/>
  <c r="M637" i="2"/>
  <c r="L637" i="2" s="1"/>
  <c r="K633" i="2"/>
  <c r="J633" i="2" s="1"/>
  <c r="M633" i="2"/>
  <c r="L633" i="2" s="1"/>
  <c r="K629" i="2"/>
  <c r="J629" i="2" s="1"/>
  <c r="M629" i="2"/>
  <c r="L629" i="2" s="1"/>
  <c r="K625" i="2"/>
  <c r="J625" i="2" s="1"/>
  <c r="M625" i="2"/>
  <c r="L625" i="2" s="1"/>
  <c r="K621" i="2"/>
  <c r="J621" i="2" s="1"/>
  <c r="M621" i="2"/>
  <c r="L621" i="2" s="1"/>
  <c r="K617" i="2"/>
  <c r="J617" i="2" s="1"/>
  <c r="M617" i="2"/>
  <c r="L617" i="2" s="1"/>
  <c r="K613" i="2"/>
  <c r="J613" i="2" s="1"/>
  <c r="M613" i="2"/>
  <c r="L613" i="2" s="1"/>
  <c r="K609" i="2"/>
  <c r="J609" i="2" s="1"/>
  <c r="M609" i="2"/>
  <c r="L609" i="2" s="1"/>
  <c r="K605" i="2"/>
  <c r="J605" i="2" s="1"/>
  <c r="M605" i="2"/>
  <c r="L605" i="2" s="1"/>
  <c r="K601" i="2"/>
  <c r="J601" i="2" s="1"/>
  <c r="M601" i="2"/>
  <c r="L601" i="2" s="1"/>
  <c r="K597" i="2"/>
  <c r="J597" i="2" s="1"/>
  <c r="M597" i="2"/>
  <c r="L597" i="2" s="1"/>
  <c r="K593" i="2"/>
  <c r="J593" i="2" s="1"/>
  <c r="M593" i="2"/>
  <c r="L593" i="2" s="1"/>
  <c r="K589" i="2"/>
  <c r="J589" i="2" s="1"/>
  <c r="M589" i="2"/>
  <c r="L589" i="2" s="1"/>
  <c r="K585" i="2"/>
  <c r="J585" i="2" s="1"/>
  <c r="M585" i="2"/>
  <c r="L585" i="2" s="1"/>
  <c r="K581" i="2"/>
  <c r="J581" i="2" s="1"/>
  <c r="M581" i="2"/>
  <c r="L581" i="2" s="1"/>
  <c r="K577" i="2"/>
  <c r="J577" i="2" s="1"/>
  <c r="M577" i="2"/>
  <c r="L577" i="2" s="1"/>
  <c r="K573" i="2"/>
  <c r="J573" i="2" s="1"/>
  <c r="M573" i="2"/>
  <c r="L573" i="2" s="1"/>
  <c r="K569" i="2"/>
  <c r="J569" i="2" s="1"/>
  <c r="M569" i="2"/>
  <c r="L569" i="2" s="1"/>
  <c r="K565" i="2"/>
  <c r="J565" i="2" s="1"/>
  <c r="M565" i="2"/>
  <c r="L565" i="2" s="1"/>
  <c r="K561" i="2"/>
  <c r="J561" i="2" s="1"/>
  <c r="M561" i="2"/>
  <c r="L561" i="2" s="1"/>
  <c r="K557" i="2"/>
  <c r="J557" i="2" s="1"/>
  <c r="M557" i="2"/>
  <c r="L557" i="2" s="1"/>
  <c r="K553" i="2"/>
  <c r="J553" i="2" s="1"/>
  <c r="M553" i="2"/>
  <c r="L553" i="2" s="1"/>
  <c r="K549" i="2"/>
  <c r="J549" i="2" s="1"/>
  <c r="M549" i="2"/>
  <c r="L549" i="2" s="1"/>
  <c r="K545" i="2"/>
  <c r="J545" i="2" s="1"/>
  <c r="M545" i="2"/>
  <c r="L545" i="2" s="1"/>
  <c r="K541" i="2"/>
  <c r="J541" i="2" s="1"/>
  <c r="M541" i="2"/>
  <c r="L541" i="2" s="1"/>
  <c r="K537" i="2"/>
  <c r="J537" i="2" s="1"/>
  <c r="M537" i="2"/>
  <c r="L537" i="2" s="1"/>
  <c r="K533" i="2"/>
  <c r="J533" i="2" s="1"/>
  <c r="M533" i="2"/>
  <c r="L533" i="2" s="1"/>
  <c r="K529" i="2"/>
  <c r="J529" i="2" s="1"/>
  <c r="M529" i="2"/>
  <c r="L529" i="2" s="1"/>
  <c r="K525" i="2"/>
  <c r="J525" i="2" s="1"/>
  <c r="M525" i="2"/>
  <c r="L525" i="2" s="1"/>
  <c r="K521" i="2"/>
  <c r="J521" i="2" s="1"/>
  <c r="M521" i="2"/>
  <c r="L521" i="2" s="1"/>
  <c r="K517" i="2"/>
  <c r="J517" i="2" s="1"/>
  <c r="M517" i="2"/>
  <c r="L517" i="2" s="1"/>
  <c r="K513" i="2"/>
  <c r="J513" i="2" s="1"/>
  <c r="M513" i="2"/>
  <c r="L513" i="2" s="1"/>
  <c r="K509" i="2"/>
  <c r="J509" i="2" s="1"/>
  <c r="M509" i="2"/>
  <c r="L509" i="2" s="1"/>
  <c r="K505" i="2"/>
  <c r="J505" i="2" s="1"/>
  <c r="M505" i="2"/>
  <c r="L505" i="2" s="1"/>
  <c r="K501" i="2"/>
  <c r="J501" i="2" s="1"/>
  <c r="M501" i="2"/>
  <c r="L501" i="2" s="1"/>
  <c r="K497" i="2"/>
  <c r="J497" i="2" s="1"/>
  <c r="M497" i="2"/>
  <c r="L497" i="2" s="1"/>
  <c r="K493" i="2"/>
  <c r="J493" i="2" s="1"/>
  <c r="M493" i="2"/>
  <c r="L493" i="2" s="1"/>
  <c r="K489" i="2"/>
  <c r="J489" i="2" s="1"/>
  <c r="M489" i="2"/>
  <c r="L489" i="2" s="1"/>
  <c r="K485" i="2"/>
  <c r="J485" i="2" s="1"/>
  <c r="M485" i="2"/>
  <c r="L485" i="2" s="1"/>
  <c r="K481" i="2"/>
  <c r="J481" i="2" s="1"/>
  <c r="M481" i="2"/>
  <c r="L481" i="2" s="1"/>
  <c r="K477" i="2"/>
  <c r="J477" i="2" s="1"/>
  <c r="M477" i="2"/>
  <c r="L477" i="2" s="1"/>
  <c r="K473" i="2"/>
  <c r="J473" i="2" s="1"/>
  <c r="M473" i="2"/>
  <c r="L473" i="2" s="1"/>
  <c r="K469" i="2"/>
  <c r="J469" i="2" s="1"/>
  <c r="M469" i="2"/>
  <c r="L469" i="2" s="1"/>
  <c r="K464" i="2"/>
  <c r="J464" i="2" s="1"/>
  <c r="M464" i="2"/>
  <c r="L464" i="2" s="1"/>
  <c r="K460" i="2"/>
  <c r="J460" i="2" s="1"/>
  <c r="M460" i="2"/>
  <c r="L460" i="2" s="1"/>
  <c r="K456" i="2"/>
  <c r="J456" i="2" s="1"/>
  <c r="M456" i="2"/>
  <c r="L456" i="2" s="1"/>
  <c r="K452" i="2"/>
  <c r="J452" i="2" s="1"/>
  <c r="M452" i="2"/>
  <c r="L452" i="2" s="1"/>
  <c r="K448" i="2"/>
  <c r="J448" i="2" s="1"/>
  <c r="M448" i="2"/>
  <c r="L448" i="2" s="1"/>
  <c r="K444" i="2"/>
  <c r="J444" i="2" s="1"/>
  <c r="M444" i="2"/>
  <c r="L444" i="2" s="1"/>
  <c r="K440" i="2"/>
  <c r="J440" i="2" s="1"/>
  <c r="M440" i="2"/>
  <c r="L440" i="2" s="1"/>
  <c r="K436" i="2"/>
  <c r="J436" i="2" s="1"/>
  <c r="M436" i="2"/>
  <c r="L436" i="2" s="1"/>
  <c r="K432" i="2"/>
  <c r="J432" i="2" s="1"/>
  <c r="M432" i="2"/>
  <c r="L432" i="2" s="1"/>
  <c r="K428" i="2"/>
  <c r="J428" i="2" s="1"/>
  <c r="M428" i="2"/>
  <c r="L428" i="2" s="1"/>
  <c r="K424" i="2"/>
  <c r="J424" i="2" s="1"/>
  <c r="M424" i="2"/>
  <c r="L424" i="2" s="1"/>
  <c r="K420" i="2"/>
  <c r="J420" i="2" s="1"/>
  <c r="M420" i="2"/>
  <c r="L420" i="2" s="1"/>
  <c r="K416" i="2"/>
  <c r="J416" i="2" s="1"/>
  <c r="M416" i="2"/>
  <c r="L416" i="2" s="1"/>
  <c r="K412" i="2"/>
  <c r="J412" i="2" s="1"/>
  <c r="M412" i="2"/>
  <c r="L412" i="2" s="1"/>
  <c r="K408" i="2"/>
  <c r="J408" i="2" s="1"/>
  <c r="M408" i="2"/>
  <c r="L408" i="2" s="1"/>
  <c r="K404" i="2"/>
  <c r="J404" i="2" s="1"/>
  <c r="M404" i="2"/>
  <c r="L404" i="2" s="1"/>
  <c r="K400" i="2"/>
  <c r="J400" i="2" s="1"/>
  <c r="M400" i="2"/>
  <c r="L400" i="2" s="1"/>
  <c r="K396" i="2"/>
  <c r="J396" i="2" s="1"/>
  <c r="M396" i="2"/>
  <c r="L396" i="2" s="1"/>
  <c r="K392" i="2"/>
  <c r="J392" i="2" s="1"/>
  <c r="M392" i="2"/>
  <c r="L392" i="2" s="1"/>
  <c r="K388" i="2"/>
  <c r="J388" i="2" s="1"/>
  <c r="M388" i="2"/>
  <c r="L388" i="2" s="1"/>
  <c r="K384" i="2"/>
  <c r="J384" i="2" s="1"/>
  <c r="M384" i="2"/>
  <c r="L384" i="2" s="1"/>
  <c r="K380" i="2"/>
  <c r="J380" i="2" s="1"/>
  <c r="M380" i="2"/>
  <c r="L380" i="2" s="1"/>
  <c r="K376" i="2"/>
  <c r="J376" i="2" s="1"/>
  <c r="M376" i="2"/>
  <c r="L376" i="2" s="1"/>
  <c r="K372" i="2"/>
  <c r="J372" i="2" s="1"/>
  <c r="M372" i="2"/>
  <c r="L372" i="2" s="1"/>
  <c r="K368" i="2"/>
  <c r="J368" i="2" s="1"/>
  <c r="M368" i="2"/>
  <c r="L368" i="2" s="1"/>
  <c r="K364" i="2"/>
  <c r="J364" i="2" s="1"/>
  <c r="M364" i="2"/>
  <c r="L364" i="2" s="1"/>
  <c r="K360" i="2"/>
  <c r="J360" i="2" s="1"/>
  <c r="M360" i="2"/>
  <c r="L360" i="2" s="1"/>
  <c r="K356" i="2"/>
  <c r="J356" i="2" s="1"/>
  <c r="M356" i="2"/>
  <c r="L356" i="2" s="1"/>
  <c r="K352" i="2"/>
  <c r="J352" i="2" s="1"/>
  <c r="M352" i="2"/>
  <c r="L352" i="2" s="1"/>
  <c r="K348" i="2"/>
  <c r="J348" i="2" s="1"/>
  <c r="M348" i="2"/>
  <c r="L348" i="2" s="1"/>
  <c r="K344" i="2"/>
  <c r="J344" i="2" s="1"/>
  <c r="M344" i="2"/>
  <c r="L344" i="2" s="1"/>
  <c r="K340" i="2"/>
  <c r="J340" i="2" s="1"/>
  <c r="M340" i="2"/>
  <c r="L340" i="2" s="1"/>
  <c r="K336" i="2"/>
  <c r="J336" i="2" s="1"/>
  <c r="M336" i="2"/>
  <c r="L336" i="2" s="1"/>
  <c r="K332" i="2"/>
  <c r="J332" i="2" s="1"/>
  <c r="M332" i="2"/>
  <c r="L332" i="2" s="1"/>
  <c r="K328" i="2"/>
  <c r="J328" i="2" s="1"/>
  <c r="M328" i="2"/>
  <c r="L328" i="2" s="1"/>
  <c r="K324" i="2"/>
  <c r="J324" i="2" s="1"/>
  <c r="M324" i="2"/>
  <c r="L324" i="2" s="1"/>
  <c r="K320" i="2"/>
  <c r="J320" i="2" s="1"/>
  <c r="M320" i="2"/>
  <c r="L320" i="2" s="1"/>
  <c r="K316" i="2"/>
  <c r="J316" i="2" s="1"/>
  <c r="M316" i="2"/>
  <c r="L316" i="2" s="1"/>
  <c r="K312" i="2"/>
  <c r="J312" i="2" s="1"/>
  <c r="M312" i="2"/>
  <c r="L312" i="2" s="1"/>
  <c r="K308" i="2"/>
  <c r="J308" i="2" s="1"/>
  <c r="M308" i="2"/>
  <c r="L308" i="2" s="1"/>
  <c r="K304" i="2"/>
  <c r="J304" i="2" s="1"/>
  <c r="M304" i="2"/>
  <c r="L304" i="2" s="1"/>
  <c r="K300" i="2"/>
  <c r="J300" i="2" s="1"/>
  <c r="M300" i="2"/>
  <c r="L300" i="2" s="1"/>
  <c r="K296" i="2"/>
  <c r="J296" i="2" s="1"/>
  <c r="M296" i="2"/>
  <c r="L296" i="2" s="1"/>
  <c r="K292" i="2"/>
  <c r="J292" i="2" s="1"/>
  <c r="M292" i="2"/>
  <c r="L292" i="2" s="1"/>
  <c r="K288" i="2"/>
  <c r="J288" i="2" s="1"/>
  <c r="M288" i="2"/>
  <c r="L288" i="2" s="1"/>
  <c r="K284" i="2"/>
  <c r="J284" i="2" s="1"/>
  <c r="M284" i="2"/>
  <c r="L284" i="2" s="1"/>
  <c r="K280" i="2"/>
  <c r="J280" i="2" s="1"/>
  <c r="M280" i="2"/>
  <c r="L280" i="2" s="1"/>
  <c r="K276" i="2"/>
  <c r="J276" i="2" s="1"/>
  <c r="M276" i="2"/>
  <c r="L276" i="2" s="1"/>
  <c r="K272" i="2"/>
  <c r="J272" i="2" s="1"/>
  <c r="M272" i="2"/>
  <c r="L272" i="2" s="1"/>
  <c r="K268" i="2"/>
  <c r="J268" i="2" s="1"/>
  <c r="M268" i="2"/>
  <c r="L268" i="2" s="1"/>
  <c r="K264" i="2"/>
  <c r="J264" i="2" s="1"/>
  <c r="M264" i="2"/>
  <c r="L264" i="2" s="1"/>
  <c r="K260" i="2"/>
  <c r="J260" i="2" s="1"/>
  <c r="M260" i="2"/>
  <c r="L260" i="2" s="1"/>
  <c r="K256" i="2"/>
  <c r="J256" i="2" s="1"/>
  <c r="M256" i="2"/>
  <c r="L256" i="2" s="1"/>
  <c r="K252" i="2"/>
  <c r="J252" i="2" s="1"/>
  <c r="M252" i="2"/>
  <c r="L252" i="2" s="1"/>
  <c r="K248" i="2"/>
  <c r="J248" i="2" s="1"/>
  <c r="M248" i="2"/>
  <c r="L248" i="2" s="1"/>
  <c r="K244" i="2"/>
  <c r="J244" i="2" s="1"/>
  <c r="M244" i="2"/>
  <c r="L244" i="2" s="1"/>
  <c r="K240" i="2"/>
  <c r="J240" i="2" s="1"/>
  <c r="M240" i="2"/>
  <c r="L240" i="2" s="1"/>
  <c r="K236" i="2"/>
  <c r="J236" i="2" s="1"/>
  <c r="M236" i="2"/>
  <c r="L236" i="2" s="1"/>
  <c r="K232" i="2"/>
  <c r="J232" i="2" s="1"/>
  <c r="M232" i="2"/>
  <c r="L232" i="2" s="1"/>
  <c r="K228" i="2"/>
  <c r="J228" i="2" s="1"/>
  <c r="M228" i="2"/>
  <c r="L228" i="2" s="1"/>
  <c r="K224" i="2"/>
  <c r="J224" i="2" s="1"/>
  <c r="M224" i="2"/>
  <c r="L224" i="2" s="1"/>
  <c r="K220" i="2"/>
  <c r="J220" i="2" s="1"/>
  <c r="M220" i="2"/>
  <c r="L220" i="2" s="1"/>
  <c r="K216" i="2"/>
  <c r="J216" i="2" s="1"/>
  <c r="M216" i="2"/>
  <c r="L216" i="2" s="1"/>
  <c r="K212" i="2"/>
  <c r="J212" i="2" s="1"/>
  <c r="M212" i="2"/>
  <c r="L212" i="2" s="1"/>
  <c r="K208" i="2"/>
  <c r="J208" i="2" s="1"/>
  <c r="M208" i="2"/>
  <c r="L208" i="2" s="1"/>
  <c r="K204" i="2"/>
  <c r="J204" i="2" s="1"/>
  <c r="M204" i="2"/>
  <c r="L204" i="2" s="1"/>
  <c r="K200" i="2"/>
  <c r="J200" i="2" s="1"/>
  <c r="M200" i="2"/>
  <c r="L200" i="2" s="1"/>
  <c r="K196" i="2"/>
  <c r="J196" i="2" s="1"/>
  <c r="M196" i="2"/>
  <c r="L196" i="2" s="1"/>
  <c r="K192" i="2"/>
  <c r="J192" i="2" s="1"/>
  <c r="M192" i="2"/>
  <c r="L192" i="2" s="1"/>
  <c r="K188" i="2"/>
  <c r="J188" i="2" s="1"/>
  <c r="M188" i="2"/>
  <c r="L188" i="2" s="1"/>
  <c r="K184" i="2"/>
  <c r="J184" i="2" s="1"/>
  <c r="M184" i="2"/>
  <c r="L184" i="2" s="1"/>
  <c r="K180" i="2"/>
  <c r="J180" i="2" s="1"/>
  <c r="M180" i="2"/>
  <c r="L180" i="2" s="1"/>
  <c r="K176" i="2"/>
  <c r="J176" i="2" s="1"/>
  <c r="M176" i="2"/>
  <c r="L176" i="2" s="1"/>
  <c r="K172" i="2"/>
  <c r="J172" i="2" s="1"/>
  <c r="M172" i="2"/>
  <c r="L172" i="2" s="1"/>
  <c r="K168" i="2"/>
  <c r="J168" i="2" s="1"/>
  <c r="M168" i="2"/>
  <c r="L168" i="2" s="1"/>
  <c r="K164" i="2"/>
  <c r="J164" i="2" s="1"/>
  <c r="M164" i="2"/>
  <c r="L164" i="2" s="1"/>
  <c r="K160" i="2"/>
  <c r="J160" i="2" s="1"/>
  <c r="M160" i="2"/>
  <c r="L160" i="2" s="1"/>
  <c r="K156" i="2"/>
  <c r="J156" i="2" s="1"/>
  <c r="M156" i="2"/>
  <c r="L156" i="2" s="1"/>
  <c r="K152" i="2"/>
  <c r="J152" i="2" s="1"/>
  <c r="M152" i="2"/>
  <c r="L152" i="2" s="1"/>
  <c r="K148" i="2"/>
  <c r="J148" i="2" s="1"/>
  <c r="M148" i="2"/>
  <c r="L148" i="2" s="1"/>
  <c r="K144" i="2"/>
  <c r="J144" i="2" s="1"/>
  <c r="M144" i="2"/>
  <c r="L144" i="2" s="1"/>
  <c r="K140" i="2"/>
  <c r="J140" i="2" s="1"/>
  <c r="M140" i="2"/>
  <c r="L140" i="2" s="1"/>
  <c r="K136" i="2"/>
  <c r="J136" i="2" s="1"/>
  <c r="M136" i="2"/>
  <c r="L136" i="2" s="1"/>
  <c r="K132" i="2"/>
  <c r="J132" i="2" s="1"/>
  <c r="M132" i="2"/>
  <c r="L132" i="2" s="1"/>
  <c r="K128" i="2"/>
  <c r="J128" i="2" s="1"/>
  <c r="M128" i="2"/>
  <c r="L128" i="2" s="1"/>
  <c r="K124" i="2"/>
  <c r="J124" i="2" s="1"/>
  <c r="M124" i="2"/>
  <c r="L124" i="2" s="1"/>
  <c r="K120" i="2"/>
  <c r="J120" i="2" s="1"/>
  <c r="M120" i="2"/>
  <c r="L120" i="2" s="1"/>
  <c r="K116" i="2"/>
  <c r="J116" i="2" s="1"/>
  <c r="M116" i="2"/>
  <c r="L116" i="2" s="1"/>
  <c r="K112" i="2"/>
  <c r="J112" i="2" s="1"/>
  <c r="M112" i="2"/>
  <c r="L112" i="2" s="1"/>
  <c r="K108" i="2"/>
  <c r="J108" i="2" s="1"/>
  <c r="M108" i="2"/>
  <c r="L108" i="2" s="1"/>
  <c r="K104" i="2"/>
  <c r="J104" i="2" s="1"/>
  <c r="M104" i="2"/>
  <c r="L104" i="2" s="1"/>
  <c r="K100" i="2"/>
  <c r="J100" i="2" s="1"/>
  <c r="M100" i="2"/>
  <c r="L100" i="2" s="1"/>
  <c r="K96" i="2"/>
  <c r="J96" i="2" s="1"/>
  <c r="M96" i="2"/>
  <c r="L96" i="2" s="1"/>
  <c r="K92" i="2"/>
  <c r="J92" i="2" s="1"/>
  <c r="M92" i="2"/>
  <c r="L92" i="2" s="1"/>
  <c r="K88" i="2"/>
  <c r="J88" i="2" s="1"/>
  <c r="M88" i="2"/>
  <c r="L88" i="2" s="1"/>
  <c r="K84" i="2"/>
  <c r="J84" i="2" s="1"/>
  <c r="M84" i="2"/>
  <c r="L84" i="2" s="1"/>
  <c r="K80" i="2"/>
  <c r="J80" i="2" s="1"/>
  <c r="M80" i="2"/>
  <c r="L80" i="2" s="1"/>
  <c r="K76" i="2"/>
  <c r="J76" i="2" s="1"/>
  <c r="M76" i="2"/>
  <c r="L76" i="2" s="1"/>
  <c r="K72" i="2"/>
  <c r="J72" i="2" s="1"/>
  <c r="M72" i="2"/>
  <c r="L72" i="2" s="1"/>
  <c r="K68" i="2"/>
  <c r="J68" i="2" s="1"/>
  <c r="M68" i="2"/>
  <c r="L68" i="2" s="1"/>
  <c r="K64" i="2"/>
  <c r="J64" i="2" s="1"/>
  <c r="M64" i="2"/>
  <c r="L64" i="2" s="1"/>
  <c r="K60" i="2"/>
  <c r="J60" i="2" s="1"/>
  <c r="M60" i="2"/>
  <c r="L60" i="2" s="1"/>
  <c r="K56" i="2"/>
  <c r="J56" i="2" s="1"/>
  <c r="M56" i="2"/>
  <c r="L56" i="2" s="1"/>
  <c r="K52" i="2"/>
  <c r="J52" i="2" s="1"/>
  <c r="M52" i="2"/>
  <c r="L52" i="2" s="1"/>
  <c r="K48" i="2"/>
  <c r="J48" i="2" s="1"/>
  <c r="M48" i="2"/>
  <c r="L48" i="2" s="1"/>
  <c r="K44" i="2"/>
  <c r="J44" i="2" s="1"/>
  <c r="M44" i="2"/>
  <c r="L44" i="2" s="1"/>
  <c r="K40" i="2"/>
  <c r="J40" i="2" s="1"/>
  <c r="M40" i="2"/>
  <c r="L40" i="2" s="1"/>
  <c r="K36" i="2"/>
  <c r="J36" i="2" s="1"/>
  <c r="M36" i="2"/>
  <c r="L36" i="2" s="1"/>
  <c r="K32" i="2"/>
  <c r="J32" i="2" s="1"/>
  <c r="M32" i="2"/>
  <c r="L32" i="2" s="1"/>
  <c r="K28" i="2"/>
  <c r="J28" i="2" s="1"/>
  <c r="M28" i="2"/>
  <c r="L28" i="2" s="1"/>
  <c r="K24" i="2"/>
  <c r="J24" i="2" s="1"/>
  <c r="M24" i="2"/>
  <c r="L24" i="2" s="1"/>
  <c r="K20" i="2"/>
  <c r="J20" i="2" s="1"/>
  <c r="M20" i="2"/>
  <c r="L20" i="2" s="1"/>
  <c r="K16" i="2"/>
  <c r="J16" i="2" s="1"/>
  <c r="M16" i="2"/>
  <c r="L16" i="2" s="1"/>
  <c r="K12" i="2"/>
  <c r="J12" i="2" s="1"/>
  <c r="M12" i="2"/>
  <c r="L12" i="2" s="1"/>
  <c r="K8" i="2"/>
  <c r="J8" i="2" s="1"/>
  <c r="M8" i="2"/>
  <c r="L8" i="2" s="1"/>
  <c r="K4" i="2"/>
  <c r="J4" i="2" s="1"/>
  <c r="M4" i="2"/>
  <c r="L4" i="2" s="1"/>
  <c r="K761" i="2"/>
  <c r="J761" i="2" s="1"/>
  <c r="M761" i="2"/>
  <c r="L761" i="2" s="1"/>
  <c r="K745" i="2"/>
  <c r="J745" i="2" s="1"/>
  <c r="M745" i="2"/>
  <c r="L745" i="2" s="1"/>
  <c r="K725" i="2"/>
  <c r="J725" i="2" s="1"/>
  <c r="M725" i="2"/>
  <c r="L725" i="2" s="1"/>
  <c r="K709" i="2"/>
  <c r="J709" i="2" s="1"/>
  <c r="M709" i="2"/>
  <c r="L709" i="2" s="1"/>
  <c r="K689" i="2"/>
  <c r="J689" i="2" s="1"/>
  <c r="M689" i="2"/>
  <c r="L689" i="2" s="1"/>
  <c r="K673" i="2"/>
  <c r="J673" i="2" s="1"/>
  <c r="M673" i="2"/>
  <c r="L673" i="2" s="1"/>
  <c r="K764" i="2"/>
  <c r="J764" i="2" s="1"/>
  <c r="M764" i="2"/>
  <c r="L764" i="2" s="1"/>
  <c r="K752" i="2"/>
  <c r="J752" i="2" s="1"/>
  <c r="M752" i="2"/>
  <c r="L752" i="2" s="1"/>
  <c r="K740" i="2"/>
  <c r="J740" i="2" s="1"/>
  <c r="M740" i="2"/>
  <c r="L740" i="2" s="1"/>
  <c r="K736" i="2"/>
  <c r="J736" i="2" s="1"/>
  <c r="M736" i="2"/>
  <c r="L736" i="2" s="1"/>
  <c r="K732" i="2"/>
  <c r="J732" i="2" s="1"/>
  <c r="M732" i="2"/>
  <c r="L732" i="2" s="1"/>
  <c r="K728" i="2"/>
  <c r="J728" i="2" s="1"/>
  <c r="M728" i="2"/>
  <c r="L728" i="2" s="1"/>
  <c r="K724" i="2"/>
  <c r="J724" i="2" s="1"/>
  <c r="M724" i="2"/>
  <c r="L724" i="2" s="1"/>
  <c r="K720" i="2"/>
  <c r="J720" i="2" s="1"/>
  <c r="M720" i="2"/>
  <c r="L720" i="2" s="1"/>
  <c r="K716" i="2"/>
  <c r="J716" i="2" s="1"/>
  <c r="M716" i="2"/>
  <c r="L716" i="2" s="1"/>
  <c r="K712" i="2"/>
  <c r="J712" i="2" s="1"/>
  <c r="M712" i="2"/>
  <c r="L712" i="2" s="1"/>
  <c r="K708" i="2"/>
  <c r="J708" i="2" s="1"/>
  <c r="M708" i="2"/>
  <c r="L708" i="2" s="1"/>
  <c r="K704" i="2"/>
  <c r="J704" i="2" s="1"/>
  <c r="M704" i="2"/>
  <c r="L704" i="2" s="1"/>
  <c r="K700" i="2"/>
  <c r="J700" i="2" s="1"/>
  <c r="M700" i="2"/>
  <c r="L700" i="2" s="1"/>
  <c r="K696" i="2"/>
  <c r="J696" i="2" s="1"/>
  <c r="M696" i="2"/>
  <c r="L696" i="2" s="1"/>
  <c r="K692" i="2"/>
  <c r="J692" i="2" s="1"/>
  <c r="M692" i="2"/>
  <c r="L692" i="2" s="1"/>
  <c r="K688" i="2"/>
  <c r="J688" i="2" s="1"/>
  <c r="M688" i="2"/>
  <c r="L688" i="2" s="1"/>
  <c r="K684" i="2"/>
  <c r="J684" i="2" s="1"/>
  <c r="M684" i="2"/>
  <c r="L684" i="2" s="1"/>
  <c r="K680" i="2"/>
  <c r="J680" i="2" s="1"/>
  <c r="M680" i="2"/>
  <c r="L680" i="2" s="1"/>
  <c r="K676" i="2"/>
  <c r="J676" i="2" s="1"/>
  <c r="M676" i="2"/>
  <c r="L676" i="2" s="1"/>
  <c r="K672" i="2"/>
  <c r="J672" i="2" s="1"/>
  <c r="M672" i="2"/>
  <c r="L672" i="2" s="1"/>
  <c r="K668" i="2"/>
  <c r="J668" i="2" s="1"/>
  <c r="M668" i="2"/>
  <c r="L668" i="2" s="1"/>
  <c r="K664" i="2"/>
  <c r="J664" i="2" s="1"/>
  <c r="M664" i="2"/>
  <c r="L664" i="2" s="1"/>
  <c r="K660" i="2"/>
  <c r="J660" i="2" s="1"/>
  <c r="M660" i="2"/>
  <c r="L660" i="2" s="1"/>
  <c r="K656" i="2"/>
  <c r="J656" i="2" s="1"/>
  <c r="M656" i="2"/>
  <c r="L656" i="2" s="1"/>
  <c r="K652" i="2"/>
  <c r="J652" i="2" s="1"/>
  <c r="M652" i="2"/>
  <c r="L652" i="2" s="1"/>
  <c r="K648" i="2"/>
  <c r="J648" i="2" s="1"/>
  <c r="M648" i="2"/>
  <c r="L648" i="2" s="1"/>
  <c r="K644" i="2"/>
  <c r="J644" i="2" s="1"/>
  <c r="M644" i="2"/>
  <c r="L644" i="2" s="1"/>
  <c r="K640" i="2"/>
  <c r="J640" i="2" s="1"/>
  <c r="M640" i="2"/>
  <c r="L640" i="2" s="1"/>
  <c r="K636" i="2"/>
  <c r="J636" i="2" s="1"/>
  <c r="M636" i="2"/>
  <c r="L636" i="2" s="1"/>
  <c r="K632" i="2"/>
  <c r="J632" i="2" s="1"/>
  <c r="M632" i="2"/>
  <c r="L632" i="2" s="1"/>
  <c r="K628" i="2"/>
  <c r="J628" i="2" s="1"/>
  <c r="M628" i="2"/>
  <c r="L628" i="2" s="1"/>
  <c r="K624" i="2"/>
  <c r="J624" i="2" s="1"/>
  <c r="M624" i="2"/>
  <c r="L624" i="2" s="1"/>
  <c r="K620" i="2"/>
  <c r="J620" i="2" s="1"/>
  <c r="M620" i="2"/>
  <c r="L620" i="2" s="1"/>
  <c r="K616" i="2"/>
  <c r="J616" i="2" s="1"/>
  <c r="M616" i="2"/>
  <c r="L616" i="2" s="1"/>
  <c r="K612" i="2"/>
  <c r="J612" i="2" s="1"/>
  <c r="M612" i="2"/>
  <c r="L612" i="2" s="1"/>
  <c r="K608" i="2"/>
  <c r="J608" i="2" s="1"/>
  <c r="M608" i="2"/>
  <c r="L608" i="2" s="1"/>
  <c r="K604" i="2"/>
  <c r="J604" i="2" s="1"/>
  <c r="M604" i="2"/>
  <c r="L604" i="2" s="1"/>
  <c r="K600" i="2"/>
  <c r="J600" i="2" s="1"/>
  <c r="M600" i="2"/>
  <c r="L600" i="2" s="1"/>
  <c r="K596" i="2"/>
  <c r="J596" i="2" s="1"/>
  <c r="M596" i="2"/>
  <c r="L596" i="2" s="1"/>
  <c r="K592" i="2"/>
  <c r="J592" i="2" s="1"/>
  <c r="M592" i="2"/>
  <c r="L592" i="2" s="1"/>
  <c r="K588" i="2"/>
  <c r="J588" i="2" s="1"/>
  <c r="M588" i="2"/>
  <c r="L588" i="2" s="1"/>
  <c r="K584" i="2"/>
  <c r="J584" i="2" s="1"/>
  <c r="M584" i="2"/>
  <c r="L584" i="2" s="1"/>
  <c r="K580" i="2"/>
  <c r="J580" i="2" s="1"/>
  <c r="M580" i="2"/>
  <c r="L580" i="2" s="1"/>
  <c r="K576" i="2"/>
  <c r="J576" i="2" s="1"/>
  <c r="M576" i="2"/>
  <c r="L576" i="2" s="1"/>
  <c r="K572" i="2"/>
  <c r="J572" i="2" s="1"/>
  <c r="M572" i="2"/>
  <c r="L572" i="2" s="1"/>
  <c r="K568" i="2"/>
  <c r="J568" i="2" s="1"/>
  <c r="M568" i="2"/>
  <c r="L568" i="2" s="1"/>
  <c r="K564" i="2"/>
  <c r="J564" i="2" s="1"/>
  <c r="M564" i="2"/>
  <c r="L564" i="2" s="1"/>
  <c r="K560" i="2"/>
  <c r="J560" i="2" s="1"/>
  <c r="M560" i="2"/>
  <c r="L560" i="2" s="1"/>
  <c r="K556" i="2"/>
  <c r="J556" i="2" s="1"/>
  <c r="M556" i="2"/>
  <c r="L556" i="2" s="1"/>
  <c r="K552" i="2"/>
  <c r="J552" i="2" s="1"/>
  <c r="M552" i="2"/>
  <c r="L552" i="2" s="1"/>
  <c r="K548" i="2"/>
  <c r="J548" i="2" s="1"/>
  <c r="M548" i="2"/>
  <c r="L548" i="2" s="1"/>
  <c r="K544" i="2"/>
  <c r="J544" i="2" s="1"/>
  <c r="M544" i="2"/>
  <c r="L544" i="2" s="1"/>
  <c r="K540" i="2"/>
  <c r="J540" i="2" s="1"/>
  <c r="M540" i="2"/>
  <c r="L540" i="2" s="1"/>
  <c r="K536" i="2"/>
  <c r="J536" i="2" s="1"/>
  <c r="M536" i="2"/>
  <c r="L536" i="2" s="1"/>
  <c r="K532" i="2"/>
  <c r="J532" i="2" s="1"/>
  <c r="M532" i="2"/>
  <c r="L532" i="2" s="1"/>
  <c r="K528" i="2"/>
  <c r="J528" i="2" s="1"/>
  <c r="M528" i="2"/>
  <c r="L528" i="2" s="1"/>
  <c r="K524" i="2"/>
  <c r="J524" i="2" s="1"/>
  <c r="M524" i="2"/>
  <c r="L524" i="2" s="1"/>
  <c r="K520" i="2"/>
  <c r="J520" i="2" s="1"/>
  <c r="M520" i="2"/>
  <c r="L520" i="2" s="1"/>
  <c r="K516" i="2"/>
  <c r="J516" i="2" s="1"/>
  <c r="M516" i="2"/>
  <c r="L516" i="2" s="1"/>
  <c r="K512" i="2"/>
  <c r="J512" i="2" s="1"/>
  <c r="M512" i="2"/>
  <c r="L512" i="2" s="1"/>
  <c r="K508" i="2"/>
  <c r="J508" i="2" s="1"/>
  <c r="M508" i="2"/>
  <c r="L508" i="2" s="1"/>
  <c r="K504" i="2"/>
  <c r="J504" i="2" s="1"/>
  <c r="M504" i="2"/>
  <c r="L504" i="2" s="1"/>
  <c r="K500" i="2"/>
  <c r="J500" i="2" s="1"/>
  <c r="M500" i="2"/>
  <c r="L500" i="2" s="1"/>
  <c r="K496" i="2"/>
  <c r="J496" i="2" s="1"/>
  <c r="M496" i="2"/>
  <c r="L496" i="2" s="1"/>
  <c r="K492" i="2"/>
  <c r="J492" i="2" s="1"/>
  <c r="M492" i="2"/>
  <c r="L492" i="2" s="1"/>
  <c r="K488" i="2"/>
  <c r="J488" i="2" s="1"/>
  <c r="M488" i="2"/>
  <c r="L488" i="2" s="1"/>
  <c r="K484" i="2"/>
  <c r="J484" i="2" s="1"/>
  <c r="M484" i="2"/>
  <c r="L484" i="2" s="1"/>
  <c r="K480" i="2"/>
  <c r="J480" i="2" s="1"/>
  <c r="M480" i="2"/>
  <c r="L480" i="2" s="1"/>
  <c r="K476" i="2"/>
  <c r="J476" i="2" s="1"/>
  <c r="M476" i="2"/>
  <c r="L476" i="2" s="1"/>
  <c r="K472" i="2"/>
  <c r="J472" i="2" s="1"/>
  <c r="M472" i="2"/>
  <c r="L472" i="2" s="1"/>
  <c r="K468" i="2"/>
  <c r="J468" i="2" s="1"/>
  <c r="M468" i="2"/>
  <c r="L468" i="2" s="1"/>
  <c r="K463" i="2"/>
  <c r="J463" i="2" s="1"/>
  <c r="M463" i="2"/>
  <c r="L463" i="2" s="1"/>
  <c r="K459" i="2"/>
  <c r="J459" i="2" s="1"/>
  <c r="M459" i="2"/>
  <c r="L459" i="2" s="1"/>
  <c r="K455" i="2"/>
  <c r="J455" i="2" s="1"/>
  <c r="M455" i="2"/>
  <c r="L455" i="2" s="1"/>
  <c r="K451" i="2"/>
  <c r="J451" i="2" s="1"/>
  <c r="M451" i="2"/>
  <c r="L451" i="2" s="1"/>
  <c r="K447" i="2"/>
  <c r="J447" i="2" s="1"/>
  <c r="M447" i="2"/>
  <c r="L447" i="2" s="1"/>
  <c r="K443" i="2"/>
  <c r="J443" i="2" s="1"/>
  <c r="M443" i="2"/>
  <c r="L443" i="2" s="1"/>
  <c r="K439" i="2"/>
  <c r="J439" i="2" s="1"/>
  <c r="M439" i="2"/>
  <c r="L439" i="2" s="1"/>
  <c r="K435" i="2"/>
  <c r="J435" i="2" s="1"/>
  <c r="M435" i="2"/>
  <c r="L435" i="2" s="1"/>
  <c r="K431" i="2"/>
  <c r="J431" i="2" s="1"/>
  <c r="M431" i="2"/>
  <c r="L431" i="2" s="1"/>
  <c r="K427" i="2"/>
  <c r="J427" i="2" s="1"/>
  <c r="M427" i="2"/>
  <c r="L427" i="2" s="1"/>
  <c r="K423" i="2"/>
  <c r="J423" i="2" s="1"/>
  <c r="M423" i="2"/>
  <c r="L423" i="2" s="1"/>
  <c r="K419" i="2"/>
  <c r="J419" i="2" s="1"/>
  <c r="M419" i="2"/>
  <c r="L419" i="2" s="1"/>
  <c r="K415" i="2"/>
  <c r="J415" i="2" s="1"/>
  <c r="M415" i="2"/>
  <c r="L415" i="2" s="1"/>
  <c r="K411" i="2"/>
  <c r="J411" i="2" s="1"/>
  <c r="M411" i="2"/>
  <c r="L411" i="2" s="1"/>
  <c r="K407" i="2"/>
  <c r="J407" i="2" s="1"/>
  <c r="M407" i="2"/>
  <c r="L407" i="2" s="1"/>
  <c r="K403" i="2"/>
  <c r="J403" i="2" s="1"/>
  <c r="M403" i="2"/>
  <c r="L403" i="2" s="1"/>
  <c r="K399" i="2"/>
  <c r="J399" i="2" s="1"/>
  <c r="M399" i="2"/>
  <c r="L399" i="2" s="1"/>
  <c r="K395" i="2"/>
  <c r="J395" i="2" s="1"/>
  <c r="M395" i="2"/>
  <c r="L395" i="2" s="1"/>
  <c r="K391" i="2"/>
  <c r="J391" i="2" s="1"/>
  <c r="M391" i="2"/>
  <c r="L391" i="2" s="1"/>
  <c r="K387" i="2"/>
  <c r="J387" i="2" s="1"/>
  <c r="M387" i="2"/>
  <c r="L387" i="2" s="1"/>
  <c r="K383" i="2"/>
  <c r="J383" i="2" s="1"/>
  <c r="M383" i="2"/>
  <c r="L383" i="2" s="1"/>
  <c r="K379" i="2"/>
  <c r="J379" i="2" s="1"/>
  <c r="M379" i="2"/>
  <c r="L379" i="2" s="1"/>
  <c r="K375" i="2"/>
  <c r="J375" i="2" s="1"/>
  <c r="M375" i="2"/>
  <c r="L375" i="2" s="1"/>
  <c r="K371" i="2"/>
  <c r="J371" i="2" s="1"/>
  <c r="M371" i="2"/>
  <c r="L371" i="2" s="1"/>
  <c r="K367" i="2"/>
  <c r="J367" i="2" s="1"/>
  <c r="M367" i="2"/>
  <c r="L367" i="2" s="1"/>
  <c r="K363" i="2"/>
  <c r="J363" i="2" s="1"/>
  <c r="M363" i="2"/>
  <c r="L363" i="2" s="1"/>
  <c r="K359" i="2"/>
  <c r="J359" i="2" s="1"/>
  <c r="M359" i="2"/>
  <c r="L359" i="2" s="1"/>
  <c r="K355" i="2"/>
  <c r="J355" i="2" s="1"/>
  <c r="M355" i="2"/>
  <c r="L355" i="2" s="1"/>
  <c r="K351" i="2"/>
  <c r="J351" i="2" s="1"/>
  <c r="M351" i="2"/>
  <c r="L351" i="2" s="1"/>
  <c r="K347" i="2"/>
  <c r="J347" i="2" s="1"/>
  <c r="M347" i="2"/>
  <c r="L347" i="2" s="1"/>
  <c r="K343" i="2"/>
  <c r="J343" i="2" s="1"/>
  <c r="M343" i="2"/>
  <c r="L343" i="2" s="1"/>
  <c r="K339" i="2"/>
  <c r="J339" i="2" s="1"/>
  <c r="M339" i="2"/>
  <c r="L339" i="2" s="1"/>
  <c r="K335" i="2"/>
  <c r="J335" i="2" s="1"/>
  <c r="M335" i="2"/>
  <c r="L335" i="2" s="1"/>
  <c r="K331" i="2"/>
  <c r="J331" i="2" s="1"/>
  <c r="M331" i="2"/>
  <c r="L331" i="2" s="1"/>
  <c r="K327" i="2"/>
  <c r="J327" i="2" s="1"/>
  <c r="M327" i="2"/>
  <c r="L327" i="2" s="1"/>
  <c r="K323" i="2"/>
  <c r="J323" i="2" s="1"/>
  <c r="M323" i="2"/>
  <c r="L323" i="2" s="1"/>
  <c r="K319" i="2"/>
  <c r="J319" i="2" s="1"/>
  <c r="M319" i="2"/>
  <c r="L319" i="2" s="1"/>
  <c r="K315" i="2"/>
  <c r="J315" i="2" s="1"/>
  <c r="M315" i="2"/>
  <c r="L315" i="2" s="1"/>
  <c r="K311" i="2"/>
  <c r="J311" i="2" s="1"/>
  <c r="M311" i="2"/>
  <c r="L311" i="2" s="1"/>
  <c r="K307" i="2"/>
  <c r="J307" i="2" s="1"/>
  <c r="M307" i="2"/>
  <c r="L307" i="2" s="1"/>
  <c r="K303" i="2"/>
  <c r="J303" i="2" s="1"/>
  <c r="M303" i="2"/>
  <c r="L303" i="2" s="1"/>
  <c r="K299" i="2"/>
  <c r="J299" i="2" s="1"/>
  <c r="M299" i="2"/>
  <c r="L299" i="2" s="1"/>
  <c r="K295" i="2"/>
  <c r="J295" i="2" s="1"/>
  <c r="M295" i="2"/>
  <c r="L295" i="2" s="1"/>
  <c r="K291" i="2"/>
  <c r="J291" i="2" s="1"/>
  <c r="M291" i="2"/>
  <c r="L291" i="2" s="1"/>
  <c r="K287" i="2"/>
  <c r="J287" i="2" s="1"/>
  <c r="M287" i="2"/>
  <c r="L287" i="2" s="1"/>
  <c r="K283" i="2"/>
  <c r="J283" i="2" s="1"/>
  <c r="M283" i="2"/>
  <c r="L283" i="2" s="1"/>
  <c r="K279" i="2"/>
  <c r="J279" i="2" s="1"/>
  <c r="M279" i="2"/>
  <c r="L279" i="2" s="1"/>
  <c r="K275" i="2"/>
  <c r="J275" i="2" s="1"/>
  <c r="M275" i="2"/>
  <c r="L275" i="2" s="1"/>
  <c r="K271" i="2"/>
  <c r="J271" i="2" s="1"/>
  <c r="M271" i="2"/>
  <c r="L271" i="2" s="1"/>
  <c r="K267" i="2"/>
  <c r="J267" i="2" s="1"/>
  <c r="M267" i="2"/>
  <c r="L267" i="2" s="1"/>
  <c r="K263" i="2"/>
  <c r="J263" i="2" s="1"/>
  <c r="M263" i="2"/>
  <c r="L263" i="2" s="1"/>
  <c r="K259" i="2"/>
  <c r="J259" i="2" s="1"/>
  <c r="M259" i="2"/>
  <c r="L259" i="2" s="1"/>
  <c r="K255" i="2"/>
  <c r="J255" i="2" s="1"/>
  <c r="M255" i="2"/>
  <c r="L255" i="2" s="1"/>
  <c r="K251" i="2"/>
  <c r="J251" i="2" s="1"/>
  <c r="M251" i="2"/>
  <c r="L251" i="2" s="1"/>
  <c r="K247" i="2"/>
  <c r="J247" i="2" s="1"/>
  <c r="M247" i="2"/>
  <c r="L247" i="2" s="1"/>
  <c r="K243" i="2"/>
  <c r="J243" i="2" s="1"/>
  <c r="M243" i="2"/>
  <c r="L243" i="2" s="1"/>
  <c r="K239" i="2"/>
  <c r="J239" i="2" s="1"/>
  <c r="M239" i="2"/>
  <c r="L239" i="2" s="1"/>
  <c r="K235" i="2"/>
  <c r="J235" i="2" s="1"/>
  <c r="M235" i="2"/>
  <c r="L235" i="2" s="1"/>
  <c r="K231" i="2"/>
  <c r="J231" i="2" s="1"/>
  <c r="M231" i="2"/>
  <c r="L231" i="2" s="1"/>
  <c r="K227" i="2"/>
  <c r="J227" i="2" s="1"/>
  <c r="M227" i="2"/>
  <c r="L227" i="2" s="1"/>
  <c r="K223" i="2"/>
  <c r="J223" i="2" s="1"/>
  <c r="M223" i="2"/>
  <c r="L223" i="2" s="1"/>
  <c r="K219" i="2"/>
  <c r="J219" i="2" s="1"/>
  <c r="M219" i="2"/>
  <c r="L219" i="2" s="1"/>
  <c r="K215" i="2"/>
  <c r="J215" i="2" s="1"/>
  <c r="M215" i="2"/>
  <c r="L215" i="2" s="1"/>
  <c r="K211" i="2"/>
  <c r="J211" i="2" s="1"/>
  <c r="M211" i="2"/>
  <c r="L211" i="2" s="1"/>
  <c r="K207" i="2"/>
  <c r="J207" i="2" s="1"/>
  <c r="M207" i="2"/>
  <c r="L207" i="2" s="1"/>
  <c r="K203" i="2"/>
  <c r="J203" i="2" s="1"/>
  <c r="M203" i="2"/>
  <c r="L203" i="2" s="1"/>
  <c r="K199" i="2"/>
  <c r="J199" i="2" s="1"/>
  <c r="M199" i="2"/>
  <c r="L199" i="2" s="1"/>
  <c r="K195" i="2"/>
  <c r="J195" i="2" s="1"/>
  <c r="M195" i="2"/>
  <c r="L195" i="2" s="1"/>
  <c r="K191" i="2"/>
  <c r="J191" i="2" s="1"/>
  <c r="M191" i="2"/>
  <c r="L191" i="2" s="1"/>
  <c r="K187" i="2"/>
  <c r="J187" i="2" s="1"/>
  <c r="M187" i="2"/>
  <c r="L187" i="2" s="1"/>
  <c r="K183" i="2"/>
  <c r="J183" i="2" s="1"/>
  <c r="M183" i="2"/>
  <c r="L183" i="2" s="1"/>
  <c r="K179" i="2"/>
  <c r="J179" i="2" s="1"/>
  <c r="M179" i="2"/>
  <c r="L179" i="2" s="1"/>
  <c r="K175" i="2"/>
  <c r="J175" i="2" s="1"/>
  <c r="M175" i="2"/>
  <c r="L175" i="2" s="1"/>
  <c r="K171" i="2"/>
  <c r="J171" i="2" s="1"/>
  <c r="M171" i="2"/>
  <c r="L171" i="2" s="1"/>
  <c r="K167" i="2"/>
  <c r="J167" i="2" s="1"/>
  <c r="M167" i="2"/>
  <c r="L167" i="2" s="1"/>
  <c r="K163" i="2"/>
  <c r="J163" i="2" s="1"/>
  <c r="M163" i="2"/>
  <c r="L163" i="2" s="1"/>
  <c r="K159" i="2"/>
  <c r="J159" i="2" s="1"/>
  <c r="M159" i="2"/>
  <c r="L159" i="2" s="1"/>
  <c r="K155" i="2"/>
  <c r="J155" i="2" s="1"/>
  <c r="M155" i="2"/>
  <c r="L155" i="2" s="1"/>
  <c r="K151" i="2"/>
  <c r="J151" i="2" s="1"/>
  <c r="M151" i="2"/>
  <c r="L151" i="2" s="1"/>
  <c r="K147" i="2"/>
  <c r="J147" i="2" s="1"/>
  <c r="M147" i="2"/>
  <c r="L147" i="2" s="1"/>
  <c r="K143" i="2"/>
  <c r="J143" i="2" s="1"/>
  <c r="M143" i="2"/>
  <c r="L143" i="2" s="1"/>
  <c r="K139" i="2"/>
  <c r="J139" i="2" s="1"/>
  <c r="M139" i="2"/>
  <c r="L139" i="2" s="1"/>
  <c r="K135" i="2"/>
  <c r="J135" i="2" s="1"/>
  <c r="M135" i="2"/>
  <c r="L135" i="2" s="1"/>
  <c r="K131" i="2"/>
  <c r="J131" i="2" s="1"/>
  <c r="M131" i="2"/>
  <c r="L131" i="2" s="1"/>
  <c r="K127" i="2"/>
  <c r="J127" i="2" s="1"/>
  <c r="M127" i="2"/>
  <c r="L127" i="2" s="1"/>
  <c r="K123" i="2"/>
  <c r="J123" i="2" s="1"/>
  <c r="M123" i="2"/>
  <c r="L123" i="2" s="1"/>
  <c r="K119" i="2"/>
  <c r="J119" i="2" s="1"/>
  <c r="M119" i="2"/>
  <c r="L119" i="2" s="1"/>
  <c r="K115" i="2"/>
  <c r="J115" i="2" s="1"/>
  <c r="M115" i="2"/>
  <c r="L115" i="2" s="1"/>
  <c r="K111" i="2"/>
  <c r="J111" i="2" s="1"/>
  <c r="M111" i="2"/>
  <c r="L111" i="2" s="1"/>
  <c r="K107" i="2"/>
  <c r="J107" i="2" s="1"/>
  <c r="M107" i="2"/>
  <c r="L107" i="2" s="1"/>
  <c r="K103" i="2"/>
  <c r="J103" i="2" s="1"/>
  <c r="M103" i="2"/>
  <c r="L103" i="2" s="1"/>
  <c r="K99" i="2"/>
  <c r="J99" i="2" s="1"/>
  <c r="M99" i="2"/>
  <c r="L99" i="2" s="1"/>
  <c r="K95" i="2"/>
  <c r="J95" i="2" s="1"/>
  <c r="M95" i="2"/>
  <c r="L95" i="2" s="1"/>
  <c r="K91" i="2"/>
  <c r="J91" i="2" s="1"/>
  <c r="M91" i="2"/>
  <c r="L91" i="2" s="1"/>
  <c r="K87" i="2"/>
  <c r="J87" i="2" s="1"/>
  <c r="M87" i="2"/>
  <c r="L87" i="2" s="1"/>
  <c r="K83" i="2"/>
  <c r="J83" i="2" s="1"/>
  <c r="M83" i="2"/>
  <c r="L83" i="2" s="1"/>
  <c r="K79" i="2"/>
  <c r="J79" i="2" s="1"/>
  <c r="M79" i="2"/>
  <c r="L79" i="2" s="1"/>
  <c r="K75" i="2"/>
  <c r="J75" i="2" s="1"/>
  <c r="M75" i="2"/>
  <c r="L75" i="2" s="1"/>
  <c r="K71" i="2"/>
  <c r="J71" i="2" s="1"/>
  <c r="M71" i="2"/>
  <c r="L71" i="2" s="1"/>
  <c r="K67" i="2"/>
  <c r="J67" i="2" s="1"/>
  <c r="M67" i="2"/>
  <c r="L67" i="2" s="1"/>
  <c r="K63" i="2"/>
  <c r="J63" i="2" s="1"/>
  <c r="M63" i="2"/>
  <c r="L63" i="2" s="1"/>
  <c r="K59" i="2"/>
  <c r="J59" i="2" s="1"/>
  <c r="M59" i="2"/>
  <c r="L59" i="2" s="1"/>
  <c r="K55" i="2"/>
  <c r="J55" i="2" s="1"/>
  <c r="M55" i="2"/>
  <c r="L55" i="2" s="1"/>
  <c r="K51" i="2"/>
  <c r="J51" i="2" s="1"/>
  <c r="M51" i="2"/>
  <c r="L51" i="2" s="1"/>
  <c r="K47" i="2"/>
  <c r="J47" i="2" s="1"/>
  <c r="M47" i="2"/>
  <c r="L47" i="2" s="1"/>
  <c r="K43" i="2"/>
  <c r="J43" i="2" s="1"/>
  <c r="M43" i="2"/>
  <c r="L43" i="2" s="1"/>
  <c r="K39" i="2"/>
  <c r="J39" i="2" s="1"/>
  <c r="M39" i="2"/>
  <c r="L39" i="2" s="1"/>
  <c r="K35" i="2"/>
  <c r="J35" i="2" s="1"/>
  <c r="M35" i="2"/>
  <c r="L35" i="2" s="1"/>
  <c r="K31" i="2"/>
  <c r="J31" i="2" s="1"/>
  <c r="M31" i="2"/>
  <c r="L31" i="2" s="1"/>
  <c r="K27" i="2"/>
  <c r="J27" i="2" s="1"/>
  <c r="M27" i="2"/>
  <c r="L27" i="2" s="1"/>
  <c r="K23" i="2"/>
  <c r="J23" i="2" s="1"/>
  <c r="M23" i="2"/>
  <c r="L23" i="2" s="1"/>
  <c r="K19" i="2"/>
  <c r="J19" i="2" s="1"/>
  <c r="M19" i="2"/>
  <c r="L19" i="2" s="1"/>
  <c r="K15" i="2"/>
  <c r="J15" i="2" s="1"/>
  <c r="M15" i="2"/>
  <c r="L15" i="2" s="1"/>
  <c r="K11" i="2"/>
  <c r="J11" i="2" s="1"/>
  <c r="M11" i="2"/>
  <c r="L11" i="2" s="1"/>
  <c r="K7" i="2"/>
  <c r="J7" i="2" s="1"/>
  <c r="M7" i="2"/>
  <c r="L7" i="2" s="1"/>
  <c r="K3" i="2"/>
  <c r="J3" i="2" s="1"/>
  <c r="M3" i="2"/>
  <c r="L3" i="2" s="1"/>
</calcChain>
</file>

<file path=xl/sharedStrings.xml><?xml version="1.0" encoding="utf-8"?>
<sst xmlns="http://schemas.openxmlformats.org/spreadsheetml/2006/main" count="4550" uniqueCount="1153">
  <si>
    <t>Main Control</t>
  </si>
  <si>
    <t>Control Enhancement</t>
  </si>
  <si>
    <t>Related Controls</t>
  </si>
  <si>
    <t>AC-2</t>
  </si>
  <si>
    <t>AU-2, AU-12</t>
  </si>
  <si>
    <t>SC-23</t>
  </si>
  <si>
    <t>AC-16</t>
  </si>
  <si>
    <t>CA-7</t>
  </si>
  <si>
    <t>PS-4</t>
  </si>
  <si>
    <t>AC-3</t>
  </si>
  <si>
    <t>CP-9,MP-6</t>
  </si>
  <si>
    <t>AC-25,SC-11</t>
  </si>
  <si>
    <t>CM-3</t>
  </si>
  <si>
    <t>AU-2,AU-6</t>
  </si>
  <si>
    <t>AC-4</t>
  </si>
  <si>
    <t>SI-4</t>
  </si>
  <si>
    <t>AC-16,SI-7</t>
  </si>
  <si>
    <t>SI-3</t>
  </si>
  <si>
    <t>IA-2,3,4,5</t>
  </si>
  <si>
    <t>AC-16,SC-16</t>
  </si>
  <si>
    <t>AC-6</t>
  </si>
  <si>
    <t>AC-17,18,19</t>
  </si>
  <si>
    <t>PL-4</t>
  </si>
  <si>
    <t>AC-17</t>
  </si>
  <si>
    <t>AC-4,SC-3,SC-30,SC-32</t>
  </si>
  <si>
    <t>CM-6</t>
  </si>
  <si>
    <t>IA-8</t>
  </si>
  <si>
    <t>AU-2</t>
  </si>
  <si>
    <t>AC-7</t>
  </si>
  <si>
    <t>AC-19,MP-5,MP-6,SC-13</t>
  </si>
  <si>
    <t>AU-2,AU-12</t>
  </si>
  <si>
    <t>SC-8,SC-12,SC-13</t>
  </si>
  <si>
    <t>SC-7</t>
  </si>
  <si>
    <t>AT-2,AT-3,PS-6</t>
  </si>
  <si>
    <t>AC-18</t>
  </si>
  <si>
    <t>SC-8,SC-13</t>
  </si>
  <si>
    <t>AC-19</t>
  </si>
  <si>
    <t>AC-3,SC-15</t>
  </si>
  <si>
    <t>PE-19</t>
  </si>
  <si>
    <t>CA-6,IR-4</t>
  </si>
  <si>
    <t>MP-5,SC-13,SC-28</t>
  </si>
  <si>
    <t>AC-20</t>
  </si>
  <si>
    <t>CA-2</t>
  </si>
  <si>
    <t>AT-2</t>
  </si>
  <si>
    <t>CA-2,CA-7,CP-4,IR-13</t>
  </si>
  <si>
    <t>PL-4,PM-12,PS-3,PS-6</t>
  </si>
  <si>
    <t>AT-3</t>
  </si>
  <si>
    <t>PE-1,PE-13,PE-14,PE-15</t>
  </si>
  <si>
    <t>PE-2,PE-3,PE-4,PE-5</t>
  </si>
  <si>
    <t>AU-3</t>
  </si>
  <si>
    <t>AU-6,AU-7</t>
  </si>
  <si>
    <t>AU-5</t>
  </si>
  <si>
    <t>AU-15</t>
  </si>
  <si>
    <t>AU-6</t>
  </si>
  <si>
    <t>AU-12,PM-7</t>
  </si>
  <si>
    <t>AU-12,IR-4</t>
  </si>
  <si>
    <t>AU-12,IR-4,RA-5</t>
  </si>
  <si>
    <t>AU-3,AU-9,AU-11,AU-12</t>
  </si>
  <si>
    <t>AU-7</t>
  </si>
  <si>
    <t>AU-9</t>
  </si>
  <si>
    <t>AU-4,AU-5</t>
  </si>
  <si>
    <t>AU-4,AU-5,AU-11</t>
  </si>
  <si>
    <t>AU-10,SC-12,SC-13</t>
  </si>
  <si>
    <t>AC-5</t>
  </si>
  <si>
    <t>AC-3,MP-2</t>
  </si>
  <si>
    <t>AU-10</t>
  </si>
  <si>
    <t>AC-4,AC-16</t>
  </si>
  <si>
    <t>AC-3,AC-4,AC-16</t>
  </si>
  <si>
    <t>AU-12</t>
  </si>
  <si>
    <t>AU-8,AU-12</t>
  </si>
  <si>
    <t>PE-3,SI-2</t>
  </si>
  <si>
    <t>CA-3</t>
  </si>
  <si>
    <t>CM-7</t>
  </si>
  <si>
    <t>CA-8</t>
  </si>
  <si>
    <t>CA-9</t>
  </si>
  <si>
    <t>CM-2</t>
  </si>
  <si>
    <t>CM-5</t>
  </si>
  <si>
    <t>CM-7,RA-5</t>
  </si>
  <si>
    <t>CM-4,SC-3,SC-7</t>
  </si>
  <si>
    <t>SC-13</t>
  </si>
  <si>
    <t>CM-4</t>
  </si>
  <si>
    <t>SA-11,SC-3,SC-7</t>
  </si>
  <si>
    <t>SA-11</t>
  </si>
  <si>
    <t>AU-2,AU-12,AU-6,CM-3,CM-6</t>
  </si>
  <si>
    <t>AU-6,AU-7,CM-3,CM-5,PE-6,PE-8</t>
  </si>
  <si>
    <t>CM-7,SC-13,SI-7</t>
  </si>
  <si>
    <t>AC-5,CM-3</t>
  </si>
  <si>
    <t>CA-7,CM-4</t>
  </si>
  <si>
    <t>IR-4,SI-7</t>
  </si>
  <si>
    <t>AC-18,CM-7,IA-2</t>
  </si>
  <si>
    <t>CM-8,PM-5</t>
  </si>
  <si>
    <t>CM-6,CM-8,PM-5</t>
  </si>
  <si>
    <t>CM-2,CM-6,CM-8,PM-5,SA-10,SC-34,SI-7</t>
  </si>
  <si>
    <t>CM-8</t>
  </si>
  <si>
    <t>SI-7</t>
  </si>
  <si>
    <t>AC-17,AC-18,AC-19,CA-7,SI-3,SI-4,SI-7,RA-5</t>
  </si>
  <si>
    <t>CM-2,CM-6</t>
  </si>
  <si>
    <t>SA-4</t>
  </si>
  <si>
    <t>CM-11</t>
  </si>
  <si>
    <t>CA-7,SI-4</t>
  </si>
  <si>
    <t>CP-2</t>
  </si>
  <si>
    <t>PE-12</t>
  </si>
  <si>
    <t>SA-9</t>
  </si>
  <si>
    <t>SA-14,SA-15</t>
  </si>
  <si>
    <t>CP-4</t>
  </si>
  <si>
    <t>IR-8,PM-8</t>
  </si>
  <si>
    <t>CP-7</t>
  </si>
  <si>
    <t>CP-10,SC-24</t>
  </si>
  <si>
    <t>CP-6</t>
  </si>
  <si>
    <t>RA-3</t>
  </si>
  <si>
    <t>CM-4,CM-6</t>
  </si>
  <si>
    <t>CP-9</t>
  </si>
  <si>
    <t>CM-2,CM-8</t>
  </si>
  <si>
    <t>CP-7,CP-10</t>
  </si>
  <si>
    <t>CP-10</t>
  </si>
  <si>
    <t>AC-3,AC-6,PE-3</t>
  </si>
  <si>
    <t>IA-2</t>
  </si>
  <si>
    <t>AU-2,PE-3,SA-4</t>
  </si>
  <si>
    <t>IA-10,IA-11,SC-37</t>
  </si>
  <si>
    <t>IA-3</t>
  </si>
  <si>
    <t>AU-2,AU-3,AU-6,AU-12</t>
  </si>
  <si>
    <t>IA-4</t>
  </si>
  <si>
    <t>IA-5</t>
  </si>
  <si>
    <t>IA-6</t>
  </si>
  <si>
    <t>CA-2,CA-7,RA-5</t>
  </si>
  <si>
    <t>IR-3</t>
  </si>
  <si>
    <t>IR-4</t>
  </si>
  <si>
    <t>AC-2,AC-4,AC-16,CM-2,CM-3,CM-4</t>
  </si>
  <si>
    <t>IR-5</t>
  </si>
  <si>
    <t>AU-7,IR-4</t>
  </si>
  <si>
    <t>IR-6</t>
  </si>
  <si>
    <t>IR-7</t>
  </si>
  <si>
    <t>MA-2</t>
  </si>
  <si>
    <t>CA-7,MA-3</t>
  </si>
  <si>
    <t>MA-3</t>
  </si>
  <si>
    <t>AC-2,AC-3,AC-5,AC-6</t>
  </si>
  <si>
    <t>MA-4</t>
  </si>
  <si>
    <t>AU-2,AU-6,AU-12</t>
  </si>
  <si>
    <t>MA-3,SA-12,SI-3,SI-7</t>
  </si>
  <si>
    <t>MA-5</t>
  </si>
  <si>
    <t>MP-6,PL-2</t>
  </si>
  <si>
    <t>PS-3</t>
  </si>
  <si>
    <t>MP-4</t>
  </si>
  <si>
    <t>AU-2,AU-9,AU-6,AU-12</t>
  </si>
  <si>
    <t>MP-5</t>
  </si>
  <si>
    <t>MP-2</t>
  </si>
  <si>
    <t>MP-6</t>
  </si>
  <si>
    <t>SI-12</t>
  </si>
  <si>
    <t>MP-7</t>
  </si>
  <si>
    <t>PE-2</t>
  </si>
  <si>
    <t>AC-2,AC-3,AC-6</t>
  </si>
  <si>
    <t>IA-2,IA-4,IA-5</t>
  </si>
  <si>
    <t>PS-2,PS-6</t>
  </si>
  <si>
    <t>PE-3</t>
  </si>
  <si>
    <t>PS-2</t>
  </si>
  <si>
    <t>AC-4,SC-7</t>
  </si>
  <si>
    <t>CP-6,CP-7</t>
  </si>
  <si>
    <t>SA-12</t>
  </si>
  <si>
    <t>CA-2,CA-7</t>
  </si>
  <si>
    <t>PE-6</t>
  </si>
  <si>
    <t>PS-2,PS-3</t>
  </si>
  <si>
    <t>PE-18</t>
  </si>
  <si>
    <t>PM-8</t>
  </si>
  <si>
    <t>PL-2</t>
  </si>
  <si>
    <t>CP-4,IR-4</t>
  </si>
  <si>
    <t>PL-8</t>
  </si>
  <si>
    <t>SC-29,SC-36</t>
  </si>
  <si>
    <t>AC-3,AC-4</t>
  </si>
  <si>
    <t>RA-5</t>
  </si>
  <si>
    <t>SI-3,SI-7</t>
  </si>
  <si>
    <t>SI-3,SI-5</t>
  </si>
  <si>
    <t>AU-13</t>
  </si>
  <si>
    <t>IR-4,IR-5,SI-4</t>
  </si>
  <si>
    <t>SA-5</t>
  </si>
  <si>
    <t>SC-12,SC-13</t>
  </si>
  <si>
    <t>CM-7,SA-9</t>
  </si>
  <si>
    <t>IA-2,IA-8</t>
  </si>
  <si>
    <t>CA-6,RA-3</t>
  </si>
  <si>
    <t>SA-10</t>
  </si>
  <si>
    <t>PM-15,RA-5</t>
  </si>
  <si>
    <t>AT-3,CA-7,RA-5,SA-12</t>
  </si>
  <si>
    <t>SA-19</t>
  </si>
  <si>
    <t>CA-2,SA-11</t>
  </si>
  <si>
    <t>SA-15</t>
  </si>
  <si>
    <t>SA-4,SA-14</t>
  </si>
  <si>
    <t>IR-8</t>
  </si>
  <si>
    <t>SA-17</t>
  </si>
  <si>
    <t>SC-3</t>
  </si>
  <si>
    <t>AC-5,AC-6</t>
  </si>
  <si>
    <t>SC-2</t>
  </si>
  <si>
    <t>SC-5</t>
  </si>
  <si>
    <t>SC-8</t>
  </si>
  <si>
    <t>AC-3,AU-2</t>
  </si>
  <si>
    <t>AU-2,AU-6,SC-38,SC-44,SI-3,SI-4</t>
  </si>
  <si>
    <t>SA-8,SC-2,SC-3</t>
  </si>
  <si>
    <t>PE-4,PE-19</t>
  </si>
  <si>
    <t>AC-2,AC-3,AU-2,SI-4</t>
  </si>
  <si>
    <t>SC-4</t>
  </si>
  <si>
    <t>CP-2,SC-24</t>
  </si>
  <si>
    <t>CA-9,SC-3</t>
  </si>
  <si>
    <t>SC-28</t>
  </si>
  <si>
    <t>AC-19,SC-12</t>
  </si>
  <si>
    <t>SI-2</t>
  </si>
  <si>
    <t>CM-6,SI-4</t>
  </si>
  <si>
    <t>AU-2,SI-8</t>
  </si>
  <si>
    <t>SI-8</t>
  </si>
  <si>
    <t>AC-6,CM-5</t>
  </si>
  <si>
    <t>SC-12,SC-13,SC-23</t>
  </si>
  <si>
    <t>AU-5,PE-6</t>
  </si>
  <si>
    <t>AC-18,IA-3</t>
  </si>
  <si>
    <t>AC-6,CM-7,SA-5,SA-9</t>
  </si>
  <si>
    <t>SI-6</t>
  </si>
  <si>
    <t>SA-12,SI-4,SI-5</t>
  </si>
  <si>
    <t>AU-3,SI-2,SI-8</t>
  </si>
  <si>
    <t>AU-3,SI-2,SI-7</t>
  </si>
  <si>
    <t>SI-10</t>
  </si>
  <si>
    <t>CM-3,CM-5</t>
  </si>
  <si>
    <t xml:space="preserve">Main Control </t>
  </si>
  <si>
    <t>AC-1</t>
  </si>
  <si>
    <t>PM-9</t>
  </si>
  <si>
    <t>Family</t>
  </si>
  <si>
    <t>Family Name</t>
  </si>
  <si>
    <t>Priority</t>
  </si>
  <si>
    <t>P1</t>
  </si>
  <si>
    <t>P2</t>
  </si>
  <si>
    <t>High</t>
  </si>
  <si>
    <t>Medium</t>
  </si>
  <si>
    <t>Low</t>
  </si>
  <si>
    <t>Control Name</t>
  </si>
  <si>
    <t>ACCESS CONTROL POLICY AND PROCEDURES</t>
  </si>
  <si>
    <t>ACCOUNT MANAGEMENT</t>
  </si>
  <si>
    <r>
      <t>AC-2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</si>
  <si>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AC-2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13</t>
    </r>
    <r>
      <rPr>
        <sz val="11"/>
        <color rgb="FF333333"/>
        <rFont val="Helvetica"/>
        <family val="2"/>
      </rPr>
      <t>)</t>
    </r>
  </si>
  <si>
    <t>ACCESS ENFORCEMENT</t>
  </si>
  <si>
    <t>INFORMATION FLOW ENFORCEMENT</t>
  </si>
  <si>
    <t>SEPARATION OF DUTIES</t>
  </si>
  <si>
    <t>LEAST PRIVILEGE</t>
  </si>
  <si>
    <r>
      <t>AC-6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</si>
  <si>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r>
      <t>AC-6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</si>
  <si>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t>UNSUCCESSFUL LOGON ATTEMPTS</t>
  </si>
  <si>
    <t>AC-8</t>
  </si>
  <si>
    <t>SYSTEM USE NOTIFICATION</t>
  </si>
  <si>
    <t>AC-10</t>
  </si>
  <si>
    <t>CONCURRENT SESSION CONTROL</t>
  </si>
  <si>
    <t>P3</t>
  </si>
  <si>
    <t>AC-11</t>
  </si>
  <si>
    <t>SESSION LOCK</t>
  </si>
  <si>
    <t>AC-11 (1)</t>
  </si>
  <si>
    <t>AC-12</t>
  </si>
  <si>
    <t>SESSION TERMINATION</t>
  </si>
  <si>
    <t>AC-14</t>
  </si>
  <si>
    <t>PERMITTED ACTIONS WITHOUT IDENTIFICATION OR AUTHENTICATION</t>
  </si>
  <si>
    <t>REMOTE ACCESS</t>
  </si>
  <si>
    <r>
      <t>AC-17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</si>
  <si>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WIRELESS ACCESS</t>
  </si>
  <si>
    <t>AC-18 (1)</t>
  </si>
  <si>
    <r>
      <t>AC-18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</si>
  <si>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ACCESS CONTROL FOR MOBILE DEVICES</t>
  </si>
  <si>
    <t>AC-19 (5)</t>
  </si>
  <si>
    <t>USE OF EXTERNAL INFORMATION SYSTEMS</t>
  </si>
  <si>
    <r>
      <t>AC-20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</si>
  <si>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AC-21</t>
  </si>
  <si>
    <t>INFORMATION SHARING</t>
  </si>
  <si>
    <t>AC-22</t>
  </si>
  <si>
    <t>PUBLICLY ACCESSIBLE CONTENT</t>
  </si>
  <si>
    <t>AT-1</t>
  </si>
  <si>
    <t>SECURITY AWARENESS AND TRAINING POLICY AND PROCEDURES</t>
  </si>
  <si>
    <t>SECURITY AWARENESS TRAINING</t>
  </si>
  <si>
    <t>AT-2 (2)</t>
  </si>
  <si>
    <t>ROLE-BASED SECURITY TRAINING</t>
  </si>
  <si>
    <t>AT-4</t>
  </si>
  <si>
    <t>SECURITY TRAINING RECORDS</t>
  </si>
  <si>
    <t>AU-1</t>
  </si>
  <si>
    <t>AUDIT AND ACCOUNTABILITY POLICY AND PROCEDURES</t>
  </si>
  <si>
    <t>AUDIT EVENTS</t>
  </si>
  <si>
    <t>AU-2 (3)</t>
  </si>
  <si>
    <t>CONTENT OF AUDIT RECORDS</t>
  </si>
  <si>
    <t>AU-3 (1)</t>
  </si>
  <si>
    <r>
      <t>AU-3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</si>
  <si>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AU-4</t>
  </si>
  <si>
    <t>AUDIT STORAGE CAPACITY</t>
  </si>
  <si>
    <t>RESPONSE TO AUDIT PROCESSING FAILURES</t>
  </si>
  <si>
    <r>
      <t>AU-5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</si>
  <si>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AUDIT REVIEW, ANALYSIS, AND REPORTING</t>
  </si>
  <si>
    <r>
      <t>AU-6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</si>
  <si>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AU-6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6</t>
    </r>
    <r>
      <rPr>
        <sz val="11"/>
        <color rgb="FF333333"/>
        <rFont val="Helvetica"/>
        <family val="2"/>
      </rPr>
      <t>)</t>
    </r>
  </si>
  <si>
    <t>AUDIT REDUCTION AND REPORT GENERATION</t>
  </si>
  <si>
    <t>AU-7 (1)</t>
  </si>
  <si>
    <t>AU-8</t>
  </si>
  <si>
    <t>TIME STAMPS</t>
  </si>
  <si>
    <t>AU-8 (1)</t>
  </si>
  <si>
    <t>PROTECTION OF AUDIT INFORMATION</t>
  </si>
  <si>
    <t>AU-9 (4)</t>
  </si>
  <si>
    <r>
      <t>AU-9 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</si>
  <si>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NON-REPUDIATION</t>
  </si>
  <si>
    <t>AU-11</t>
  </si>
  <si>
    <t>AUDIT RECORD RETENTION</t>
  </si>
  <si>
    <t>AUDIT GENERATION</t>
  </si>
  <si>
    <r>
      <t>AU-12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</si>
  <si>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CA-1</t>
  </si>
  <si>
    <t>SECURITY ASSESSMENT AND AUTHORIZATION POLICY AND PROCEDURES</t>
  </si>
  <si>
    <t>SECURITY ASSESSMENTS</t>
  </si>
  <si>
    <t>CA-2 (1)</t>
  </si>
  <si>
    <r>
      <t>CA-2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</si>
  <si>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SYSTEM INTERCONNECTIONS</t>
  </si>
  <si>
    <t>CA-3 (5)</t>
  </si>
  <si>
    <t>CA-5</t>
  </si>
  <si>
    <t>PLAN OF ACTION AND MILESTONES</t>
  </si>
  <si>
    <t>CA-6</t>
  </si>
  <si>
    <t>SECURITY AUTHORIZATION</t>
  </si>
  <si>
    <t>CONTINUOUS MONITORING</t>
  </si>
  <si>
    <t>CA-7 (1)</t>
  </si>
  <si>
    <t>PENETRATION TESTING</t>
  </si>
  <si>
    <t>INTERNAL SYSTEM CONNECTIONS</t>
  </si>
  <si>
    <t>CM-1</t>
  </si>
  <si>
    <t>CONFIGURATION MANAGEMENT POLICY AND PROCEDURES</t>
  </si>
  <si>
    <t>BASELINE CONFIGURATION</t>
  </si>
  <si>
    <r>
      <t>CM-2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</si>
  <si>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CM-2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</si>
  <si>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t>CONFIGURATION CHANGE CONTROL</t>
  </si>
  <si>
    <t>CM-3 (2)</t>
  </si>
  <si>
    <r>
      <t>CM-3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</si>
  <si>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SECURITY IMPACT ANALYSIS</t>
  </si>
  <si>
    <t>CM-4 (1)</t>
  </si>
  <si>
    <t>ACCESS RESTRICTIONS FOR CHANGE</t>
  </si>
  <si>
    <r>
      <t>CM-5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</si>
  <si>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CONFIGURATION SETTINGS</t>
  </si>
  <si>
    <r>
      <t>CM-6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</si>
  <si>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LEAST FUNCTIONALITY</t>
  </si>
  <si>
    <r>
      <t>CM-7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</si>
  <si>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CM-7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</si>
  <si>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INFORMATION SYSTEM COMPONENT INVENTORY</t>
  </si>
  <si>
    <r>
      <t>CM-8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</si>
  <si>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r>
      <t>CM-8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</si>
  <si>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CM-9</t>
  </si>
  <si>
    <t>CONFIGURATION MANAGEMENT PLAN</t>
  </si>
  <si>
    <t>CM-10</t>
  </si>
  <si>
    <t>SOFTWARE USAGE RESTRICTIONS</t>
  </si>
  <si>
    <t>USER-INSTALLED SOFTWARE</t>
  </si>
  <si>
    <t>CP-1</t>
  </si>
  <si>
    <t>CONTINGENCY PLANNING POLICY AND PROCEDURES</t>
  </si>
  <si>
    <t>CONTINGENCY PLAN</t>
  </si>
  <si>
    <r>
      <t>CP-2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</t>
    </r>
  </si>
  <si>
    <r>
      <t>CP-2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</t>
    </r>
  </si>
  <si>
    <t>CP-3</t>
  </si>
  <si>
    <t>CONTINGENCY TRAINING</t>
  </si>
  <si>
    <t>CP-3 (1)</t>
  </si>
  <si>
    <t>CONTINGENCY PLAN TESTING</t>
  </si>
  <si>
    <t>CP-4 (1)</t>
  </si>
  <si>
    <r>
      <t>CP-4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</si>
  <si>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ALTERNATE STORAGE SITE</t>
  </si>
  <si>
    <r>
      <t>CP-6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</si>
  <si>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CP-6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</si>
  <si>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ALTERNATE PROCESSING SITE</t>
  </si>
  <si>
    <r>
      <t>CP-7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</si>
  <si>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CP-7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</si>
  <si>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CP-8</t>
  </si>
  <si>
    <t>TELECOMMUNICATIONS SERVICES</t>
  </si>
  <si>
    <r>
      <t>CP-8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</si>
  <si>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r>
      <t>CP-8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</si>
  <si>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INFORMATION SYSTEM BACKUP</t>
  </si>
  <si>
    <t>CP-9 (1)</t>
  </si>
  <si>
    <r>
      <t>CP-9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</si>
  <si>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INFORMATION SYSTEM RECOVERY AND RECONSTITUTION</t>
  </si>
  <si>
    <t>CP-10 (2)</t>
  </si>
  <si>
    <r>
      <t>CP-10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</si>
  <si>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IA-1</t>
  </si>
  <si>
    <t>IDENTIFICATION AND AUTHENTICATION POLICY AND PROCEDURES</t>
  </si>
  <si>
    <t>IDENTIFICATION AND AUTHENTICATION (ORGANIZATIONAL USERS)</t>
  </si>
  <si>
    <r>
      <t>IA-2(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</si>
  <si>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r>
      <t>IA-2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</si>
  <si>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r>
      <t>IA-2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</si>
  <si>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t>DEVICE IDENTIFICATION AND AUTHENTICATION</t>
  </si>
  <si>
    <t>IDENTIFIER MANAGEMENT</t>
  </si>
  <si>
    <t>AUTHENTICATOR MANAGEMENT</t>
  </si>
  <si>
    <r>
      <t>IA-5(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11</t>
    </r>
    <r>
      <rPr>
        <sz val="11"/>
        <color rgb="FF333333"/>
        <rFont val="Helvetica"/>
        <family val="2"/>
      </rPr>
      <t>)</t>
    </r>
  </si>
  <si>
    <r>
      <t>IA-5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11</t>
    </r>
    <r>
      <rPr>
        <sz val="11"/>
        <color rgb="FF333333"/>
        <rFont val="Helvetica"/>
        <family val="2"/>
      </rPr>
      <t>)</t>
    </r>
  </si>
  <si>
    <t>AUTHENTICATOR FEEDBACK</t>
  </si>
  <si>
    <t>IA-7</t>
  </si>
  <si>
    <t>CRYPTOGRAPHIC MODULE AUTHENTICATION</t>
  </si>
  <si>
    <t>IDENTIFICATION AND AUTHENTICATION (NON-ORGANIZATIONAL USERS)</t>
  </si>
  <si>
    <r>
      <t>IA-8(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</si>
  <si>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IA-8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</si>
  <si>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IR-1</t>
  </si>
  <si>
    <t>INCIDENT RESPONSE POLICY AND PROCEDURES</t>
  </si>
  <si>
    <t>IR-2</t>
  </si>
  <si>
    <t>INCIDENT RESPONSE TRAINING</t>
  </si>
  <si>
    <r>
      <t>IR-2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</si>
  <si>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INCIDENT RESPONSE TESTING</t>
  </si>
  <si>
    <t>IR-3 (2)</t>
  </si>
  <si>
    <t>INCIDENT HANDLING</t>
  </si>
  <si>
    <t>IR-4 (1)</t>
  </si>
  <si>
    <r>
      <t>IR-4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</si>
  <si>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INCIDENT MONITORING</t>
  </si>
  <si>
    <t>IR-5 (1)</t>
  </si>
  <si>
    <t>INCIDENT REPORTING</t>
  </si>
  <si>
    <t>IR-6 (1)</t>
  </si>
  <si>
    <t>INCIDENT RESPONSE ASSISTANCE</t>
  </si>
  <si>
    <t>IR-7 (1)</t>
  </si>
  <si>
    <t>INCIDENT RESPONSE PLAN</t>
  </si>
  <si>
    <t>MA-1</t>
  </si>
  <si>
    <t>SYSTEM MAINTENANCE POLICY AND PROCEDURES</t>
  </si>
  <si>
    <t>CONTROLLED MAINTENANCE</t>
  </si>
  <si>
    <t>MA-2 (2)</t>
  </si>
  <si>
    <t>MAINTENANCE TOOLS</t>
  </si>
  <si>
    <r>
      <t>MA-3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</si>
  <si>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r>
      <t>MA-3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</si>
  <si>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NONLOCAL MAINTENANCE</t>
  </si>
  <si>
    <t>MA-4 (2)</t>
  </si>
  <si>
    <r>
      <t>MA-4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</si>
  <si>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MAINTENANCE PERSONNEL</t>
  </si>
  <si>
    <t>MA-5 (1)</t>
  </si>
  <si>
    <t>MA-6</t>
  </si>
  <si>
    <t>TIMELY MAINTENANCE</t>
  </si>
  <si>
    <t>MP-1</t>
  </si>
  <si>
    <t>MEDIA PROTECTION POLICY AND PROCEDURES</t>
  </si>
  <si>
    <t>MEDIA ACCESS</t>
  </si>
  <si>
    <t>MP-3</t>
  </si>
  <si>
    <t>MEDIA MARKING</t>
  </si>
  <si>
    <t>MEDIA STORAGE</t>
  </si>
  <si>
    <t>MEDIA TRANSPORT</t>
  </si>
  <si>
    <t>MP-5 (4)</t>
  </si>
  <si>
    <t>MEDIA SANITIZATION</t>
  </si>
  <si>
    <r>
      <t>MP-6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</si>
  <si>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MEDIA USE</t>
  </si>
  <si>
    <t>MP-7 (1)</t>
  </si>
  <si>
    <t>PE-1</t>
  </si>
  <si>
    <t>PHYSICAL AND ENVIRONMENTAL PROTECTION POLICY AND PROCEDURES</t>
  </si>
  <si>
    <t>PHYSICAL ACCESS AUTHORIZATIONS</t>
  </si>
  <si>
    <t>PHYSICAL ACCESS CONTROL</t>
  </si>
  <si>
    <t>PE-3 (1)</t>
  </si>
  <si>
    <t>PE-4</t>
  </si>
  <si>
    <t>ACCESS CONTROL FOR TRANSMISSION MEDIUM</t>
  </si>
  <si>
    <t>PE-5</t>
  </si>
  <si>
    <t>ACCESS CONTROL FOR OUTPUT DEVICES</t>
  </si>
  <si>
    <t>MONITORING PHYSICAL ACCESS</t>
  </si>
  <si>
    <t>PE-6 (1)</t>
  </si>
  <si>
    <r>
      <t>PE-6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</si>
  <si>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PE-8</t>
  </si>
  <si>
    <t>VISITOR ACCESS RECORDS</t>
  </si>
  <si>
    <t>PE-8 (1)</t>
  </si>
  <si>
    <t>PE-9</t>
  </si>
  <si>
    <t>POWER EQUIPMENT AND CABLING</t>
  </si>
  <si>
    <t>PE-10</t>
  </si>
  <si>
    <t>EMERGENCY SHUTOFF</t>
  </si>
  <si>
    <t>PE-11</t>
  </si>
  <si>
    <t>EMERGENCY POWER</t>
  </si>
  <si>
    <t>PE-11 (1)</t>
  </si>
  <si>
    <t>EMERGENCY LIGHTING</t>
  </si>
  <si>
    <t>PE-13</t>
  </si>
  <si>
    <t>FIRE PROTECTION</t>
  </si>
  <si>
    <t>PE-13 (3)</t>
  </si>
  <si>
    <r>
      <t>PE-13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</si>
  <si>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PE-14</t>
  </si>
  <si>
    <t>TEMPERATURE AND HUMIDITY CONTROLS</t>
  </si>
  <si>
    <t>PE-15</t>
  </si>
  <si>
    <t>WATER DAMAGE PROTECTION</t>
  </si>
  <si>
    <t>PE-15 (1)</t>
  </si>
  <si>
    <t>PE-16</t>
  </si>
  <si>
    <t>DELIVERY AND REMOVAL</t>
  </si>
  <si>
    <t>PE-17</t>
  </si>
  <si>
    <t>ALTERNATE WORK SITE</t>
  </si>
  <si>
    <t>LOCATION OF INFORMATION SYSTEM COMPONENTS</t>
  </si>
  <si>
    <t>PL-1</t>
  </si>
  <si>
    <t>SECURITY PLANNING POLICY AND PROCEDURES</t>
  </si>
  <si>
    <t>SYSTEM SECURITY PLAN</t>
  </si>
  <si>
    <t>PL-2 (3)</t>
  </si>
  <si>
    <t>RULES OF BEHAVIOR</t>
  </si>
  <si>
    <t>PL-4 (1)</t>
  </si>
  <si>
    <t>INFORMATION SECURITY ARCHITECTURE</t>
  </si>
  <si>
    <t>PS-1</t>
  </si>
  <si>
    <t>PERSONNEL SECURITY POLICY AND PROCEDURES</t>
  </si>
  <si>
    <t>POSITION RISK DESIGNATION</t>
  </si>
  <si>
    <t>PERSONNEL SCREENING</t>
  </si>
  <si>
    <t>PERSONNEL TERMINATION</t>
  </si>
  <si>
    <t>PS-4 (2)</t>
  </si>
  <si>
    <t>PS-5</t>
  </si>
  <si>
    <t>PERSONNEL TRANSFER</t>
  </si>
  <si>
    <t>PS-6</t>
  </si>
  <si>
    <t>ACCESS AGREEMENTS</t>
  </si>
  <si>
    <t>PS-7</t>
  </si>
  <si>
    <t>THIRD-PARTY PERSONNEL SECURITY</t>
  </si>
  <si>
    <t>PS-8</t>
  </si>
  <si>
    <t>PERSONNEL SANCTIONS</t>
  </si>
  <si>
    <t>RA-1</t>
  </si>
  <si>
    <t>RISK ASSESSMENT POLICY AND PROCEDURES</t>
  </si>
  <si>
    <t>RA-2</t>
  </si>
  <si>
    <t>SECURITY CATEGORIZATION</t>
  </si>
  <si>
    <t>RISK ASSESSMENT</t>
  </si>
  <si>
    <t>VULNERABILITY SCANNING</t>
  </si>
  <si>
    <r>
      <t>RA-5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</si>
  <si>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r>
      <t>RA-5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</si>
  <si>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SA-1</t>
  </si>
  <si>
    <t>SYSTEM AND SERVICES ACQUISITION POLICY AND PROCEDURES</t>
  </si>
  <si>
    <t>SA-2</t>
  </si>
  <si>
    <t>ALLOCATION OF RESOURCES</t>
  </si>
  <si>
    <t>SA-3</t>
  </si>
  <si>
    <t>SYSTEM DEVELOPMENT LIFE CYCLE</t>
  </si>
  <si>
    <t>ACQUISITION PROCESS</t>
  </si>
  <si>
    <t>SA-4(10)</t>
  </si>
  <si>
    <r>
      <t>SA-4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</si>
  <si>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t>INFORMATION SYSTEM DOCUMENTATION</t>
  </si>
  <si>
    <t>SA-8</t>
  </si>
  <si>
    <t>SECURITY ENGINEERING PRINCIPLES</t>
  </si>
  <si>
    <t>EXTERNAL INFORMATION SYSTEM SERVICES</t>
  </si>
  <si>
    <t>SA-9 (2)</t>
  </si>
  <si>
    <t>DEVELOPER CONFIGURATION MANAGEMENT</t>
  </si>
  <si>
    <t>DEVELOPER SECURITY TESTING AND EVALUATION</t>
  </si>
  <si>
    <t>SUPPLY CHAIN PROTECTION</t>
  </si>
  <si>
    <t>DEVELOPMENT PROCESS, STANDARDS, AND TOOLS</t>
  </si>
  <si>
    <t>SA-16</t>
  </si>
  <si>
    <t>DEVELOPER-PROVIDED TRAINING</t>
  </si>
  <si>
    <t>DEVELOPER SECURITY ARCHITECTURE AND DESIGN</t>
  </si>
  <si>
    <t>SC-1</t>
  </si>
  <si>
    <t>SYSTEM AND COMMUNICATIONS PROTECTION POLICY AND PROCEDURES</t>
  </si>
  <si>
    <t>APPLICATION PARTITIONING</t>
  </si>
  <si>
    <t>SECURITY FUNCTION ISOLATION</t>
  </si>
  <si>
    <t>INFORMATION IN SHARED RESOURCES</t>
  </si>
  <si>
    <t>DENIAL OF SERVICE PROTECTION</t>
  </si>
  <si>
    <t>BOUNDARY PROTECTION</t>
  </si>
  <si>
    <r>
      <t>SC-7 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</si>
  <si>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SC-7 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18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21</t>
    </r>
    <r>
      <rPr>
        <sz val="11"/>
        <color rgb="FF333333"/>
        <rFont val="Helvetica"/>
        <family val="2"/>
      </rPr>
      <t>)</t>
    </r>
  </si>
  <si>
    <t>TRANSMISSION CONFIDENTIALITY AND INTEGRITY</t>
  </si>
  <si>
    <t>SC-8 (1)</t>
  </si>
  <si>
    <t>SC-10</t>
  </si>
  <si>
    <t>NETWORK DISCONNECT</t>
  </si>
  <si>
    <t>SC-12</t>
  </si>
  <si>
    <t>CRYPTOGRAPHIC KEY ESTABLISHMENT AND MANAGEMENT</t>
  </si>
  <si>
    <t>SC-12 (1)</t>
  </si>
  <si>
    <t>CRYPTOGRAPHIC PROTECTION</t>
  </si>
  <si>
    <t>SC-15</t>
  </si>
  <si>
    <t>COLLABORATIVE COMPUTING DEVICES</t>
  </si>
  <si>
    <t>SC-17</t>
  </si>
  <si>
    <t>PUBLIC KEY INFRASTRUCTURE CERTIFICATES</t>
  </si>
  <si>
    <t>SC-18</t>
  </si>
  <si>
    <t>MOBILE CODE</t>
  </si>
  <si>
    <t>SC-19</t>
  </si>
  <si>
    <t>VOICE OVER INTERNET PROTOCOL</t>
  </si>
  <si>
    <t>SC-20</t>
  </si>
  <si>
    <t>SECURE NAME / ADDRESS RESOLUTION SERVICE (AUTHORITATIVE SOURCE)</t>
  </si>
  <si>
    <t>SC-21</t>
  </si>
  <si>
    <t>SECURE NAME / ADDRESS RESOLUTION SERVICE (RECURSIVE OR CACHING RESOLVER)</t>
  </si>
  <si>
    <t>SC-22</t>
  </si>
  <si>
    <t>ARCHITECTURE AND PROVISIONING FOR NAME / ADDRESS RESOLUTION SERVICE</t>
  </si>
  <si>
    <t>SESSION AUTHENTICITY</t>
  </si>
  <si>
    <t>SC-24</t>
  </si>
  <si>
    <t>FAIL IN KNOWN STATE</t>
  </si>
  <si>
    <t>PROTECTION OF INFORMATION AT REST</t>
  </si>
  <si>
    <t>SC-39</t>
  </si>
  <si>
    <t>PROCESS ISOLATION</t>
  </si>
  <si>
    <t>SI-1</t>
  </si>
  <si>
    <t>SYSTEM AND INFORMATION INTEGRITY POLICY AND PROCEDURES</t>
  </si>
  <si>
    <t>FLAW REMEDIATION</t>
  </si>
  <si>
    <t>SI-2 (2)</t>
  </si>
  <si>
    <r>
      <t>SI-2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</si>
  <si>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MALICIOUS CODE PROTECTION</t>
  </si>
  <si>
    <r>
      <t>SI-3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</si>
  <si>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INFORMATION SYSTEM MONITORING</t>
  </si>
  <si>
    <r>
      <t>SI-4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</si>
  <si>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SI-5</t>
  </si>
  <si>
    <t>SECURITY ALERTS, ADVISORIES, AND DIRECTIVES</t>
  </si>
  <si>
    <t>SI-5 (1)</t>
  </si>
  <si>
    <t>SECURITY FUNCTION VERIFICATION</t>
  </si>
  <si>
    <t>SOFTWARE, FIRMWARE, AND INFORMATION INTEGRITY</t>
  </si>
  <si>
    <r>
      <t>SI-7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</si>
  <si>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SI-7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14</t>
    </r>
    <r>
      <rPr>
        <sz val="11"/>
        <color rgb="FF333333"/>
        <rFont val="Helvetica"/>
        <family val="2"/>
      </rPr>
      <t>)</t>
    </r>
  </si>
  <si>
    <t>SPAM PROTECTION</t>
  </si>
  <si>
    <r>
      <t>SI-8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</si>
  <si>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INFORMATION INPUT VALIDATION</t>
  </si>
  <si>
    <t>SI-11</t>
  </si>
  <si>
    <t>ERROR HANDLING</t>
  </si>
  <si>
    <t>INFORMATION HANDLING AND RETENTION</t>
  </si>
  <si>
    <t>SI-16</t>
  </si>
  <si>
    <t>MEMORY PROTECTION</t>
  </si>
  <si>
    <t xml:space="preserve">Low </t>
  </si>
  <si>
    <t>AC-3, AC-4, AC-5, AC-6, AC-10, AC-17, AC-19, AC-20, AU-9, IA-2, IA-4, IA-5, IA-8, CM-5, CM-6, CM-11, MA-3, MA-4, MA-5, PL-4, SC-13</t>
  </si>
  <si>
    <t>AC-2, AC-4, AC-5, AC-6, AC-16, AC-17, AC-18, AC-19, AC-20, AC-21, AC-22, AU-9, CM-5, CM-6, CM-11, MA-3, MA-4, MA-5, PE-3</t>
  </si>
  <si>
    <t xml:space="preserve"> Access Control</t>
  </si>
  <si>
    <t xml:space="preserve"> Audit and Accountability</t>
  </si>
  <si>
    <t xml:space="preserve"> Awareness and Training</t>
  </si>
  <si>
    <t xml:space="preserve"> Configuration Management</t>
  </si>
  <si>
    <t xml:space="preserve"> Contingency Planning</t>
  </si>
  <si>
    <t xml:space="preserve"> Identification and Authentication</t>
  </si>
  <si>
    <t xml:space="preserve"> Incident Response</t>
  </si>
  <si>
    <t xml:space="preserve"> Maintenance</t>
  </si>
  <si>
    <t xml:space="preserve"> Media Protection</t>
  </si>
  <si>
    <t xml:space="preserve"> Personnel Security</t>
  </si>
  <si>
    <t xml:space="preserve"> Physical and Environmental Protection</t>
  </si>
  <si>
    <t xml:space="preserve"> Planning</t>
  </si>
  <si>
    <t xml:space="preserve"> Program Management</t>
  </si>
  <si>
    <t xml:space="preserve"> Risk Assessment</t>
  </si>
  <si>
    <t xml:space="preserve"> Security Assessment and Authorization</t>
  </si>
  <si>
    <t xml:space="preserve"> System and Communications Protection</t>
  </si>
  <si>
    <t xml:space="preserve"> System and Information Integrity</t>
  </si>
  <si>
    <t xml:space="preserve"> System and Services Acquisition</t>
  </si>
  <si>
    <t>CP-9, MP-6</t>
  </si>
  <si>
    <t>AC-25, SC-11</t>
  </si>
  <si>
    <t>AU-2, AU-6</t>
  </si>
  <si>
    <t>AC-3, AC-17, AC-19, AC-21, CM-6, CM-7, SA-8, SC-2, SC-5, SC-7, SC-18</t>
  </si>
  <si>
    <t>AC-16, SI-7</t>
  </si>
  <si>
    <t>IA-2, IA-3, IA-4, IA-5</t>
  </si>
  <si>
    <t>AC-16, SC-16</t>
  </si>
  <si>
    <t>AC-3, AC-6, PE-3, PE-4, PS-2</t>
  </si>
  <si>
    <t>AC-2, AC-3, AC-5, CM-6, CM-7, PL-2</t>
  </si>
  <si>
    <t>AC-17, AC-18, AC-19</t>
  </si>
  <si>
    <t>AC-4, SC-3, SC-30, SC-32</t>
  </si>
  <si>
    <t>No. of Control Enhancement</t>
  </si>
  <si>
    <t>Total Number of Controls (including control enhancements)</t>
  </si>
  <si>
    <t>Combined</t>
  </si>
  <si>
    <t xml:space="preserve"> </t>
  </si>
  <si>
    <t>AC-2, AC-9, AC-14, IA-5</t>
  </si>
  <si>
    <t>Withdrawn</t>
  </si>
  <si>
    <t>SC-10, SC-23</t>
  </si>
  <si>
    <t>CP-2, IA-2</t>
  </si>
  <si>
    <t>AC-2, AC-3, AC-18, AC-19, AC-20, CA-3, CA-7, CM-8, IA-2, IA-3, IA-8, MA-4, PE-17, PL-4, SC-10, SI-4</t>
  </si>
  <si>
    <t>AC-2, AC-3, AC-17, AC-19, CA-3, CA-7, CM-8, IA-2, IA-3, IA-8, PL-4, SI-4</t>
  </si>
  <si>
    <t>AC-3, AC-7, AC-18, AC-20, CA-9, CM-2, IA-2, IA-3, MP-2, MP-4, MP-5, PL-4, SC-7, SC-43, SI-3, SI-4</t>
  </si>
  <si>
    <t>AC-3, AC-17, AC-19, CA-3, PL-4, SA-9</t>
  </si>
  <si>
    <t>AC-3, AC-4, AT-2, AT-3, AU-13</t>
  </si>
  <si>
    <t>AU-3, AU-12</t>
  </si>
  <si>
    <t xml:space="preserve">AT-3 </t>
  </si>
  <si>
    <t xml:space="preserve">AU-6 </t>
  </si>
  <si>
    <t>AU-2, AU-8, AU-12, SI-11</t>
  </si>
  <si>
    <t>AC-17, AC-18, AC-19, CA-3, IA-4, IA-5</t>
  </si>
  <si>
    <t>CM-3, CM-4, MA-4, MP-6, PE-16, SA-12, SI-2</t>
  </si>
  <si>
    <t>AC-19, PL-4</t>
  </si>
  <si>
    <t>CA-2, CA-7, CM-4, CM-6, RA-2, RA-3, SA-11, SI-2</t>
  </si>
  <si>
    <t>AT-3, PM-7, SA-8</t>
  </si>
  <si>
    <t>SC-13, SC-17</t>
  </si>
  <si>
    <t>AT-3, AT-4, PL-4</t>
  </si>
  <si>
    <t>AT-2, AT-4, PL-4, PS-7, SA-3, SA-12, SA-16</t>
  </si>
  <si>
    <t>AT-2, AT-3, PM-14</t>
  </si>
  <si>
    <t>AC-6, AC-17, AU-3, AU-12, MA-4, MP-2, MP-4, SI-4</t>
  </si>
  <si>
    <t>AU-2, AU-5, AU-6, AU-7, AU-11, SI-4</t>
  </si>
  <si>
    <t>AU-4, SI-12</t>
  </si>
  <si>
    <t>AC-2, AC-3, AC-6, AC-17, AT-3, AU-7, AU-16, CA-7, CM-5, CM-10, CM-11, IA-3, IA-5, IR-5, IR-6, MA-4, MP-4, PE-3, PE-6, PE-14, PE-16, RA-5, SC-7, SC-18, SC-19, SI-3, SI-4, SI-7</t>
  </si>
  <si>
    <t>AC-3, AC-6, MP-2, MP-4, PE-2, PE-3, PE-6</t>
  </si>
  <si>
    <t>SC-12, SC-8, SC-13, SC-16, SC-17, SC-23</t>
  </si>
  <si>
    <t>AU-4, AU-5, AU-9, MP-6</t>
  </si>
  <si>
    <t>AC-3, AU-2, AU-3, AU-6, AU-7</t>
  </si>
  <si>
    <t>CA-5, CA-6, CA-7, PM-9, RA-5, SA-11, SA-12, SI-4</t>
  </si>
  <si>
    <t>AC-3, AC-4, AC-20, AU-2, AU-12, AU-16, CA-7, IA-3, SA-9, SC-7, SI-4</t>
  </si>
  <si>
    <t>CA-2, CA-7, CM-4, PM-4</t>
  </si>
  <si>
    <t>CA-2, CA-7, PM-9, PM-10</t>
  </si>
  <si>
    <t>CA-2, CA-5, CA-6, CM-3, CM-4, PM-6, PM-9, RA-5, SA-11, SA-12, SI-2, SI-4</t>
  </si>
  <si>
    <t>AC-3, AC-4, AC-18, AC-19, AU-2, AU-12, CA-7, CM-2, IA-3, SC-7, SI-4</t>
  </si>
  <si>
    <t>CM-3, CM-6, CM-8, CM-9, SA-10, PM-5, PM-7</t>
  </si>
  <si>
    <t>CA-7, CM-2, CM-4, CM-5, CM-6, CM-9, SA-10, SI-2, SI-12</t>
  </si>
  <si>
    <t>CA-2, CA-7, CM-3, CM-9, SA-4, SA-5, SA-10, SI-2</t>
  </si>
  <si>
    <t>AC-3, AC-6, PE-3</t>
  </si>
  <si>
    <t>AC-19, CM-2, CM-3, CM-7, SI-4</t>
  </si>
  <si>
    <t>AC-6, CM-2, RA-5, SA-5, SC-7</t>
  </si>
  <si>
    <t>CM-2, CM-6, PM-5</t>
  </si>
  <si>
    <t>CM-2, CM-3, CM-4, CM-5, CM-8, SA-10</t>
  </si>
  <si>
    <t>AC-17, CM-8, SC-7</t>
  </si>
  <si>
    <t>AC-3, CM-2, CM-3, CM-5, CM-6, CM-7, PL-4</t>
  </si>
  <si>
    <t>AC-14, CP-6, CP-7, CP-8, CP-9, CP-10, IR-4, IR-8, MP-2, MP-4, MP-5, PM-8, PM-11</t>
  </si>
  <si>
    <t>AT-2, AT-3, CP-2, IR-2</t>
  </si>
  <si>
    <t>CP-2, CP-3, IR-3</t>
  </si>
  <si>
    <t>CP-2, CP-7, CP-9, CP-10, MP-4</t>
  </si>
  <si>
    <t>CP-2, CP-6, CP-8, CP-9, CP-10, MA-6</t>
  </si>
  <si>
    <t>CM-2, CM-6</t>
  </si>
  <si>
    <t>CP-2, CP-6, CP-7</t>
  </si>
  <si>
    <t>CP-2, CP-6, MP-4, MP-5, SC-13</t>
  </si>
  <si>
    <t>CA-2, CA-6, CA-7, CP-2, CP-6, CP-7, CP-9, SC-24</t>
  </si>
  <si>
    <t>AC-2, AC-3, AC-14, AC-17, AC-18, IA-4, IA-5, IA-8</t>
  </si>
  <si>
    <t>AC-2, IA-2, IA-3, IA-5, IA-8, SC-37</t>
  </si>
  <si>
    <t>AC-2, AC-3, AC-6, CM-6, IA-2, IA-4, IA-8, PL-4, PS-5, PS-6, SC-12, SC-13, SC-17, SC-28</t>
  </si>
  <si>
    <t>SC-12, SC-13</t>
  </si>
  <si>
    <t>AC-2, AC-14, AC-17, AC-18, IA-2, IA-4, IA-5, MA-4, RA-3, SA-12, SC-8</t>
  </si>
  <si>
    <t>AT-3, CP-3, IR-8</t>
  </si>
  <si>
    <t>CP-4, IR-8</t>
  </si>
  <si>
    <t>AU-6, CM-6, CP-2, CP-4, IR-2, IR-3, IR-8, PE-6, SC-5, SC-7, SI-3, SI-4, SI-7</t>
  </si>
  <si>
    <t>AU-6, IR-8, PE-6, SC-5, SC-7, SI-3, SI-4, SI-7</t>
  </si>
  <si>
    <t>IR-4, IR-5, IR-8</t>
  </si>
  <si>
    <t>AT-2, IR-4, IR-6, IR-8, SA-9</t>
  </si>
  <si>
    <t>MP-2, MP-4, MP-5</t>
  </si>
  <si>
    <t>MA-2, MA-5, MP-6</t>
  </si>
  <si>
    <t>AC-2, AC-3, AC-6, AC-17, AU-2, AU-3, IA-2, IA-4, IA-5, IA-8, MA-2, MA-5, MP-6, PL-2, SC-7, SC-10, SC-17</t>
  </si>
  <si>
    <t>AC-2, IA-8, MP-2, PE-2, PE-3, PE-4, RA-3</t>
  </si>
  <si>
    <t>CM-8, CP-2, CP-7, SA-14, SA-15</t>
  </si>
  <si>
    <t>AC-3, IA-2, MP-4, PE-2, PE-3, PL-2</t>
  </si>
  <si>
    <t>AC-16, PL-2, RA-3</t>
  </si>
  <si>
    <t>CP-6, CP-9, MP-2, MP-7, PE-3</t>
  </si>
  <si>
    <t>AC-19, CP-9, MP-3, MP-4, RA-3, SC-8, SC-13, SC-28</t>
  </si>
  <si>
    <t>MA-2, MA-4, RA-3, SC-4</t>
  </si>
  <si>
    <t>PE-3, PE-4, PS-3</t>
  </si>
  <si>
    <t>AU-2, AU-6, MP-2, MP-4, PE-2, PE-4, PE-5, PS-3, RA-3</t>
  </si>
  <si>
    <t>MP-2, MP-4, PE-2, PE-3, PE-5, SC-7, SC-8</t>
  </si>
  <si>
    <t>PE-2, PE-3, PE-4, PE-18</t>
  </si>
  <si>
    <t>CA-7, IR-4, IR-8</t>
  </si>
  <si>
    <t>AT-3, CP-2, CP-7</t>
  </si>
  <si>
    <t>CP-2, CP-7</t>
  </si>
  <si>
    <t>CM-3, MA-2, MA-3, MP-5, SA-12</t>
  </si>
  <si>
    <t>AC-17, CP-7</t>
  </si>
  <si>
    <t>CP-2, PE-19, RA-3</t>
  </si>
  <si>
    <t>AC-2, AC-6, AC-14, AC-17, AC-20, CA-2, CA-3, CA-7, CM-9, CP-2, IR-8, MA-4, MA-5, MP-2, MP-4, MP-5, PL-7, PM-1, PM-7, PM-8, PM-9, PM-11, SA-5, SA-17</t>
  </si>
  <si>
    <t>AC-2, AC-6, AC-8, AC-9, AC-17, AC-18, AC-19, AC-20, AT-2, AT-3, CM-11, IA-2, IA-4, IA-5, MP-7, PS-6, PS-8, SA-5</t>
  </si>
  <si>
    <t>CM-2, CM-6, PL-2, PM-7, SA-5, SA-17</t>
  </si>
  <si>
    <t>AT-3, PL-2, PS-3</t>
  </si>
  <si>
    <t>AC-2, IA-4, PE-2, PS-2</t>
  </si>
  <si>
    <t>AC-2, IA-4, PE-2, PS-5, PS-6</t>
  </si>
  <si>
    <t>AC-2, IA-4, PE-2, PS-4</t>
  </si>
  <si>
    <t>PL-4, PS-2, PS-3, PS-4, PS-8</t>
  </si>
  <si>
    <t>PS-2, PS-3, PS-4, PS-5, PS-6, SA-9, SA-21</t>
  </si>
  <si>
    <t>PL-4, PS-6</t>
  </si>
  <si>
    <t>CM-8, MP-4, RA-3, SC-7</t>
  </si>
  <si>
    <t>RA-2, PM-9</t>
  </si>
  <si>
    <t>PM-3, PM-11</t>
  </si>
  <si>
    <t>CM-6, PL-2, PS-7, SA-3, SA-5, SA-8, SA-11, SA-12</t>
  </si>
  <si>
    <t>CM-6, CM-8, PL-2, PL-4, PS-2, SA-3, SA-4</t>
  </si>
  <si>
    <t>PM-7, SA-3, SA-4, SA-17, SC-2, SC-3</t>
  </si>
  <si>
    <t>CA-3, IR-7, PS-7</t>
  </si>
  <si>
    <t>CM-3, CM-4, CM-9, SA-12, SI-2</t>
  </si>
  <si>
    <t>CA-2, CM-4, SA-3, SA-4, SA-5, SI-2</t>
  </si>
  <si>
    <t>AT-3, CM-8, IR-4, PE-16, PL-8, SA-3, SA-4, SA-8, SA-10, SA-14, SA-15, SA-18, SA-19, SC-29, SC-30, SC-38, SI-7</t>
  </si>
  <si>
    <t>SA-3, SA-8</t>
  </si>
  <si>
    <t>AT-2, AT-3, SA-5</t>
  </si>
  <si>
    <t>PL-8, PM-7, SA-3, SA-8</t>
  </si>
  <si>
    <t>SA-4, SA-8, SC-3</t>
  </si>
  <si>
    <t>AC-3, AC-6, SA-4, SA-5, SA-8, SA-13, SC-2, SC-7, SC-39</t>
  </si>
  <si>
    <t>AC-3, AC-4, MP-6</t>
  </si>
  <si>
    <t>SC-6, SC-7</t>
  </si>
  <si>
    <t>AC-4, AC-17, CA-3, CM-7, CP-8, IR-4, RA-3, SC-5, SC-13</t>
  </si>
  <si>
    <t>AC-17, PE-4</t>
  </si>
  <si>
    <t>AC-2, AC-3, AC-7, AC-17, AC-18, AU-9, AU-10, CM-11, CP-9, IA-3, IA-7, MA-4, MP-2, MP-4, MP-5, SA-4, SC-8, SC-12, SC-28, SI-7</t>
  </si>
  <si>
    <t>AU-2, AU-12, CM-2, CM-6, SI-3</t>
  </si>
  <si>
    <t>CM-6, SC-7, SC-15</t>
  </si>
  <si>
    <t>AU-10, SC-8, SC-12, SC-13, SC-21, SC-22</t>
  </si>
  <si>
    <t>SC-20, SC-22</t>
  </si>
  <si>
    <t>SC-2, SC-20, SC-21, SC-24</t>
  </si>
  <si>
    <t>SC-8, SC-10, SC-11</t>
  </si>
  <si>
    <t>CP-2, CP-10, CP-12, SC-7, SC-22</t>
  </si>
  <si>
    <t>AC-3, AC-6, CA-7, CM-3, CM-5, CM-6, PE-3, SC-8, SC-13, SI-3, SI-7</t>
  </si>
  <si>
    <t>AC-3, AC-4, AC-6, SA-4, SA-5, SA-8, SC-2, SC-3</t>
  </si>
  <si>
    <t>CA-2, CA-7, CM-3, CM-5, CM-8, MA-2, IR-4, RA-5, SA-10, SA-11, SI-11</t>
  </si>
  <si>
    <t>CM-3, MP-2, SA-4, SA-8, SA-12, SA-13, SC-7, SC-26, SC-44, SI-2, SI-4, SI-7</t>
  </si>
  <si>
    <t>AC-3, AC-4, AC-8, AC-17, AU-2, AU-6, AU-7, AU-9, AU-12, CA-7, IR-4, PE-3, RA-5, SC-7, SC-26, SC-35, SI-3, SI-7</t>
  </si>
  <si>
    <t>CA-7, CM-6</t>
  </si>
  <si>
    <t>SA-12, SC-8, SC-13, SI-3</t>
  </si>
  <si>
    <t>AT-2, AT-3, SC-5, SC-7, SI-3</t>
  </si>
  <si>
    <t>AU-2, AU-3, SC-31</t>
  </si>
  <si>
    <t>AC-16, AU-5, AU-11, MP-2, MP-4</t>
  </si>
  <si>
    <t>AC-25, SC-3</t>
  </si>
  <si>
    <t>AC</t>
  </si>
  <si>
    <t>AT</t>
  </si>
  <si>
    <t>AU</t>
  </si>
  <si>
    <t>CA</t>
  </si>
  <si>
    <t>CM</t>
  </si>
  <si>
    <t>CP</t>
  </si>
  <si>
    <t>IA</t>
  </si>
  <si>
    <t>IR</t>
  </si>
  <si>
    <t>MA</t>
  </si>
  <si>
    <t>MP</t>
  </si>
  <si>
    <t>PE</t>
  </si>
  <si>
    <t>PL</t>
  </si>
  <si>
    <t>PS</t>
  </si>
  <si>
    <t>RA</t>
  </si>
  <si>
    <t>SA</t>
  </si>
  <si>
    <t>SC</t>
  </si>
  <si>
    <t>SI</t>
  </si>
  <si>
    <t>PM</t>
  </si>
  <si>
    <t>FedRAMP CIS for SSP High Baseline</t>
  </si>
  <si>
    <t>Control ID</t>
  </si>
  <si>
    <t>Implementation Status</t>
  </si>
  <si>
    <t>Control Origination</t>
  </si>
  <si>
    <t>In Place</t>
  </si>
  <si>
    <t>Partially Implemented</t>
  </si>
  <si>
    <t>Planned</t>
  </si>
  <si>
    <t>Alternative Implementation</t>
  </si>
  <si>
    <t>N/A</t>
  </si>
  <si>
    <t>Service Provider Corporate</t>
  </si>
  <si>
    <t>Service Provider System Specific</t>
  </si>
  <si>
    <t>Service Provider Hybrid (Service Provider Corporate and Service Provider System Specific)</t>
  </si>
  <si>
    <t>Configured by Customer (Customer System Specific)</t>
  </si>
  <si>
    <t>Provided by Customer (Customer System Specific)</t>
  </si>
  <si>
    <t>Shared (Service Provider and Customer Responsibility)</t>
  </si>
  <si>
    <t>Inherited from Pre-Existing  Authorization</t>
  </si>
  <si>
    <t>AC-01</t>
  </si>
  <si>
    <t>AC-02</t>
  </si>
  <si>
    <t>AC-02 (01)</t>
  </si>
  <si>
    <t>AC-02 (02)</t>
  </si>
  <si>
    <t>AC-02 (03)</t>
  </si>
  <si>
    <t>AC-02 (04)</t>
  </si>
  <si>
    <t>AC-02 (05)</t>
  </si>
  <si>
    <t>AC-02 (07)</t>
  </si>
  <si>
    <t>AC-02 (09)</t>
  </si>
  <si>
    <t>AC-02 (10)</t>
  </si>
  <si>
    <t>AC-02 (11)</t>
  </si>
  <si>
    <t>AC-02 (12)</t>
  </si>
  <si>
    <t>AC-02 (13)</t>
  </si>
  <si>
    <t>AC-03</t>
  </si>
  <si>
    <t>AC-04</t>
  </si>
  <si>
    <t>AC-04 (08)</t>
  </si>
  <si>
    <t>AC-04 (21)</t>
  </si>
  <si>
    <t>AC-05</t>
  </si>
  <si>
    <t>AC-06</t>
  </si>
  <si>
    <t>AC-06 (01)</t>
  </si>
  <si>
    <t>AC-06 (02)</t>
  </si>
  <si>
    <t>AC-06 (03)</t>
  </si>
  <si>
    <t>AC-06 (05)</t>
  </si>
  <si>
    <t>AC-06 (07)</t>
  </si>
  <si>
    <t>AC-06 (08)</t>
  </si>
  <si>
    <t>AC-06 (09)</t>
  </si>
  <si>
    <t>AC-06 (10)</t>
  </si>
  <si>
    <t>AC-07</t>
  </si>
  <si>
    <t>AC-07 (02)</t>
  </si>
  <si>
    <t>AC-08</t>
  </si>
  <si>
    <t>AC-11 (01)</t>
  </si>
  <si>
    <t>AC-12 (01)</t>
  </si>
  <si>
    <t>AC-17 (01)</t>
  </si>
  <si>
    <t>AC-17 (02)</t>
  </si>
  <si>
    <t>AC-17 (03)</t>
  </si>
  <si>
    <t>AC-17 (04)</t>
  </si>
  <si>
    <t>AC-17 (09)</t>
  </si>
  <si>
    <t>AC-18 (01)</t>
  </si>
  <si>
    <t>AC-18 (03)</t>
  </si>
  <si>
    <t>AC-18 (04)</t>
  </si>
  <si>
    <t>AC-18 (05)</t>
  </si>
  <si>
    <t>AC-19 (05)</t>
  </si>
  <si>
    <t>AC-20 (01)</t>
  </si>
  <si>
    <t>AC-20 (02)</t>
  </si>
  <si>
    <t>AT-01</t>
  </si>
  <si>
    <t>AT-02</t>
  </si>
  <si>
    <t>AT-02 (02)</t>
  </si>
  <si>
    <t>AT-03</t>
  </si>
  <si>
    <t>AT-03 (03)</t>
  </si>
  <si>
    <t>AT-03 (04)</t>
  </si>
  <si>
    <t>AT-04</t>
  </si>
  <si>
    <t>AU-01</t>
  </si>
  <si>
    <t>AU-02</t>
  </si>
  <si>
    <t>AU-02 (03)</t>
  </si>
  <si>
    <t>AU-03</t>
  </si>
  <si>
    <t>AU-03 (01)</t>
  </si>
  <si>
    <t>AU-03 (02)</t>
  </si>
  <si>
    <t>AU-04</t>
  </si>
  <si>
    <t>AU-05</t>
  </si>
  <si>
    <t>AU-05 (01)</t>
  </si>
  <si>
    <t>AU-05 (02)</t>
  </si>
  <si>
    <t>AU-06</t>
  </si>
  <si>
    <t>AU-06 (01)</t>
  </si>
  <si>
    <t>AU-06 (03)</t>
  </si>
  <si>
    <t>AU-06 (04)</t>
  </si>
  <si>
    <t>AU-06 (05)</t>
  </si>
  <si>
    <t>AU-06 (06)</t>
  </si>
  <si>
    <t>AU-06 (07)</t>
  </si>
  <si>
    <t>AU-06 (10)</t>
  </si>
  <si>
    <t>AU-07</t>
  </si>
  <si>
    <t>AU-07 (01)</t>
  </si>
  <si>
    <t>AU-08</t>
  </si>
  <si>
    <t>AU-08 (01)</t>
  </si>
  <si>
    <t>AU-09</t>
  </si>
  <si>
    <t>AU-09 (02)</t>
  </si>
  <si>
    <t>AU-09 (03)</t>
  </si>
  <si>
    <t>AU-09 (04)</t>
  </si>
  <si>
    <t>AU-12 (01)</t>
  </si>
  <si>
    <t>AU-12 (03)</t>
  </si>
  <si>
    <t>CA-01</t>
  </si>
  <si>
    <t>CA-02</t>
  </si>
  <si>
    <t>CA-02 (01)</t>
  </si>
  <si>
    <t>CA-02 (02)</t>
  </si>
  <si>
    <t>CA-02 (03)</t>
  </si>
  <si>
    <t>CA-03</t>
  </si>
  <si>
    <t>CA-03 (03)</t>
  </si>
  <si>
    <t>CA-03 (05)</t>
  </si>
  <si>
    <t>CA-05</t>
  </si>
  <si>
    <t>CA-06</t>
  </si>
  <si>
    <t>CA-07</t>
  </si>
  <si>
    <t>CA-07 (01)</t>
  </si>
  <si>
    <t>CA-07 (03)</t>
  </si>
  <si>
    <t>CA-08</t>
  </si>
  <si>
    <t>CA-08 (01)</t>
  </si>
  <si>
    <t>CA-09</t>
  </si>
  <si>
    <t>CM-01</t>
  </si>
  <si>
    <t>CM-02</t>
  </si>
  <si>
    <t>CM-02 (01)</t>
  </si>
  <si>
    <t>CM-02 (02)</t>
  </si>
  <si>
    <t>CM-02 (03)</t>
  </si>
  <si>
    <t>CM-02 (07)</t>
  </si>
  <si>
    <t>CM-03</t>
  </si>
  <si>
    <t>CM-03 (01)</t>
  </si>
  <si>
    <t>CM-03 (02)</t>
  </si>
  <si>
    <t>CM-03 (04)</t>
  </si>
  <si>
    <t>CM-03 (06)</t>
  </si>
  <si>
    <t>CM-04</t>
  </si>
  <si>
    <t>CM-04 (01)</t>
  </si>
  <si>
    <t>CM-05</t>
  </si>
  <si>
    <t>CM-05 (01)</t>
  </si>
  <si>
    <t>CM-05 (02)</t>
  </si>
  <si>
    <t>CM-05 (03)</t>
  </si>
  <si>
    <t>CM-05 (05)</t>
  </si>
  <si>
    <t>CM-06</t>
  </si>
  <si>
    <t>CM-06 (01)</t>
  </si>
  <si>
    <t>CM-06 (02)</t>
  </si>
  <si>
    <t>CM-07</t>
  </si>
  <si>
    <t>CM-07 (01)</t>
  </si>
  <si>
    <t>CM-07 (02)</t>
  </si>
  <si>
    <t>CM-07 (05)</t>
  </si>
  <si>
    <t>CM-08</t>
  </si>
  <si>
    <t>CM-08 (01)</t>
  </si>
  <si>
    <t>CM-08 (02)</t>
  </si>
  <si>
    <t>CM-08 (03)</t>
  </si>
  <si>
    <t>CM-08 (04)</t>
  </si>
  <si>
    <t>CM-08 (05)</t>
  </si>
  <si>
    <t>CM-09</t>
  </si>
  <si>
    <t>CM-10 (01)</t>
  </si>
  <si>
    <t>CM-11 (01)</t>
  </si>
  <si>
    <t>CP-01</t>
  </si>
  <si>
    <t>CP-02</t>
  </si>
  <si>
    <t>CP-02 (01)</t>
  </si>
  <si>
    <t>CP-02 (02)</t>
  </si>
  <si>
    <t>CP-02 (03)</t>
  </si>
  <si>
    <t>CP-02 (04)</t>
  </si>
  <si>
    <t>CP-02 (05)</t>
  </si>
  <si>
    <t>CP-02 (08)</t>
  </si>
  <si>
    <t>CP-03</t>
  </si>
  <si>
    <t>CP-03 (01)</t>
  </si>
  <si>
    <t>CP-04</t>
  </si>
  <si>
    <t>CP-04 (01)</t>
  </si>
  <si>
    <t>CP-04 (02)</t>
  </si>
  <si>
    <t>CP-06</t>
  </si>
  <si>
    <t>CP-06 (01)</t>
  </si>
  <si>
    <t>CP-06 (02)</t>
  </si>
  <si>
    <t>CP-06 (03)</t>
  </si>
  <si>
    <t>CP-07</t>
  </si>
  <si>
    <t>CP-07 (01)</t>
  </si>
  <si>
    <t>CP-07 (02)</t>
  </si>
  <si>
    <t>CP-07 (03)</t>
  </si>
  <si>
    <t>CP-07 (04)</t>
  </si>
  <si>
    <t>CP-08</t>
  </si>
  <si>
    <t>CP-08 (01)</t>
  </si>
  <si>
    <t>CP-08 (02)</t>
  </si>
  <si>
    <t>CP-08 (03)</t>
  </si>
  <si>
    <t>CP-08 (04)</t>
  </si>
  <si>
    <t>CP-09</t>
  </si>
  <si>
    <t>CP-09 (01)</t>
  </si>
  <si>
    <t>CP-09 (02)</t>
  </si>
  <si>
    <t>CP-09 (03)</t>
  </si>
  <si>
    <t>CP-09 (05)</t>
  </si>
  <si>
    <t>CP-10 (02)</t>
  </si>
  <si>
    <t>CP-10 (04)</t>
  </si>
  <si>
    <t>IA-01</t>
  </si>
  <si>
    <t>IA-02</t>
  </si>
  <si>
    <t>IA-02 (01)</t>
  </si>
  <si>
    <t>IA-02 (02)</t>
  </si>
  <si>
    <t>IA-02 (03)</t>
  </si>
  <si>
    <t>IA-02 (04)</t>
  </si>
  <si>
    <t>IA-02 (05)</t>
  </si>
  <si>
    <t>IA-02 (08)</t>
  </si>
  <si>
    <t>IA-02 (09)</t>
  </si>
  <si>
    <t>IA-02 (11)</t>
  </si>
  <si>
    <t>IA-02 (12)</t>
  </si>
  <si>
    <t>IA-03</t>
  </si>
  <si>
    <t>IA-04</t>
  </si>
  <si>
    <t>IA-04 (04)</t>
  </si>
  <si>
    <t>IA-05</t>
  </si>
  <si>
    <t>IA-05 (01)</t>
  </si>
  <si>
    <t>IA-05 (02)</t>
  </si>
  <si>
    <t>IA-05 (03)</t>
  </si>
  <si>
    <t>IA-05 (04)</t>
  </si>
  <si>
    <t>IA-05 (06)</t>
  </si>
  <si>
    <t>IA-05 (07)</t>
  </si>
  <si>
    <t>IA-05 (08)</t>
  </si>
  <si>
    <t>IA-05 (11)</t>
  </si>
  <si>
    <t>IA-05 (13)</t>
  </si>
  <si>
    <t>IA-06</t>
  </si>
  <si>
    <t>IA-07</t>
  </si>
  <si>
    <t>IA-08</t>
  </si>
  <si>
    <t>IA-08 (01)</t>
  </si>
  <si>
    <t>IA-08 (02)</t>
  </si>
  <si>
    <t>IA-08 (03)</t>
  </si>
  <si>
    <t>IA-08 (04)</t>
  </si>
  <si>
    <t>IR-01</t>
  </si>
  <si>
    <t>IR-02</t>
  </si>
  <si>
    <t>IR-02 (01)</t>
  </si>
  <si>
    <t>IR-02 (02)</t>
  </si>
  <si>
    <t>IR-03</t>
  </si>
  <si>
    <t>IR-03 (02)</t>
  </si>
  <si>
    <t>IR-04</t>
  </si>
  <si>
    <t>IR-04 (01)</t>
  </si>
  <si>
    <t>IR-04 (02)</t>
  </si>
  <si>
    <t>IR-04 (03)</t>
  </si>
  <si>
    <t>IR-04 (04)</t>
  </si>
  <si>
    <t>IR-04 (06)</t>
  </si>
  <si>
    <t>IR-04 (08)</t>
  </si>
  <si>
    <t>IR-05</t>
  </si>
  <si>
    <t>IR-05 (01)</t>
  </si>
  <si>
    <t>IR-06</t>
  </si>
  <si>
    <t>IR-06 (01)</t>
  </si>
  <si>
    <t>IR-07</t>
  </si>
  <si>
    <t>IR-07 (01)</t>
  </si>
  <si>
    <t>IR-07 (02)</t>
  </si>
  <si>
    <t>IR-08</t>
  </si>
  <si>
    <t>IR-09</t>
  </si>
  <si>
    <t>IR-09 (01)</t>
  </si>
  <si>
    <t>IR-09 (02)</t>
  </si>
  <si>
    <t>IR-09 (03)</t>
  </si>
  <si>
    <t>IR-09 (04)</t>
  </si>
  <si>
    <t>MA-01</t>
  </si>
  <si>
    <t>MA-02</t>
  </si>
  <si>
    <t>MA-02 (02)</t>
  </si>
  <si>
    <t>MA-03</t>
  </si>
  <si>
    <t>MA-03 (01)</t>
  </si>
  <si>
    <t>MA-03 (02)</t>
  </si>
  <si>
    <t>MA-03 (03)</t>
  </si>
  <si>
    <t>MA-04</t>
  </si>
  <si>
    <t>MA-04 (02)</t>
  </si>
  <si>
    <t>MA-04 (03)</t>
  </si>
  <si>
    <t>MA-04 (06)</t>
  </si>
  <si>
    <t>MA-05</t>
  </si>
  <si>
    <t>MA-05 (01)</t>
  </si>
  <si>
    <t>MA-06</t>
  </si>
  <si>
    <t>MP-01</t>
  </si>
  <si>
    <t>MP-02</t>
  </si>
  <si>
    <t>MP-03</t>
  </si>
  <si>
    <t>MP-04</t>
  </si>
  <si>
    <t>MP-05</t>
  </si>
  <si>
    <t>MP-05 (04)</t>
  </si>
  <si>
    <t>MP-06</t>
  </si>
  <si>
    <t>MP-06 (01)</t>
  </si>
  <si>
    <t>MP-06 (02)</t>
  </si>
  <si>
    <t>MP-06 (03)</t>
  </si>
  <si>
    <t>MP-07</t>
  </si>
  <si>
    <t>MP-07 (01)</t>
  </si>
  <si>
    <t>PE-01</t>
  </si>
  <si>
    <t>PE-02</t>
  </si>
  <si>
    <t>PE-03</t>
  </si>
  <si>
    <t>PE-03 (01)</t>
  </si>
  <si>
    <t>PE-04</t>
  </si>
  <si>
    <t>PE-05</t>
  </si>
  <si>
    <t>PE-06</t>
  </si>
  <si>
    <t>PE-06 (01)</t>
  </si>
  <si>
    <t>PE-06 (04)</t>
  </si>
  <si>
    <t>PE-08</t>
  </si>
  <si>
    <t>PE-08 (01)</t>
  </si>
  <si>
    <t>PE-09</t>
  </si>
  <si>
    <t>PE-11 (01)</t>
  </si>
  <si>
    <t>PE-13 (01)</t>
  </si>
  <si>
    <t>PE-13 (02)</t>
  </si>
  <si>
    <t>PE-13 (03)</t>
  </si>
  <si>
    <t>PE-14 (02)</t>
  </si>
  <si>
    <t>PE-15 (01)</t>
  </si>
  <si>
    <t>PL-01</t>
  </si>
  <si>
    <t>PL-02</t>
  </si>
  <si>
    <t>PL-02 (03)</t>
  </si>
  <si>
    <t>PL-04</t>
  </si>
  <si>
    <t>PL-04 (01)</t>
  </si>
  <si>
    <t>PL-08</t>
  </si>
  <si>
    <t>PS-01</t>
  </si>
  <si>
    <t>PS-02</t>
  </si>
  <si>
    <t>PS-03</t>
  </si>
  <si>
    <t>PS-03 (03)</t>
  </si>
  <si>
    <t>PS-04</t>
  </si>
  <si>
    <t>PS-04 (02)</t>
  </si>
  <si>
    <t>PS-05</t>
  </si>
  <si>
    <t>PS-06</t>
  </si>
  <si>
    <t>PS-07</t>
  </si>
  <si>
    <t>PS-08</t>
  </si>
  <si>
    <t>RA-01</t>
  </si>
  <si>
    <t>RA-02</t>
  </si>
  <si>
    <t>RA-03</t>
  </si>
  <si>
    <t>RA-05</t>
  </si>
  <si>
    <t>RA-05 (01)</t>
  </si>
  <si>
    <t>RA-05 (02)</t>
  </si>
  <si>
    <t>RA-05 (03)</t>
  </si>
  <si>
    <t>RA-05 (04)</t>
  </si>
  <si>
    <t>RA-05 (05)</t>
  </si>
  <si>
    <t>RA-05 (06)</t>
  </si>
  <si>
    <t>RA-05 (08)</t>
  </si>
  <si>
    <t>RA-05 (10)</t>
  </si>
  <si>
    <t>SA-01</t>
  </si>
  <si>
    <t>SA-02</t>
  </si>
  <si>
    <t>SA-03</t>
  </si>
  <si>
    <t>SA-04</t>
  </si>
  <si>
    <t>SA-04 (01)</t>
  </si>
  <si>
    <t>SA-04 (02)</t>
  </si>
  <si>
    <t>SA-04 (08)</t>
  </si>
  <si>
    <t>SA-04 (09)</t>
  </si>
  <si>
    <t>SA-04 (10)</t>
  </si>
  <si>
    <t>SA-05</t>
  </si>
  <si>
    <t>SA-08</t>
  </si>
  <si>
    <t>SA-09</t>
  </si>
  <si>
    <t>SA-09 (01)</t>
  </si>
  <si>
    <t>SA-09 (02)</t>
  </si>
  <si>
    <t>SA-09 (04)</t>
  </si>
  <si>
    <t>SA-09 (05)</t>
  </si>
  <si>
    <t>SA-10 (01)</t>
  </si>
  <si>
    <t>SA-11 (01)</t>
  </si>
  <si>
    <t>SA-11 (02)</t>
  </si>
  <si>
    <t>SA-11 (08)</t>
  </si>
  <si>
    <t>SC-01</t>
  </si>
  <si>
    <t>SC-02</t>
  </si>
  <si>
    <t>SC-03</t>
  </si>
  <si>
    <t>SC-04</t>
  </si>
  <si>
    <t>SC-05</t>
  </si>
  <si>
    <t>SC-06</t>
  </si>
  <si>
    <t>SC-07</t>
  </si>
  <si>
    <t>SC-07 (03)</t>
  </si>
  <si>
    <t>SC-07 (04)</t>
  </si>
  <si>
    <t>SC-07 (05)</t>
  </si>
  <si>
    <t>SC-07 (07)</t>
  </si>
  <si>
    <t>SC-07 (08)</t>
  </si>
  <si>
    <t>SC-07 (10)</t>
  </si>
  <si>
    <t>SC-07 (12)</t>
  </si>
  <si>
    <t>SC-07 (13)</t>
  </si>
  <si>
    <t>SC-07 (18)</t>
  </si>
  <si>
    <t>SC-07 (20)</t>
  </si>
  <si>
    <t>SC-07 (21)</t>
  </si>
  <si>
    <t>SC-08</t>
  </si>
  <si>
    <t>SC-08 (01)</t>
  </si>
  <si>
    <t>SC-12 (01)</t>
  </si>
  <si>
    <t>SC-12 (02)</t>
  </si>
  <si>
    <t>SC-12 (03)</t>
  </si>
  <si>
    <t>SC-23 (01)</t>
  </si>
  <si>
    <t>SC-28 (01)</t>
  </si>
  <si>
    <t>SI-01</t>
  </si>
  <si>
    <t>SI-02</t>
  </si>
  <si>
    <t>SI-02 (01)</t>
  </si>
  <si>
    <t>SI-02 (02)</t>
  </si>
  <si>
    <t>SI-02 (03)</t>
  </si>
  <si>
    <t>SI-03</t>
  </si>
  <si>
    <t>SI-03 (01)</t>
  </si>
  <si>
    <t>SI-03 (02)</t>
  </si>
  <si>
    <t>SI-03 (07)</t>
  </si>
  <si>
    <t>SI-04</t>
  </si>
  <si>
    <t>SI-04 (01)</t>
  </si>
  <si>
    <t>SI-04 (02)</t>
  </si>
  <si>
    <t>SI-04 (04)</t>
  </si>
  <si>
    <t>SI-04 (05)</t>
  </si>
  <si>
    <t>SI-04 (11)</t>
  </si>
  <si>
    <t>SI-04 (14)</t>
  </si>
  <si>
    <t>SI-04 (16)</t>
  </si>
  <si>
    <t>SI-04 (18)</t>
  </si>
  <si>
    <t>SI-04 (19)</t>
  </si>
  <si>
    <t>SI-04 (20)</t>
  </si>
  <si>
    <t>SI-04 (22)</t>
  </si>
  <si>
    <t>SI-04 (23)</t>
  </si>
  <si>
    <t>SI-04 (24)</t>
  </si>
  <si>
    <t>SI-05</t>
  </si>
  <si>
    <t>SI-05 (01)</t>
  </si>
  <si>
    <t>SI-06</t>
  </si>
  <si>
    <t>SI-07</t>
  </si>
  <si>
    <t>SI-07 (01)</t>
  </si>
  <si>
    <t>SI-07 (02)</t>
  </si>
  <si>
    <t>SI-07 (05)</t>
  </si>
  <si>
    <t>SI-07 (07)</t>
  </si>
  <si>
    <t>SI-07 (14)</t>
  </si>
  <si>
    <t>SI-08</t>
  </si>
  <si>
    <t>SI-08 (01)</t>
  </si>
  <si>
    <t>SI-08 (02)</t>
  </si>
  <si>
    <t>FedRAMP CIS for SSP Low or Moderate Baseline</t>
  </si>
  <si>
    <t>Low/Medium</t>
  </si>
  <si>
    <r>
      <rPr>
        <b/>
        <sz val="12"/>
        <color rgb="FF000000"/>
        <rFont val="Calibri (Body)_x0000_"/>
      </rPr>
      <t>Notes:</t>
    </r>
    <r>
      <rPr>
        <sz val="12"/>
        <color rgb="FF000000"/>
        <rFont val="Calibri (Body)_x0000_"/>
      </rPr>
      <t xml:space="preserve">
For </t>
    </r>
    <r>
      <rPr>
        <b/>
        <sz val="12"/>
        <color rgb="FF000000"/>
        <rFont val="Calibri (Body)_x0000_"/>
      </rPr>
      <t>High</t>
    </r>
    <r>
      <rPr>
        <sz val="12"/>
        <color rgb="FF000000"/>
        <rFont val="Calibri (Body)_x0000_"/>
      </rPr>
      <t xml:space="preserve"> Baseline, IR-9 (0,1,2,3,4) and SC-6 (0) are no longer in the High Impact Controls. Thus, there are only </t>
    </r>
    <r>
      <rPr>
        <b/>
        <sz val="12"/>
        <color rgb="FF000000"/>
        <rFont val="Calibri (Body)_x0000_"/>
      </rPr>
      <t xml:space="preserve">415 </t>
    </r>
    <r>
      <rPr>
        <sz val="12"/>
        <color rgb="FF000000"/>
        <rFont val="Calibri (Body)_x0000_"/>
      </rPr>
      <t xml:space="preserve">controls instead of </t>
    </r>
    <r>
      <rPr>
        <b/>
        <sz val="12"/>
        <color rgb="FF000000"/>
        <rFont val="Calibri (Body)_x0000_"/>
      </rPr>
      <t>421</t>
    </r>
    <r>
      <rPr>
        <sz val="12"/>
        <color rgb="FF000000"/>
        <rFont val="Calibri (Body)_x0000_"/>
      </rPr>
      <t xml:space="preserve">.
For </t>
    </r>
    <r>
      <rPr>
        <b/>
        <sz val="12"/>
        <color rgb="FF000000"/>
        <rFont val="Calibri (Body)_x0000_"/>
      </rPr>
      <t>Low/Medium</t>
    </r>
    <r>
      <rPr>
        <sz val="12"/>
        <color rgb="FF000000"/>
        <rFont val="Calibri (Body)_x0000_"/>
      </rPr>
      <t xml:space="preserve"> Baseline, IR-9 (0,1,2,3,4) and SC-6 (0) are no longer in the Low/Medium Impact Controls. Thus, there are only </t>
    </r>
    <r>
      <rPr>
        <b/>
        <sz val="12"/>
        <color rgb="FF000000"/>
        <rFont val="Calibri (Body)_x0000_"/>
      </rPr>
      <t>319</t>
    </r>
    <r>
      <rPr>
        <sz val="12"/>
        <color rgb="FF000000"/>
        <rFont val="Calibri (Body)_x0000_"/>
      </rPr>
      <t xml:space="preserve"> controls instead of </t>
    </r>
    <r>
      <rPr>
        <b/>
        <sz val="12"/>
        <color rgb="FF000000"/>
        <rFont val="Calibri (Body)_x0000_"/>
      </rPr>
      <t>325</t>
    </r>
    <r>
      <rPr>
        <sz val="12"/>
        <color rgb="FF000000"/>
        <rFont val="Calibri (Body)_x0000_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</si>
</sst>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333333"/>
      <name val="Helvetica"/>
      <family val="2"/>
    </font>
    <font>
      <sz val="11"/>
      <color rgb="FF286091"/>
      <name val="Helvetica"/>
      <family val="2"/>
    </font>
    <font>
      <sz val="11"/>
      <color rgb="FF337AB7"/>
      <name val="Helvetica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8"/>
      <name val="Verdana"/>
      <family val="2"/>
    </font>
    <font>
      <b/>
      <sz val="10"/>
      <color rgb="FF000000"/>
      <name val="Cambria"/>
      <family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b/>
      <sz val="10"/>
      <name val="Arial"/>
      <family val="2"/>
    </font>
    <font>
      <b/>
      <sz val="10"/>
      <name val="Verdana"/>
      <family val="2"/>
    </font>
    <font>
      <b/>
      <u/>
      <sz val="12"/>
      <color rgb="FF000000"/>
      <name val="Calibri (Body)_x0000_"/>
    </font>
    <font>
      <sz val="12"/>
      <color rgb="FF000000"/>
      <name val="Calibri (Body)_x0000_"/>
    </font>
    <font>
      <sz val="12"/>
      <name val="Calibri (Body)_x0000_"/>
    </font>
    <font>
      <b/>
      <sz val="12"/>
      <color rgb="FF000000"/>
      <name val="Calibri (Body)_x0000_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1" fillId="0" borderId="0"/>
    <xf numFmtId="0" fontId="9" fillId="0" borderId="0"/>
  </cellStyleXfs>
  <cellXfs count="75"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7" fillId="0" borderId="0" xfId="1" applyAlignment="1"/>
    <xf numFmtId="0" fontId="4" fillId="0" borderId="0" xfId="0" applyFont="1" applyAlignment="1"/>
    <xf numFmtId="0" fontId="0" fillId="0" borderId="0" xfId="0" applyFill="1"/>
    <xf numFmtId="0" fontId="8" fillId="0" borderId="0" xfId="1" applyFont="1" applyAlignment="1"/>
    <xf numFmtId="0" fontId="8" fillId="0" borderId="0" xfId="0" applyFont="1" applyAlignment="1"/>
    <xf numFmtId="0" fontId="8" fillId="0" borderId="0" xfId="1" applyFont="1" applyFill="1" applyAlignment="1"/>
    <xf numFmtId="0" fontId="2" fillId="0" borderId="0" xfId="0" applyFont="1" applyFill="1" applyAlignment="1"/>
    <xf numFmtId="0" fontId="3" fillId="0" borderId="0" xfId="0" applyFont="1" applyFill="1" applyAlignment="1">
      <alignment vertical="top" wrapText="1"/>
    </xf>
    <xf numFmtId="0" fontId="10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9" fillId="0" borderId="0" xfId="0" applyFont="1" applyFill="1" applyAlignment="1">
      <alignment wrapText="1"/>
    </xf>
    <xf numFmtId="0" fontId="11" fillId="2" borderId="0" xfId="2" applyFill="1"/>
    <xf numFmtId="0" fontId="11" fillId="0" borderId="0" xfId="2" applyFill="1"/>
    <xf numFmtId="0" fontId="11" fillId="3" borderId="0" xfId="2" applyFill="1"/>
    <xf numFmtId="0" fontId="14" fillId="3" borderId="8" xfId="2" applyFont="1" applyFill="1" applyBorder="1" applyAlignment="1">
      <alignment horizontal="center" vertical="center" wrapText="1"/>
    </xf>
    <xf numFmtId="0" fontId="14" fillId="3" borderId="9" xfId="2" applyFont="1" applyFill="1" applyBorder="1" applyAlignment="1">
      <alignment horizontal="center" vertical="center" wrapText="1"/>
    </xf>
    <xf numFmtId="0" fontId="15" fillId="3" borderId="8" xfId="2" applyFont="1" applyFill="1" applyBorder="1" applyAlignment="1">
      <alignment horizontal="center" vertical="center" wrapText="1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9" xfId="2" applyFont="1" applyFill="1" applyBorder="1" applyAlignment="1">
      <alignment horizontal="center" vertical="center" wrapText="1"/>
    </xf>
    <xf numFmtId="0" fontId="11" fillId="2" borderId="0" xfId="2" applyFill="1" applyAlignment="1">
      <alignment vertical="center"/>
    </xf>
    <xf numFmtId="0" fontId="16" fillId="0" borderId="12" xfId="2" applyFont="1" applyFill="1" applyBorder="1" applyAlignment="1" applyProtection="1">
      <alignment horizontal="left" vertical="top"/>
    </xf>
    <xf numFmtId="0" fontId="11" fillId="0" borderId="13" xfId="2" applyBorder="1" applyAlignment="1">
      <alignment vertical="center"/>
    </xf>
    <xf numFmtId="0" fontId="11" fillId="0" borderId="14" xfId="2" applyBorder="1" applyAlignment="1">
      <alignment vertical="center"/>
    </xf>
    <xf numFmtId="0" fontId="11" fillId="0" borderId="15" xfId="2" applyBorder="1" applyAlignment="1">
      <alignment vertical="center"/>
    </xf>
    <xf numFmtId="0" fontId="11" fillId="0" borderId="0" xfId="2" applyAlignment="1">
      <alignment vertical="center"/>
    </xf>
    <xf numFmtId="0" fontId="16" fillId="0" borderId="16" xfId="2" applyFont="1" applyFill="1" applyBorder="1" applyAlignment="1" applyProtection="1">
      <alignment horizontal="left" vertical="top"/>
    </xf>
    <xf numFmtId="0" fontId="11" fillId="0" borderId="14" xfId="2" applyFont="1" applyBorder="1" applyAlignment="1">
      <alignment vertical="center"/>
    </xf>
    <xf numFmtId="0" fontId="11" fillId="0" borderId="17" xfId="2" applyFont="1" applyBorder="1" applyAlignment="1">
      <alignment vertical="center"/>
    </xf>
    <xf numFmtId="0" fontId="11" fillId="0" borderId="17" xfId="2" applyBorder="1" applyAlignment="1">
      <alignment vertical="center"/>
    </xf>
    <xf numFmtId="0" fontId="17" fillId="0" borderId="14" xfId="2" applyFont="1" applyBorder="1" applyAlignment="1">
      <alignment vertical="center"/>
    </xf>
    <xf numFmtId="0" fontId="16" fillId="2" borderId="16" xfId="2" applyFont="1" applyFill="1" applyBorder="1" applyAlignment="1" applyProtection="1">
      <alignment horizontal="left" vertical="top"/>
    </xf>
    <xf numFmtId="0" fontId="16" fillId="0" borderId="18" xfId="2" applyFont="1" applyFill="1" applyBorder="1" applyAlignment="1" applyProtection="1">
      <alignment horizontal="left" vertical="top"/>
    </xf>
    <xf numFmtId="0" fontId="11" fillId="0" borderId="19" xfId="2" applyBorder="1" applyAlignment="1">
      <alignment vertical="center"/>
    </xf>
    <xf numFmtId="0" fontId="11" fillId="0" borderId="7" xfId="2" applyBorder="1" applyAlignment="1">
      <alignment vertical="center"/>
    </xf>
    <xf numFmtId="0" fontId="11" fillId="2" borderId="0" xfId="2" applyFill="1" applyBorder="1" applyAlignment="1">
      <alignment vertical="center"/>
    </xf>
    <xf numFmtId="0" fontId="11" fillId="2" borderId="0" xfId="2" applyFill="1" applyBorder="1"/>
    <xf numFmtId="0" fontId="11" fillId="0" borderId="0" xfId="2" applyBorder="1"/>
    <xf numFmtId="0" fontId="11" fillId="0" borderId="0" xfId="2"/>
    <xf numFmtId="0" fontId="16" fillId="0" borderId="21" xfId="3" applyFont="1" applyFill="1" applyBorder="1" applyAlignment="1" applyProtection="1">
      <alignment horizontal="left" vertical="top" wrapText="1"/>
    </xf>
    <xf numFmtId="0" fontId="16" fillId="0" borderId="22" xfId="3" applyFont="1" applyFill="1" applyBorder="1" applyAlignment="1" applyProtection="1">
      <alignment horizontal="left" vertical="top" wrapText="1"/>
    </xf>
    <xf numFmtId="0" fontId="16" fillId="0" borderId="23" xfId="3" applyFont="1" applyFill="1" applyBorder="1" applyAlignment="1" applyProtection="1">
      <alignment horizontal="left" vertical="top" wrapText="1"/>
    </xf>
    <xf numFmtId="0" fontId="18" fillId="0" borderId="0" xfId="0" applyFont="1" applyFill="1" applyBorder="1" applyAlignment="1"/>
    <xf numFmtId="0" fontId="19" fillId="0" borderId="0" xfId="0" applyFont="1" applyFill="1" applyBorder="1" applyAlignment="1"/>
    <xf numFmtId="0" fontId="20" fillId="0" borderId="0" xfId="2" applyFont="1" applyFill="1" applyBorder="1" applyAlignment="1" applyProtection="1">
      <alignment horizontal="left" vertical="top"/>
    </xf>
    <xf numFmtId="0" fontId="20" fillId="0" borderId="0" xfId="3" applyFont="1" applyFill="1" applyBorder="1" applyAlignment="1" applyProtection="1">
      <alignment horizontal="left" vertical="top" wrapText="1"/>
    </xf>
    <xf numFmtId="0" fontId="20" fillId="0" borderId="0" xfId="2" applyFont="1" applyFill="1" applyBorder="1"/>
    <xf numFmtId="0" fontId="3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/>
    </xf>
    <xf numFmtId="0" fontId="8" fillId="0" borderId="0" xfId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2" fillId="0" borderId="1" xfId="2" applyFont="1" applyFill="1" applyBorder="1" applyAlignment="1">
      <alignment horizontal="center" vertical="center"/>
    </xf>
    <xf numFmtId="0" fontId="12" fillId="0" borderId="2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 wrapText="1"/>
    </xf>
    <xf numFmtId="0" fontId="13" fillId="3" borderId="7" xfId="2" applyFont="1" applyFill="1" applyBorder="1" applyAlignment="1">
      <alignment horizontal="center" vertical="center" wrapText="1"/>
    </xf>
    <xf numFmtId="0" fontId="13" fillId="3" borderId="4" xfId="2" applyFont="1" applyFill="1" applyBorder="1" applyAlignment="1">
      <alignment horizontal="center" vertical="center" wrapText="1"/>
    </xf>
    <xf numFmtId="0" fontId="13" fillId="3" borderId="5" xfId="2" applyFont="1" applyFill="1" applyBorder="1" applyAlignment="1">
      <alignment horizontal="center" vertical="center" wrapText="1"/>
    </xf>
    <xf numFmtId="0" fontId="13" fillId="3" borderId="6" xfId="2" applyFont="1" applyFill="1" applyBorder="1" applyAlignment="1">
      <alignment horizontal="center" vertical="center" wrapText="1"/>
    </xf>
    <xf numFmtId="0" fontId="13" fillId="3" borderId="20" xfId="2" applyFont="1" applyFill="1" applyBorder="1" applyAlignment="1">
      <alignment horizontal="center" vertical="center" wrapText="1"/>
    </xf>
    <xf numFmtId="0" fontId="19" fillId="4" borderId="24" xfId="0" applyFont="1" applyFill="1" applyBorder="1" applyAlignment="1">
      <alignment horizontal="left" vertical="top" wrapText="1"/>
    </xf>
    <xf numFmtId="0" fontId="19" fillId="4" borderId="25" xfId="0" applyFont="1" applyFill="1" applyBorder="1" applyAlignment="1">
      <alignment horizontal="left" vertical="top" wrapText="1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0" xfId="0" applyFont="1" applyFill="1" applyBorder="1" applyAlignment="1">
      <alignment horizontal="left" vertical="top" wrapText="1"/>
    </xf>
    <xf numFmtId="0" fontId="19" fillId="4" borderId="28" xfId="0" applyFont="1" applyFill="1" applyBorder="1" applyAlignment="1">
      <alignment horizontal="left" vertical="top" wrapText="1"/>
    </xf>
    <xf numFmtId="0" fontId="19" fillId="4" borderId="29" xfId="0" applyFont="1" applyFill="1" applyBorder="1" applyAlignment="1">
      <alignment horizontal="left" vertical="top" wrapText="1"/>
    </xf>
    <xf numFmtId="0" fontId="19" fillId="4" borderId="30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 wrapText="1"/>
    </xf>
  </cellXfs>
  <cellStyles count="4">
    <cellStyle name="Hyperlink" xfId="1" builtinId="8"/>
    <cellStyle name="Normal" xfId="0" builtinId="0"/>
    <cellStyle name="Normal 2" xfId="2" xr:uid="{61CD8390-3681-A544-8849-26E487A0F8EC}"/>
    <cellStyle name="Normal 7" xfId="3" xr:uid="{8C292321-F245-AB40-B6EC-9AA5E52904F6}"/>
  </cellStyles>
  <dxfs count="100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family val="2"/>
      </font>
      <fill>
        <patternFill patternType="none">
          <fgColor indexed="64"/>
          <bgColor auto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Sheet1-style" pivot="0" count="3" xr9:uid="{00000000-0011-0000-FFFF-FFFF00000000}">
      <tableStyleElement type="headerRow" dxfId="1003"/>
      <tableStyleElement type="firstRowStripe" dxfId="1002"/>
      <tableStyleElement type="secondRowStripe" dxfId="100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251" headerRowDxfId="1000" dataDxfId="999" totalsRowDxfId="998">
  <tableColumns count="4">
    <tableColumn id="1" xr3:uid="{00000000-0010-0000-0000-000001000000}" name="Main Control" dataDxfId="997"/>
    <tableColumn id="2" xr3:uid="{00000000-0010-0000-0000-000002000000}" name="Control Enhancement" dataDxfId="996"/>
    <tableColumn id="4" xr3:uid="{C5AA2D65-97C8-0949-BEC8-30B42F4DC336}" name="Combined" dataDxfId="995">
      <calculatedColumnFormula>CONCATENATE(Table_1[[#This Row],[Main Control]],"-",Table_1[[#This Row],[Control Enhancement]])</calculatedColumnFormula>
    </tableColumn>
    <tableColumn id="3" xr3:uid="{00000000-0010-0000-0000-000003000000}" name="Related Controls" dataDxfId="994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nvd.nist.gov/800-53/Rev4/control/MA-4" TargetMode="External"/><Relationship Id="rId21" Type="http://schemas.openxmlformats.org/officeDocument/2006/relationships/hyperlink" Target="https://nvd.nist.gov/800-53/Rev4/control/AC-20" TargetMode="External"/><Relationship Id="rId42" Type="http://schemas.openxmlformats.org/officeDocument/2006/relationships/hyperlink" Target="https://nvd.nist.gov/800-53/Rev4/control/AU-8" TargetMode="External"/><Relationship Id="rId63" Type="http://schemas.openxmlformats.org/officeDocument/2006/relationships/hyperlink" Target="https://nvd.nist.gov/800-53/Rev4/control/CM-1" TargetMode="External"/><Relationship Id="rId84" Type="http://schemas.openxmlformats.org/officeDocument/2006/relationships/hyperlink" Target="https://nvd.nist.gov/800-53/Rev4/control/CP-8" TargetMode="External"/><Relationship Id="rId138" Type="http://schemas.openxmlformats.org/officeDocument/2006/relationships/hyperlink" Target="https://nvd.nist.gov/800-53/Rev4/control/PE-5" TargetMode="External"/><Relationship Id="rId159" Type="http://schemas.openxmlformats.org/officeDocument/2006/relationships/hyperlink" Target="https://nvd.nist.gov/800-53/Rev4/control/PL-2?baseline=high" TargetMode="External"/><Relationship Id="rId170" Type="http://schemas.openxmlformats.org/officeDocument/2006/relationships/hyperlink" Target="https://nvd.nist.gov/800-53/Rev4/control/PS-6" TargetMode="External"/><Relationship Id="rId191" Type="http://schemas.openxmlformats.org/officeDocument/2006/relationships/hyperlink" Target="https://nvd.nist.gov/800-53/Rev4/control/SA-16" TargetMode="External"/><Relationship Id="rId205" Type="http://schemas.openxmlformats.org/officeDocument/2006/relationships/hyperlink" Target="https://nvd.nist.gov/800-53/Rev4/control/SC-13" TargetMode="External"/><Relationship Id="rId226" Type="http://schemas.openxmlformats.org/officeDocument/2006/relationships/hyperlink" Target="https://nvd.nist.gov/800-53/Rev4/control/SI-8" TargetMode="External"/><Relationship Id="rId107" Type="http://schemas.openxmlformats.org/officeDocument/2006/relationships/hyperlink" Target="https://nvd.nist.gov/800-53/Rev4/control/IR-6?baseline=moderate" TargetMode="External"/><Relationship Id="rId11" Type="http://schemas.openxmlformats.org/officeDocument/2006/relationships/hyperlink" Target="https://nvd.nist.gov/800-53/Rev4/control/AC-11?baseline=moderate" TargetMode="External"/><Relationship Id="rId32" Type="http://schemas.openxmlformats.org/officeDocument/2006/relationships/hyperlink" Target="https://nvd.nist.gov/800-53/Rev4/control/AU-2?baseline=moderate" TargetMode="External"/><Relationship Id="rId53" Type="http://schemas.openxmlformats.org/officeDocument/2006/relationships/hyperlink" Target="https://nvd.nist.gov/800-53/Rev4/control/CA-3" TargetMode="External"/><Relationship Id="rId74" Type="http://schemas.openxmlformats.org/officeDocument/2006/relationships/hyperlink" Target="https://nvd.nist.gov/800-53/Rev4/control/CM-10" TargetMode="External"/><Relationship Id="rId128" Type="http://schemas.openxmlformats.org/officeDocument/2006/relationships/hyperlink" Target="https://nvd.nist.gov/800-53/Rev4/control/MP-5?baseline=high" TargetMode="External"/><Relationship Id="rId149" Type="http://schemas.openxmlformats.org/officeDocument/2006/relationships/hyperlink" Target="https://nvd.nist.gov/800-53/Rev4/control/PE-13?baseline=moderate" TargetMode="External"/><Relationship Id="rId5" Type="http://schemas.openxmlformats.org/officeDocument/2006/relationships/hyperlink" Target="https://nvd.nist.gov/800-53/Rev4/control/AC-5" TargetMode="External"/><Relationship Id="rId95" Type="http://schemas.openxmlformats.org/officeDocument/2006/relationships/hyperlink" Target="https://nvd.nist.gov/800-53/Rev4/control/IA-7" TargetMode="External"/><Relationship Id="rId160" Type="http://schemas.openxmlformats.org/officeDocument/2006/relationships/hyperlink" Target="https://nvd.nist.gov/800-53/Rev4/control/PL-4" TargetMode="External"/><Relationship Id="rId181" Type="http://schemas.openxmlformats.org/officeDocument/2006/relationships/hyperlink" Target="https://nvd.nist.gov/800-53/Rev4/control/SA-4?baseline=low" TargetMode="External"/><Relationship Id="rId216" Type="http://schemas.openxmlformats.org/officeDocument/2006/relationships/hyperlink" Target="https://nvd.nist.gov/800-53/Rev4/control/SC-39" TargetMode="External"/><Relationship Id="rId22" Type="http://schemas.openxmlformats.org/officeDocument/2006/relationships/hyperlink" Target="https://nvd.nist.gov/800-53/Rev4/control/AC-21" TargetMode="External"/><Relationship Id="rId43" Type="http://schemas.openxmlformats.org/officeDocument/2006/relationships/hyperlink" Target="https://nvd.nist.gov/800-53/Rev4/control/AU-8?baseline=moderate" TargetMode="External"/><Relationship Id="rId64" Type="http://schemas.openxmlformats.org/officeDocument/2006/relationships/hyperlink" Target="https://nvd.nist.gov/800-53/Rev4/control/CM-2" TargetMode="External"/><Relationship Id="rId118" Type="http://schemas.openxmlformats.org/officeDocument/2006/relationships/hyperlink" Target="https://nvd.nist.gov/800-53/Rev4/control/MA-4?baseline=moderate" TargetMode="External"/><Relationship Id="rId139" Type="http://schemas.openxmlformats.org/officeDocument/2006/relationships/hyperlink" Target="https://nvd.nist.gov/800-53/Rev4/control/PE-6" TargetMode="External"/><Relationship Id="rId85" Type="http://schemas.openxmlformats.org/officeDocument/2006/relationships/hyperlink" Target="https://nvd.nist.gov/800-53/Rev4/control/CP-9" TargetMode="External"/><Relationship Id="rId150" Type="http://schemas.openxmlformats.org/officeDocument/2006/relationships/hyperlink" Target="https://nvd.nist.gov/800-53/Rev4/control/PE-14" TargetMode="External"/><Relationship Id="rId171" Type="http://schemas.openxmlformats.org/officeDocument/2006/relationships/hyperlink" Target="https://nvd.nist.gov/800-53/Rev4/control/PS-7" TargetMode="External"/><Relationship Id="rId192" Type="http://schemas.openxmlformats.org/officeDocument/2006/relationships/hyperlink" Target="https://nvd.nist.gov/800-53/Rev4/control/SA-17" TargetMode="External"/><Relationship Id="rId206" Type="http://schemas.openxmlformats.org/officeDocument/2006/relationships/hyperlink" Target="https://nvd.nist.gov/800-53/Rev4/control/SC-15" TargetMode="External"/><Relationship Id="rId227" Type="http://schemas.openxmlformats.org/officeDocument/2006/relationships/hyperlink" Target="https://nvd.nist.gov/800-53/Rev4/control/SI-10" TargetMode="External"/><Relationship Id="rId12" Type="http://schemas.openxmlformats.org/officeDocument/2006/relationships/hyperlink" Target="https://nvd.nist.gov/800-53/Rev4/control/AC-11?baseline=high" TargetMode="External"/><Relationship Id="rId33" Type="http://schemas.openxmlformats.org/officeDocument/2006/relationships/hyperlink" Target="https://nvd.nist.gov/800-53/Rev4/control/AU-2?baseline=high" TargetMode="External"/><Relationship Id="rId108" Type="http://schemas.openxmlformats.org/officeDocument/2006/relationships/hyperlink" Target="https://nvd.nist.gov/800-53/Rev4/control/IR-6?baseline=high" TargetMode="External"/><Relationship Id="rId129" Type="http://schemas.openxmlformats.org/officeDocument/2006/relationships/hyperlink" Target="https://nvd.nist.gov/800-53/Rev4/control/MP-6" TargetMode="External"/><Relationship Id="rId54" Type="http://schemas.openxmlformats.org/officeDocument/2006/relationships/hyperlink" Target="https://nvd.nist.gov/800-53/Rev4/control/CA-3?baseline=moderate" TargetMode="External"/><Relationship Id="rId75" Type="http://schemas.openxmlformats.org/officeDocument/2006/relationships/hyperlink" Target="https://nvd.nist.gov/800-53/Rev4/control/CM-11" TargetMode="External"/><Relationship Id="rId96" Type="http://schemas.openxmlformats.org/officeDocument/2006/relationships/hyperlink" Target="https://nvd.nist.gov/800-53/Rev4/control/IA-8" TargetMode="External"/><Relationship Id="rId140" Type="http://schemas.openxmlformats.org/officeDocument/2006/relationships/hyperlink" Target="https://nvd.nist.gov/800-53/Rev4/control/PE-6?baseline=moderate" TargetMode="External"/><Relationship Id="rId161" Type="http://schemas.openxmlformats.org/officeDocument/2006/relationships/hyperlink" Target="https://nvd.nist.gov/800-53/Rev4/control/PL-4?baseline=moderate" TargetMode="External"/><Relationship Id="rId182" Type="http://schemas.openxmlformats.org/officeDocument/2006/relationships/hyperlink" Target="https://nvd.nist.gov/800-53/Rev4/control/SA-5" TargetMode="External"/><Relationship Id="rId217" Type="http://schemas.openxmlformats.org/officeDocument/2006/relationships/hyperlink" Target="https://nvd.nist.gov/800-53/Rev4/control/SI-1" TargetMode="External"/><Relationship Id="rId6" Type="http://schemas.openxmlformats.org/officeDocument/2006/relationships/hyperlink" Target="https://nvd.nist.gov/800-53/Rev4/control/AC-6" TargetMode="External"/><Relationship Id="rId23" Type="http://schemas.openxmlformats.org/officeDocument/2006/relationships/hyperlink" Target="https://nvd.nist.gov/800-53/Rev4/control/AC-22" TargetMode="External"/><Relationship Id="rId119" Type="http://schemas.openxmlformats.org/officeDocument/2006/relationships/hyperlink" Target="https://nvd.nist.gov/800-53/Rev4/control/MA-5" TargetMode="External"/><Relationship Id="rId44" Type="http://schemas.openxmlformats.org/officeDocument/2006/relationships/hyperlink" Target="https://nvd.nist.gov/800-53/Rev4/control/AU-8?baseline=high" TargetMode="External"/><Relationship Id="rId65" Type="http://schemas.openxmlformats.org/officeDocument/2006/relationships/hyperlink" Target="https://nvd.nist.gov/800-53/Rev4/control/CM-3" TargetMode="External"/><Relationship Id="rId86" Type="http://schemas.openxmlformats.org/officeDocument/2006/relationships/hyperlink" Target="https://nvd.nist.gov/800-53/Rev4/control/CP-9?baseline=moderate" TargetMode="External"/><Relationship Id="rId130" Type="http://schemas.openxmlformats.org/officeDocument/2006/relationships/hyperlink" Target="https://nvd.nist.gov/800-53/Rev4/control/MP-7" TargetMode="External"/><Relationship Id="rId151" Type="http://schemas.openxmlformats.org/officeDocument/2006/relationships/hyperlink" Target="https://nvd.nist.gov/800-53/Rev4/control/PE-15" TargetMode="External"/><Relationship Id="rId172" Type="http://schemas.openxmlformats.org/officeDocument/2006/relationships/hyperlink" Target="https://nvd.nist.gov/800-53/Rev4/control/PS-8" TargetMode="External"/><Relationship Id="rId193" Type="http://schemas.openxmlformats.org/officeDocument/2006/relationships/hyperlink" Target="https://nvd.nist.gov/800-53/Rev4/control/SC-1" TargetMode="External"/><Relationship Id="rId207" Type="http://schemas.openxmlformats.org/officeDocument/2006/relationships/hyperlink" Target="https://nvd.nist.gov/800-53/Rev4/control/SC-17" TargetMode="External"/><Relationship Id="rId228" Type="http://schemas.openxmlformats.org/officeDocument/2006/relationships/hyperlink" Target="https://nvd.nist.gov/800-53/Rev4/control/SI-11" TargetMode="External"/><Relationship Id="rId13" Type="http://schemas.openxmlformats.org/officeDocument/2006/relationships/hyperlink" Target="https://nvd.nist.gov/800-53/Rev4/control/AC-12" TargetMode="External"/><Relationship Id="rId109" Type="http://schemas.openxmlformats.org/officeDocument/2006/relationships/hyperlink" Target="https://nvd.nist.gov/800-53/Rev4/control/IR-7" TargetMode="External"/><Relationship Id="rId34" Type="http://schemas.openxmlformats.org/officeDocument/2006/relationships/hyperlink" Target="https://nvd.nist.gov/800-53/Rev4/control/AU-3" TargetMode="External"/><Relationship Id="rId55" Type="http://schemas.openxmlformats.org/officeDocument/2006/relationships/hyperlink" Target="https://nvd.nist.gov/800-53/Rev4/control/CA-3?baseline=high" TargetMode="External"/><Relationship Id="rId76" Type="http://schemas.openxmlformats.org/officeDocument/2006/relationships/hyperlink" Target="https://nvd.nist.gov/800-53/Rev4/control/CP-1" TargetMode="External"/><Relationship Id="rId97" Type="http://schemas.openxmlformats.org/officeDocument/2006/relationships/hyperlink" Target="https://nvd.nist.gov/800-53/Rev4/control/IR-1" TargetMode="External"/><Relationship Id="rId120" Type="http://schemas.openxmlformats.org/officeDocument/2006/relationships/hyperlink" Target="https://nvd.nist.gov/800-53/Rev4/control/MA-5?baseline=high" TargetMode="External"/><Relationship Id="rId141" Type="http://schemas.openxmlformats.org/officeDocument/2006/relationships/hyperlink" Target="https://nvd.nist.gov/800-53/Rev4/control/PE-8" TargetMode="External"/><Relationship Id="rId7" Type="http://schemas.openxmlformats.org/officeDocument/2006/relationships/hyperlink" Target="https://nvd.nist.gov/800-53/Rev4/control/AC-7" TargetMode="External"/><Relationship Id="rId162" Type="http://schemas.openxmlformats.org/officeDocument/2006/relationships/hyperlink" Target="https://nvd.nist.gov/800-53/Rev4/control/PL-4?baseline=high" TargetMode="External"/><Relationship Id="rId183" Type="http://schemas.openxmlformats.org/officeDocument/2006/relationships/hyperlink" Target="https://nvd.nist.gov/800-53/Rev4/control/SA-8" TargetMode="External"/><Relationship Id="rId218" Type="http://schemas.openxmlformats.org/officeDocument/2006/relationships/hyperlink" Target="https://nvd.nist.gov/800-53/Rev4/control/SI-2" TargetMode="External"/><Relationship Id="rId24" Type="http://schemas.openxmlformats.org/officeDocument/2006/relationships/hyperlink" Target="https://nvd.nist.gov/800-53/Rev4/control/AT-1" TargetMode="External"/><Relationship Id="rId45" Type="http://schemas.openxmlformats.org/officeDocument/2006/relationships/hyperlink" Target="https://nvd.nist.gov/800-53/Rev4/control/AU-9" TargetMode="External"/><Relationship Id="rId66" Type="http://schemas.openxmlformats.org/officeDocument/2006/relationships/hyperlink" Target="https://nvd.nist.gov/800-53/Rev4/control/CM-3?baseline=moderate" TargetMode="External"/><Relationship Id="rId87" Type="http://schemas.openxmlformats.org/officeDocument/2006/relationships/hyperlink" Target="https://nvd.nist.gov/800-53/Rev4/control/CP-10" TargetMode="External"/><Relationship Id="rId110" Type="http://schemas.openxmlformats.org/officeDocument/2006/relationships/hyperlink" Target="https://nvd.nist.gov/800-53/Rev4/control/IR-7?baseline=moderate" TargetMode="External"/><Relationship Id="rId131" Type="http://schemas.openxmlformats.org/officeDocument/2006/relationships/hyperlink" Target="https://nvd.nist.gov/800-53/Rev4/control/MP-7?baseline=moderate" TargetMode="External"/><Relationship Id="rId152" Type="http://schemas.openxmlformats.org/officeDocument/2006/relationships/hyperlink" Target="https://nvd.nist.gov/800-53/Rev4/control/PE-15?baseline=high" TargetMode="External"/><Relationship Id="rId173" Type="http://schemas.openxmlformats.org/officeDocument/2006/relationships/hyperlink" Target="https://nvd.nist.gov/800-53/Rev4/control/RA-1" TargetMode="External"/><Relationship Id="rId194" Type="http://schemas.openxmlformats.org/officeDocument/2006/relationships/hyperlink" Target="https://nvd.nist.gov/800-53/Rev4/control/SC-2" TargetMode="External"/><Relationship Id="rId208" Type="http://schemas.openxmlformats.org/officeDocument/2006/relationships/hyperlink" Target="https://nvd.nist.gov/800-53/Rev4/control/SC-18" TargetMode="External"/><Relationship Id="rId229" Type="http://schemas.openxmlformats.org/officeDocument/2006/relationships/hyperlink" Target="https://nvd.nist.gov/800-53/Rev4/control/SI-12" TargetMode="External"/><Relationship Id="rId14" Type="http://schemas.openxmlformats.org/officeDocument/2006/relationships/hyperlink" Target="https://nvd.nist.gov/800-53/Rev4/control/AC-14" TargetMode="External"/><Relationship Id="rId35" Type="http://schemas.openxmlformats.org/officeDocument/2006/relationships/hyperlink" Target="https://nvd.nist.gov/800-53/Rev4/control/AU-3?baseline=moderate" TargetMode="External"/><Relationship Id="rId56" Type="http://schemas.openxmlformats.org/officeDocument/2006/relationships/hyperlink" Target="https://nvd.nist.gov/800-53/Rev4/control/CA-5" TargetMode="External"/><Relationship Id="rId77" Type="http://schemas.openxmlformats.org/officeDocument/2006/relationships/hyperlink" Target="https://nvd.nist.gov/800-53/Rev4/control/CP-2" TargetMode="External"/><Relationship Id="rId100" Type="http://schemas.openxmlformats.org/officeDocument/2006/relationships/hyperlink" Target="https://nvd.nist.gov/800-53/Rev4/control/IR-3?baseline=moderate" TargetMode="External"/><Relationship Id="rId8" Type="http://schemas.openxmlformats.org/officeDocument/2006/relationships/hyperlink" Target="https://nvd.nist.gov/800-53/Rev4/control/AC-8" TargetMode="External"/><Relationship Id="rId98" Type="http://schemas.openxmlformats.org/officeDocument/2006/relationships/hyperlink" Target="https://nvd.nist.gov/800-53/Rev4/control/IR-2" TargetMode="External"/><Relationship Id="rId121" Type="http://schemas.openxmlformats.org/officeDocument/2006/relationships/hyperlink" Target="https://nvd.nist.gov/800-53/Rev4/control/MA-6" TargetMode="External"/><Relationship Id="rId142" Type="http://schemas.openxmlformats.org/officeDocument/2006/relationships/hyperlink" Target="https://nvd.nist.gov/800-53/Rev4/control/PE-8?baseline=high" TargetMode="External"/><Relationship Id="rId163" Type="http://schemas.openxmlformats.org/officeDocument/2006/relationships/hyperlink" Target="https://nvd.nist.gov/800-53/Rev4/control/PL-8" TargetMode="External"/><Relationship Id="rId184" Type="http://schemas.openxmlformats.org/officeDocument/2006/relationships/hyperlink" Target="https://nvd.nist.gov/800-53/Rev4/control/SA-9" TargetMode="External"/><Relationship Id="rId219" Type="http://schemas.openxmlformats.org/officeDocument/2006/relationships/hyperlink" Target="https://nvd.nist.gov/800-53/Rev4/control/SI-2?baseline=moderate" TargetMode="External"/><Relationship Id="rId230" Type="http://schemas.openxmlformats.org/officeDocument/2006/relationships/hyperlink" Target="https://nvd.nist.gov/800-53/Rev4/control/SI-16" TargetMode="External"/><Relationship Id="rId25" Type="http://schemas.openxmlformats.org/officeDocument/2006/relationships/hyperlink" Target="https://nvd.nist.gov/800-53/Rev4/control/AT-2" TargetMode="External"/><Relationship Id="rId46" Type="http://schemas.openxmlformats.org/officeDocument/2006/relationships/hyperlink" Target="https://nvd.nist.gov/800-53/Rev4/control/AU-9?baseline=moderate" TargetMode="External"/><Relationship Id="rId67" Type="http://schemas.openxmlformats.org/officeDocument/2006/relationships/hyperlink" Target="https://nvd.nist.gov/800-53/Rev4/control/CM-4" TargetMode="External"/><Relationship Id="rId116" Type="http://schemas.openxmlformats.org/officeDocument/2006/relationships/hyperlink" Target="https://nvd.nist.gov/800-53/Rev4/control/MA-3" TargetMode="External"/><Relationship Id="rId137" Type="http://schemas.openxmlformats.org/officeDocument/2006/relationships/hyperlink" Target="https://nvd.nist.gov/800-53/Rev4/control/PE-4" TargetMode="External"/><Relationship Id="rId158" Type="http://schemas.openxmlformats.org/officeDocument/2006/relationships/hyperlink" Target="https://nvd.nist.gov/800-53/Rev4/control/PL-2?baseline=moderate" TargetMode="External"/><Relationship Id="rId20" Type="http://schemas.openxmlformats.org/officeDocument/2006/relationships/hyperlink" Target="https://nvd.nist.gov/800-53/Rev4/control/AC-19?baseline=high" TargetMode="External"/><Relationship Id="rId41" Type="http://schemas.openxmlformats.org/officeDocument/2006/relationships/hyperlink" Target="https://nvd.nist.gov/800-53/Rev4/control/AU-7?baseline=high" TargetMode="External"/><Relationship Id="rId62" Type="http://schemas.openxmlformats.org/officeDocument/2006/relationships/hyperlink" Target="https://nvd.nist.gov/800-53/Rev4/control/CA-9" TargetMode="External"/><Relationship Id="rId83" Type="http://schemas.openxmlformats.org/officeDocument/2006/relationships/hyperlink" Target="https://nvd.nist.gov/800-53/Rev4/control/CP-7" TargetMode="External"/><Relationship Id="rId88" Type="http://schemas.openxmlformats.org/officeDocument/2006/relationships/hyperlink" Target="https://nvd.nist.gov/800-53/Rev4/control/CP-10?baseline=moderate" TargetMode="External"/><Relationship Id="rId111" Type="http://schemas.openxmlformats.org/officeDocument/2006/relationships/hyperlink" Target="https://nvd.nist.gov/800-53/Rev4/control/IR-7?baseline=high" TargetMode="External"/><Relationship Id="rId132" Type="http://schemas.openxmlformats.org/officeDocument/2006/relationships/hyperlink" Target="https://nvd.nist.gov/800-53/Rev4/control/MP-7?baseline=high" TargetMode="External"/><Relationship Id="rId153" Type="http://schemas.openxmlformats.org/officeDocument/2006/relationships/hyperlink" Target="https://nvd.nist.gov/800-53/Rev4/control/PE-16" TargetMode="External"/><Relationship Id="rId174" Type="http://schemas.openxmlformats.org/officeDocument/2006/relationships/hyperlink" Target="https://nvd.nist.gov/800-53/Rev4/control/RA-2" TargetMode="External"/><Relationship Id="rId179" Type="http://schemas.openxmlformats.org/officeDocument/2006/relationships/hyperlink" Target="https://nvd.nist.gov/800-53/Rev4/control/SA-3" TargetMode="External"/><Relationship Id="rId195" Type="http://schemas.openxmlformats.org/officeDocument/2006/relationships/hyperlink" Target="https://nvd.nist.gov/800-53/Rev4/control/SC-3" TargetMode="External"/><Relationship Id="rId209" Type="http://schemas.openxmlformats.org/officeDocument/2006/relationships/hyperlink" Target="https://nvd.nist.gov/800-53/Rev4/control/SC-19" TargetMode="External"/><Relationship Id="rId190" Type="http://schemas.openxmlformats.org/officeDocument/2006/relationships/hyperlink" Target="https://nvd.nist.gov/800-53/Rev4/control/SA-15" TargetMode="External"/><Relationship Id="rId204" Type="http://schemas.openxmlformats.org/officeDocument/2006/relationships/hyperlink" Target="https://nvd.nist.gov/800-53/Rev4/control/SC-12?baseline=high" TargetMode="External"/><Relationship Id="rId220" Type="http://schemas.openxmlformats.org/officeDocument/2006/relationships/hyperlink" Target="https://nvd.nist.gov/800-53/Rev4/control/SI-3" TargetMode="External"/><Relationship Id="rId225" Type="http://schemas.openxmlformats.org/officeDocument/2006/relationships/hyperlink" Target="https://nvd.nist.gov/800-53/Rev4/control/SI-7" TargetMode="External"/><Relationship Id="rId15" Type="http://schemas.openxmlformats.org/officeDocument/2006/relationships/hyperlink" Target="https://nvd.nist.gov/800-53/Rev4/control/AC-17" TargetMode="External"/><Relationship Id="rId36" Type="http://schemas.openxmlformats.org/officeDocument/2006/relationships/hyperlink" Target="https://nvd.nist.gov/800-53/Rev4/control/AU-4" TargetMode="External"/><Relationship Id="rId57" Type="http://schemas.openxmlformats.org/officeDocument/2006/relationships/hyperlink" Target="https://nvd.nist.gov/800-53/Rev4/control/CA-6" TargetMode="External"/><Relationship Id="rId106" Type="http://schemas.openxmlformats.org/officeDocument/2006/relationships/hyperlink" Target="https://nvd.nist.gov/800-53/Rev4/control/IR-6" TargetMode="External"/><Relationship Id="rId127" Type="http://schemas.openxmlformats.org/officeDocument/2006/relationships/hyperlink" Target="https://nvd.nist.gov/800-53/Rev4/control/MP-5?baseline=moderate" TargetMode="External"/><Relationship Id="rId10" Type="http://schemas.openxmlformats.org/officeDocument/2006/relationships/hyperlink" Target="https://nvd.nist.gov/800-53/Rev4/control/AC-11" TargetMode="External"/><Relationship Id="rId31" Type="http://schemas.openxmlformats.org/officeDocument/2006/relationships/hyperlink" Target="https://nvd.nist.gov/800-53/Rev4/control/AU-2" TargetMode="External"/><Relationship Id="rId52" Type="http://schemas.openxmlformats.org/officeDocument/2006/relationships/hyperlink" Target="https://nvd.nist.gov/800-53/Rev4/control/CA-2?baseline=moderate" TargetMode="External"/><Relationship Id="rId73" Type="http://schemas.openxmlformats.org/officeDocument/2006/relationships/hyperlink" Target="https://nvd.nist.gov/800-53/Rev4/control/CM-9" TargetMode="External"/><Relationship Id="rId78" Type="http://schemas.openxmlformats.org/officeDocument/2006/relationships/hyperlink" Target="https://nvd.nist.gov/800-53/Rev4/control/CP-3" TargetMode="External"/><Relationship Id="rId94" Type="http://schemas.openxmlformats.org/officeDocument/2006/relationships/hyperlink" Target="https://nvd.nist.gov/800-53/Rev4/control/IA-6" TargetMode="External"/><Relationship Id="rId99" Type="http://schemas.openxmlformats.org/officeDocument/2006/relationships/hyperlink" Target="https://nvd.nist.gov/800-53/Rev4/control/IR-3" TargetMode="External"/><Relationship Id="rId101" Type="http://schemas.openxmlformats.org/officeDocument/2006/relationships/hyperlink" Target="https://nvd.nist.gov/800-53/Rev4/control/IR-3?baseline=high" TargetMode="External"/><Relationship Id="rId122" Type="http://schemas.openxmlformats.org/officeDocument/2006/relationships/hyperlink" Target="https://nvd.nist.gov/800-53/Rev4/control/MP-1" TargetMode="External"/><Relationship Id="rId143" Type="http://schemas.openxmlformats.org/officeDocument/2006/relationships/hyperlink" Target="https://nvd.nist.gov/800-53/Rev4/control/PE-9" TargetMode="External"/><Relationship Id="rId148" Type="http://schemas.openxmlformats.org/officeDocument/2006/relationships/hyperlink" Target="https://nvd.nist.gov/800-53/Rev4/control/PE-13" TargetMode="External"/><Relationship Id="rId164" Type="http://schemas.openxmlformats.org/officeDocument/2006/relationships/hyperlink" Target="https://nvd.nist.gov/800-53/Rev4/control/PS-1" TargetMode="External"/><Relationship Id="rId169" Type="http://schemas.openxmlformats.org/officeDocument/2006/relationships/hyperlink" Target="https://nvd.nist.gov/800-53/Rev4/control/PS-5" TargetMode="External"/><Relationship Id="rId185" Type="http://schemas.openxmlformats.org/officeDocument/2006/relationships/hyperlink" Target="https://nvd.nist.gov/800-53/Rev4/control/SA-9?baseline=moderate" TargetMode="External"/><Relationship Id="rId4" Type="http://schemas.openxmlformats.org/officeDocument/2006/relationships/hyperlink" Target="https://nvd.nist.gov/800-53/Rev4/control/AC-4" TargetMode="External"/><Relationship Id="rId9" Type="http://schemas.openxmlformats.org/officeDocument/2006/relationships/hyperlink" Target="https://nvd.nist.gov/800-53/Rev4/control/AC-10" TargetMode="External"/><Relationship Id="rId180" Type="http://schemas.openxmlformats.org/officeDocument/2006/relationships/hyperlink" Target="https://nvd.nist.gov/800-53/Rev4/control/SA-4" TargetMode="External"/><Relationship Id="rId210" Type="http://schemas.openxmlformats.org/officeDocument/2006/relationships/hyperlink" Target="https://nvd.nist.gov/800-53/Rev4/control/SC-20" TargetMode="External"/><Relationship Id="rId215" Type="http://schemas.openxmlformats.org/officeDocument/2006/relationships/hyperlink" Target="https://nvd.nist.gov/800-53/Rev4/control/SC-28" TargetMode="External"/><Relationship Id="rId26" Type="http://schemas.openxmlformats.org/officeDocument/2006/relationships/hyperlink" Target="https://nvd.nist.gov/800-53/Rev4/control/AT-2?baseline=moderate" TargetMode="External"/><Relationship Id="rId47" Type="http://schemas.openxmlformats.org/officeDocument/2006/relationships/hyperlink" Target="https://nvd.nist.gov/800-53/Rev4/control/AU-10" TargetMode="External"/><Relationship Id="rId68" Type="http://schemas.openxmlformats.org/officeDocument/2006/relationships/hyperlink" Target="https://nvd.nist.gov/800-53/Rev4/control/CM-4?baseline=high" TargetMode="External"/><Relationship Id="rId89" Type="http://schemas.openxmlformats.org/officeDocument/2006/relationships/hyperlink" Target="https://nvd.nist.gov/800-53/Rev4/control/IA-1" TargetMode="External"/><Relationship Id="rId112" Type="http://schemas.openxmlformats.org/officeDocument/2006/relationships/hyperlink" Target="https://nvd.nist.gov/800-53/Rev4/control/IR-8" TargetMode="External"/><Relationship Id="rId133" Type="http://schemas.openxmlformats.org/officeDocument/2006/relationships/hyperlink" Target="https://nvd.nist.gov/800-53/Rev4/control/PE-1" TargetMode="External"/><Relationship Id="rId154" Type="http://schemas.openxmlformats.org/officeDocument/2006/relationships/hyperlink" Target="https://nvd.nist.gov/800-53/Rev4/control/PE-17" TargetMode="External"/><Relationship Id="rId175" Type="http://schemas.openxmlformats.org/officeDocument/2006/relationships/hyperlink" Target="https://nvd.nist.gov/800-53/Rev4/control/RA-3" TargetMode="External"/><Relationship Id="rId196" Type="http://schemas.openxmlformats.org/officeDocument/2006/relationships/hyperlink" Target="https://nvd.nist.gov/800-53/Rev4/control/SC-4" TargetMode="External"/><Relationship Id="rId200" Type="http://schemas.openxmlformats.org/officeDocument/2006/relationships/hyperlink" Target="https://nvd.nist.gov/800-53/Rev4/control/SC-8?baseline=moderate" TargetMode="External"/><Relationship Id="rId16" Type="http://schemas.openxmlformats.org/officeDocument/2006/relationships/hyperlink" Target="https://nvd.nist.gov/800-53/Rev4/control/AC-18" TargetMode="External"/><Relationship Id="rId221" Type="http://schemas.openxmlformats.org/officeDocument/2006/relationships/hyperlink" Target="https://nvd.nist.gov/800-53/Rev4/control/SI-4" TargetMode="External"/><Relationship Id="rId37" Type="http://schemas.openxmlformats.org/officeDocument/2006/relationships/hyperlink" Target="https://nvd.nist.gov/800-53/Rev4/control/AU-5" TargetMode="External"/><Relationship Id="rId58" Type="http://schemas.openxmlformats.org/officeDocument/2006/relationships/hyperlink" Target="https://nvd.nist.gov/800-53/Rev4/control/CA-7" TargetMode="External"/><Relationship Id="rId79" Type="http://schemas.openxmlformats.org/officeDocument/2006/relationships/hyperlink" Target="https://nvd.nist.gov/800-53/Rev4/control/CP-3?baseline=high" TargetMode="External"/><Relationship Id="rId102" Type="http://schemas.openxmlformats.org/officeDocument/2006/relationships/hyperlink" Target="https://nvd.nist.gov/800-53/Rev4/control/IR-4" TargetMode="External"/><Relationship Id="rId123" Type="http://schemas.openxmlformats.org/officeDocument/2006/relationships/hyperlink" Target="https://nvd.nist.gov/800-53/Rev4/control/MP-2" TargetMode="External"/><Relationship Id="rId144" Type="http://schemas.openxmlformats.org/officeDocument/2006/relationships/hyperlink" Target="https://nvd.nist.gov/800-53/Rev4/control/PE-10" TargetMode="External"/><Relationship Id="rId90" Type="http://schemas.openxmlformats.org/officeDocument/2006/relationships/hyperlink" Target="https://nvd.nist.gov/800-53/Rev4/control/IA-2" TargetMode="External"/><Relationship Id="rId165" Type="http://schemas.openxmlformats.org/officeDocument/2006/relationships/hyperlink" Target="https://nvd.nist.gov/800-53/Rev4/control/PS-2" TargetMode="External"/><Relationship Id="rId186" Type="http://schemas.openxmlformats.org/officeDocument/2006/relationships/hyperlink" Target="https://nvd.nist.gov/800-53/Rev4/control/SA-9?baseline=high" TargetMode="External"/><Relationship Id="rId211" Type="http://schemas.openxmlformats.org/officeDocument/2006/relationships/hyperlink" Target="https://nvd.nist.gov/800-53/Rev4/control/SC-21" TargetMode="External"/><Relationship Id="rId27" Type="http://schemas.openxmlformats.org/officeDocument/2006/relationships/hyperlink" Target="https://nvd.nist.gov/800-53/Rev4/control/AT-2?baseline=high" TargetMode="External"/><Relationship Id="rId48" Type="http://schemas.openxmlformats.org/officeDocument/2006/relationships/hyperlink" Target="https://nvd.nist.gov/800-53/Rev4/control/AU-11" TargetMode="External"/><Relationship Id="rId69" Type="http://schemas.openxmlformats.org/officeDocument/2006/relationships/hyperlink" Target="https://nvd.nist.gov/800-53/Rev4/control/CM-5" TargetMode="External"/><Relationship Id="rId113" Type="http://schemas.openxmlformats.org/officeDocument/2006/relationships/hyperlink" Target="https://nvd.nist.gov/800-53/Rev4/control/MA-1" TargetMode="External"/><Relationship Id="rId134" Type="http://schemas.openxmlformats.org/officeDocument/2006/relationships/hyperlink" Target="https://nvd.nist.gov/800-53/Rev4/control/PE-2" TargetMode="External"/><Relationship Id="rId80" Type="http://schemas.openxmlformats.org/officeDocument/2006/relationships/hyperlink" Target="https://nvd.nist.gov/800-53/Rev4/control/CP-4" TargetMode="External"/><Relationship Id="rId155" Type="http://schemas.openxmlformats.org/officeDocument/2006/relationships/hyperlink" Target="https://nvd.nist.gov/800-53/Rev4/control/PE-18" TargetMode="External"/><Relationship Id="rId176" Type="http://schemas.openxmlformats.org/officeDocument/2006/relationships/hyperlink" Target="https://nvd.nist.gov/800-53/Rev4/control/RA-5" TargetMode="External"/><Relationship Id="rId197" Type="http://schemas.openxmlformats.org/officeDocument/2006/relationships/hyperlink" Target="https://nvd.nist.gov/800-53/Rev4/control/SC-5" TargetMode="External"/><Relationship Id="rId201" Type="http://schemas.openxmlformats.org/officeDocument/2006/relationships/hyperlink" Target="https://nvd.nist.gov/800-53/Rev4/control/SC-8?baseline=high" TargetMode="External"/><Relationship Id="rId222" Type="http://schemas.openxmlformats.org/officeDocument/2006/relationships/hyperlink" Target="https://nvd.nist.gov/800-53/Rev4/control/SI-5" TargetMode="External"/><Relationship Id="rId17" Type="http://schemas.openxmlformats.org/officeDocument/2006/relationships/hyperlink" Target="https://nvd.nist.gov/800-53/Rev4/control/AC-18?baseline=moderate" TargetMode="External"/><Relationship Id="rId38" Type="http://schemas.openxmlformats.org/officeDocument/2006/relationships/hyperlink" Target="https://nvd.nist.gov/800-53/Rev4/control/AU-6" TargetMode="External"/><Relationship Id="rId59" Type="http://schemas.openxmlformats.org/officeDocument/2006/relationships/hyperlink" Target="https://nvd.nist.gov/800-53/Rev4/control/CA-7?baseline=moderate" TargetMode="External"/><Relationship Id="rId103" Type="http://schemas.openxmlformats.org/officeDocument/2006/relationships/hyperlink" Target="https://nvd.nist.gov/800-53/Rev4/control/IR-4?baseline=moderate" TargetMode="External"/><Relationship Id="rId124" Type="http://schemas.openxmlformats.org/officeDocument/2006/relationships/hyperlink" Target="https://nvd.nist.gov/800-53/Rev4/control/MP-3" TargetMode="External"/><Relationship Id="rId70" Type="http://schemas.openxmlformats.org/officeDocument/2006/relationships/hyperlink" Target="https://nvd.nist.gov/800-53/Rev4/control/CM-6" TargetMode="External"/><Relationship Id="rId91" Type="http://schemas.openxmlformats.org/officeDocument/2006/relationships/hyperlink" Target="https://nvd.nist.gov/800-53/Rev4/control/IA-3" TargetMode="External"/><Relationship Id="rId145" Type="http://schemas.openxmlformats.org/officeDocument/2006/relationships/hyperlink" Target="https://nvd.nist.gov/800-53/Rev4/control/PE-11" TargetMode="External"/><Relationship Id="rId166" Type="http://schemas.openxmlformats.org/officeDocument/2006/relationships/hyperlink" Target="https://nvd.nist.gov/800-53/Rev4/control/PS-3" TargetMode="External"/><Relationship Id="rId187" Type="http://schemas.openxmlformats.org/officeDocument/2006/relationships/hyperlink" Target="https://nvd.nist.gov/800-53/Rev4/control/SA-10" TargetMode="External"/><Relationship Id="rId1" Type="http://schemas.openxmlformats.org/officeDocument/2006/relationships/hyperlink" Target="https://nvd.nist.gov/800-53/Rev4/control/AC-1" TargetMode="External"/><Relationship Id="rId212" Type="http://schemas.openxmlformats.org/officeDocument/2006/relationships/hyperlink" Target="https://nvd.nist.gov/800-53/Rev4/control/SC-22" TargetMode="External"/><Relationship Id="rId28" Type="http://schemas.openxmlformats.org/officeDocument/2006/relationships/hyperlink" Target="https://nvd.nist.gov/800-53/Rev4/control/AT-3" TargetMode="External"/><Relationship Id="rId49" Type="http://schemas.openxmlformats.org/officeDocument/2006/relationships/hyperlink" Target="https://nvd.nist.gov/800-53/Rev4/control/AU-12" TargetMode="External"/><Relationship Id="rId114" Type="http://schemas.openxmlformats.org/officeDocument/2006/relationships/hyperlink" Target="https://nvd.nist.gov/800-53/Rev4/control/MA-2" TargetMode="External"/><Relationship Id="rId60" Type="http://schemas.openxmlformats.org/officeDocument/2006/relationships/hyperlink" Target="https://nvd.nist.gov/800-53/Rev4/control/CA-7?baseline=high" TargetMode="External"/><Relationship Id="rId81" Type="http://schemas.openxmlformats.org/officeDocument/2006/relationships/hyperlink" Target="https://nvd.nist.gov/800-53/Rev4/control/CP-4?baseline=moderate" TargetMode="External"/><Relationship Id="rId135" Type="http://schemas.openxmlformats.org/officeDocument/2006/relationships/hyperlink" Target="https://nvd.nist.gov/800-53/Rev4/control/PE-3" TargetMode="External"/><Relationship Id="rId156" Type="http://schemas.openxmlformats.org/officeDocument/2006/relationships/hyperlink" Target="https://nvd.nist.gov/800-53/Rev4/control/PL-1" TargetMode="External"/><Relationship Id="rId177" Type="http://schemas.openxmlformats.org/officeDocument/2006/relationships/hyperlink" Target="https://nvd.nist.gov/800-53/Rev4/control/SA-1" TargetMode="External"/><Relationship Id="rId198" Type="http://schemas.openxmlformats.org/officeDocument/2006/relationships/hyperlink" Target="https://nvd.nist.gov/800-53/Rev4/control/SC-7" TargetMode="External"/><Relationship Id="rId202" Type="http://schemas.openxmlformats.org/officeDocument/2006/relationships/hyperlink" Target="https://nvd.nist.gov/800-53/Rev4/control/SC-10" TargetMode="External"/><Relationship Id="rId223" Type="http://schemas.openxmlformats.org/officeDocument/2006/relationships/hyperlink" Target="https://nvd.nist.gov/800-53/Rev4/control/SI-5?baseline=high" TargetMode="External"/><Relationship Id="rId18" Type="http://schemas.openxmlformats.org/officeDocument/2006/relationships/hyperlink" Target="https://nvd.nist.gov/800-53/Rev4/control/AC-19" TargetMode="External"/><Relationship Id="rId39" Type="http://schemas.openxmlformats.org/officeDocument/2006/relationships/hyperlink" Target="https://nvd.nist.gov/800-53/Rev4/control/AU-7" TargetMode="External"/><Relationship Id="rId50" Type="http://schemas.openxmlformats.org/officeDocument/2006/relationships/hyperlink" Target="https://nvd.nist.gov/800-53/Rev4/control/CA-1" TargetMode="External"/><Relationship Id="rId104" Type="http://schemas.openxmlformats.org/officeDocument/2006/relationships/hyperlink" Target="https://nvd.nist.gov/800-53/Rev4/control/IR-5" TargetMode="External"/><Relationship Id="rId125" Type="http://schemas.openxmlformats.org/officeDocument/2006/relationships/hyperlink" Target="https://nvd.nist.gov/800-53/Rev4/control/MP-4" TargetMode="External"/><Relationship Id="rId146" Type="http://schemas.openxmlformats.org/officeDocument/2006/relationships/hyperlink" Target="https://nvd.nist.gov/800-53/Rev4/control/PE-11?baseline=high" TargetMode="External"/><Relationship Id="rId167" Type="http://schemas.openxmlformats.org/officeDocument/2006/relationships/hyperlink" Target="https://nvd.nist.gov/800-53/Rev4/control/PS-4" TargetMode="External"/><Relationship Id="rId188" Type="http://schemas.openxmlformats.org/officeDocument/2006/relationships/hyperlink" Target="https://nvd.nist.gov/800-53/Rev4/control/SA-11" TargetMode="External"/><Relationship Id="rId71" Type="http://schemas.openxmlformats.org/officeDocument/2006/relationships/hyperlink" Target="https://nvd.nist.gov/800-53/Rev4/control/CM-7" TargetMode="External"/><Relationship Id="rId92" Type="http://schemas.openxmlformats.org/officeDocument/2006/relationships/hyperlink" Target="https://nvd.nist.gov/800-53/Rev4/control/IA-4" TargetMode="External"/><Relationship Id="rId213" Type="http://schemas.openxmlformats.org/officeDocument/2006/relationships/hyperlink" Target="https://nvd.nist.gov/800-53/Rev4/control/SC-23" TargetMode="External"/><Relationship Id="rId2" Type="http://schemas.openxmlformats.org/officeDocument/2006/relationships/hyperlink" Target="https://nvd.nist.gov/800-53/Rev4/control/AC-2" TargetMode="External"/><Relationship Id="rId29" Type="http://schemas.openxmlformats.org/officeDocument/2006/relationships/hyperlink" Target="https://nvd.nist.gov/800-53/Rev4/control/AT-4" TargetMode="External"/><Relationship Id="rId40" Type="http://schemas.openxmlformats.org/officeDocument/2006/relationships/hyperlink" Target="https://nvd.nist.gov/800-53/Rev4/control/AU-7?baseline=moderate" TargetMode="External"/><Relationship Id="rId115" Type="http://schemas.openxmlformats.org/officeDocument/2006/relationships/hyperlink" Target="https://nvd.nist.gov/800-53/Rev4/control/MA-2?baseline=high" TargetMode="External"/><Relationship Id="rId136" Type="http://schemas.openxmlformats.org/officeDocument/2006/relationships/hyperlink" Target="https://nvd.nist.gov/800-53/Rev4/control/PE-3?baseline=high" TargetMode="External"/><Relationship Id="rId157" Type="http://schemas.openxmlformats.org/officeDocument/2006/relationships/hyperlink" Target="https://nvd.nist.gov/800-53/Rev4/control/PL-2" TargetMode="External"/><Relationship Id="rId178" Type="http://schemas.openxmlformats.org/officeDocument/2006/relationships/hyperlink" Target="https://nvd.nist.gov/800-53/Rev4/control/SA-2" TargetMode="External"/><Relationship Id="rId61" Type="http://schemas.openxmlformats.org/officeDocument/2006/relationships/hyperlink" Target="https://nvd.nist.gov/800-53/Rev4/control/CA-8" TargetMode="External"/><Relationship Id="rId82" Type="http://schemas.openxmlformats.org/officeDocument/2006/relationships/hyperlink" Target="https://nvd.nist.gov/800-53/Rev4/control/CP-6" TargetMode="External"/><Relationship Id="rId199" Type="http://schemas.openxmlformats.org/officeDocument/2006/relationships/hyperlink" Target="https://nvd.nist.gov/800-53/Rev4/control/SC-8" TargetMode="External"/><Relationship Id="rId203" Type="http://schemas.openxmlformats.org/officeDocument/2006/relationships/hyperlink" Target="https://nvd.nist.gov/800-53/Rev4/control/SC-12" TargetMode="External"/><Relationship Id="rId19" Type="http://schemas.openxmlformats.org/officeDocument/2006/relationships/hyperlink" Target="https://nvd.nist.gov/800-53/Rev4/control/AC-19?baseline=moderate" TargetMode="External"/><Relationship Id="rId224" Type="http://schemas.openxmlformats.org/officeDocument/2006/relationships/hyperlink" Target="https://nvd.nist.gov/800-53/Rev4/control/SI-6" TargetMode="External"/><Relationship Id="rId30" Type="http://schemas.openxmlformats.org/officeDocument/2006/relationships/hyperlink" Target="https://nvd.nist.gov/800-53/Rev4/control/AU-1" TargetMode="External"/><Relationship Id="rId105" Type="http://schemas.openxmlformats.org/officeDocument/2006/relationships/hyperlink" Target="https://nvd.nist.gov/800-53/Rev4/control/IR-5?baseline=high" TargetMode="External"/><Relationship Id="rId126" Type="http://schemas.openxmlformats.org/officeDocument/2006/relationships/hyperlink" Target="https://nvd.nist.gov/800-53/Rev4/control/MP-5" TargetMode="External"/><Relationship Id="rId147" Type="http://schemas.openxmlformats.org/officeDocument/2006/relationships/hyperlink" Target="https://nvd.nist.gov/800-53/Rev4/control/PE-12" TargetMode="External"/><Relationship Id="rId168" Type="http://schemas.openxmlformats.org/officeDocument/2006/relationships/hyperlink" Target="https://nvd.nist.gov/800-53/Rev4/control/PS-4?baseline=high" TargetMode="External"/><Relationship Id="rId51" Type="http://schemas.openxmlformats.org/officeDocument/2006/relationships/hyperlink" Target="https://nvd.nist.gov/800-53/Rev4/control/CA-2" TargetMode="External"/><Relationship Id="rId72" Type="http://schemas.openxmlformats.org/officeDocument/2006/relationships/hyperlink" Target="https://nvd.nist.gov/800-53/Rev4/control/CM-8" TargetMode="External"/><Relationship Id="rId93" Type="http://schemas.openxmlformats.org/officeDocument/2006/relationships/hyperlink" Target="https://nvd.nist.gov/800-53/Rev4/control/IA-5" TargetMode="External"/><Relationship Id="rId189" Type="http://schemas.openxmlformats.org/officeDocument/2006/relationships/hyperlink" Target="https://nvd.nist.gov/800-53/Rev4/control/SA-12" TargetMode="External"/><Relationship Id="rId3" Type="http://schemas.openxmlformats.org/officeDocument/2006/relationships/hyperlink" Target="https://nvd.nist.gov/800-53/Rev4/control/AC-3" TargetMode="External"/><Relationship Id="rId214" Type="http://schemas.openxmlformats.org/officeDocument/2006/relationships/hyperlink" Target="https://nvd.nist.gov/800-53/Rev4/control/SC-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E0BF-1788-8E4D-ABAC-6AD2FD57CFF8}">
  <dimension ref="A1:N764"/>
  <sheetViews>
    <sheetView tabSelected="1" zoomScale="110" workbookViewId="0">
      <pane ySplit="1" topLeftCell="A2" activePane="bottomLeft" state="frozen"/>
      <selection activeCell="D1" sqref="D1"/>
      <selection pane="bottomLeft" activeCell="G2" sqref="G2"/>
    </sheetView>
  </sheetViews>
  <sheetFormatPr baseColWidth="10" defaultRowHeight="15"/>
  <cols>
    <col min="1" max="1" width="6.33203125" style="2" customWidth="1"/>
    <col min="2" max="2" width="12.83203125" style="2" customWidth="1"/>
    <col min="3" max="3" width="34.5" style="2" bestFit="1" customWidth="1"/>
    <col min="4" max="4" width="7" style="2" customWidth="1"/>
    <col min="5" max="5" width="11.1640625" style="55" customWidth="1"/>
    <col min="6" max="6" width="8.6640625" style="2" customWidth="1"/>
    <col min="7" max="7" width="54.6640625" style="17" customWidth="1"/>
    <col min="8" max="8" width="3.83203125" style="2" customWidth="1"/>
    <col min="9" max="9" width="8" style="2" hidden="1" customWidth="1"/>
    <col min="10" max="10" width="7.5" style="2" customWidth="1"/>
    <col min="11" max="11" width="7.1640625" style="2" hidden="1" customWidth="1"/>
    <col min="12" max="12" width="4.5" style="2" customWidth="1"/>
    <col min="13" max="13" width="7" style="2" hidden="1" customWidth="1"/>
    <col min="14" max="14" width="6.6640625" style="2" customWidth="1"/>
    <col min="15" max="16384" width="10.83203125" style="2"/>
  </cols>
  <sheetData>
    <row r="1" spans="1:14" s="16" customFormat="1" ht="45">
      <c r="A1" s="14" t="s">
        <v>220</v>
      </c>
      <c r="B1" s="14" t="s">
        <v>221</v>
      </c>
      <c r="C1" s="14" t="s">
        <v>228</v>
      </c>
      <c r="D1" s="14" t="s">
        <v>217</v>
      </c>
      <c r="E1" s="54" t="s">
        <v>1</v>
      </c>
      <c r="F1" s="14" t="s">
        <v>608</v>
      </c>
      <c r="G1" s="15" t="s">
        <v>2</v>
      </c>
      <c r="H1" s="14" t="s">
        <v>227</v>
      </c>
      <c r="I1" s="14" t="s">
        <v>227</v>
      </c>
      <c r="J1" s="14" t="s">
        <v>226</v>
      </c>
      <c r="K1" s="14" t="s">
        <v>226</v>
      </c>
      <c r="L1" s="14" t="s">
        <v>225</v>
      </c>
      <c r="M1" s="14" t="s">
        <v>225</v>
      </c>
      <c r="N1" s="14" t="s">
        <v>222</v>
      </c>
    </row>
    <row r="2" spans="1:14">
      <c r="A2" s="13" t="str">
        <f>LEFT(D2,2)</f>
        <v>AC</v>
      </c>
      <c r="B2" s="13" t="str">
        <f>VLOOKUP(A2,Families!A:B,2,FALSE)</f>
        <v xml:space="preserve"> Access Control</v>
      </c>
      <c r="C2" s="13" t="str">
        <f>VLOOKUP(D2,'NIST 800-53 (Rev. 4)'!A:C,3,FALSE)</f>
        <v>ACCESS CONTROL POLICY AND PROCEDURES</v>
      </c>
      <c r="D2" s="13" t="s">
        <v>218</v>
      </c>
      <c r="E2" s="55">
        <v>0</v>
      </c>
      <c r="F2" s="2" t="str">
        <f>CONCATENATE(D2,"-",E2)</f>
        <v>AC-1-0</v>
      </c>
      <c r="G2" s="17" t="s">
        <v>219</v>
      </c>
      <c r="H2" s="13" t="str">
        <f>IF(I2 = "", "N", "Y")</f>
        <v>Y</v>
      </c>
      <c r="I2" s="13" t="str">
        <f>F2</f>
        <v>AC-1-0</v>
      </c>
      <c r="J2" s="13" t="str">
        <f>IF(K2=" ","N","Y")</f>
        <v>Y</v>
      </c>
      <c r="K2" s="13" t="str">
        <f>IFERROR(VLOOKUP(F2,'Low High Medium'!I:I,1,FALSE)," ")</f>
        <v>AC-1-0</v>
      </c>
      <c r="L2" s="13" t="str">
        <f>IF(M2= " ", "N", "Y")</f>
        <v>Y</v>
      </c>
      <c r="M2" s="13" t="str">
        <f>IFERROR(VLOOKUP(F2,'Low High Medium'!D:D,1,FALSE)," ")</f>
        <v>AC-1-0</v>
      </c>
      <c r="N2" s="13" t="str">
        <f>VLOOKUP(D2,'NIST 800-53 (Rev. 4)'!A:D,4,FALSE)</f>
        <v>P1</v>
      </c>
    </row>
    <row r="3" spans="1:14" ht="30">
      <c r="A3" s="13" t="str">
        <f t="shared" ref="A3:A66" si="0">LEFT(D3,2)</f>
        <v>AC</v>
      </c>
      <c r="B3" s="13" t="str">
        <f>VLOOKUP(A3,Families!A:B,2,FALSE)</f>
        <v xml:space="preserve"> Access Control</v>
      </c>
      <c r="C3" s="13" t="str">
        <f>VLOOKUP(D3,'NIST 800-53 (Rev. 4)'!A:C,3,FALSE)</f>
        <v>ACCOUNT MANAGEMENT</v>
      </c>
      <c r="D3" s="13" t="s">
        <v>3</v>
      </c>
      <c r="E3" s="55">
        <v>0</v>
      </c>
      <c r="F3" s="2" t="str">
        <f t="shared" ref="F3:F66" si="1">CONCATENATE(D3,"-",E3)</f>
        <v>AC-2-0</v>
      </c>
      <c r="G3" s="17" t="s">
        <v>575</v>
      </c>
      <c r="H3" s="13" t="str">
        <f t="shared" ref="H3:H66" si="2">IF(I3 = "", "N", "Y")</f>
        <v>Y</v>
      </c>
      <c r="I3" s="13" t="str">
        <f t="shared" ref="I3:I66" si="3">F3</f>
        <v>AC-2-0</v>
      </c>
      <c r="J3" s="13" t="str">
        <f t="shared" ref="J3:J66" si="4">IF(K3=" ","N","Y")</f>
        <v>Y</v>
      </c>
      <c r="K3" s="13" t="str">
        <f>IFERROR(VLOOKUP(F3,'Low High Medium'!I:I,1,FALSE)," ")</f>
        <v>AC-2-0</v>
      </c>
      <c r="L3" s="13" t="str">
        <f t="shared" ref="L3:L66" si="5">IF(M3= " ", "N", "Y")</f>
        <v>Y</v>
      </c>
      <c r="M3" s="13" t="str">
        <f>IFERROR(VLOOKUP(F3,'Low High Medium'!D:D,1,FALSE)," ")</f>
        <v>AC-2-0</v>
      </c>
      <c r="N3" s="13" t="str">
        <f>VLOOKUP(D3,'NIST 800-53 (Rev. 4)'!A:D,4,FALSE)</f>
        <v>P1</v>
      </c>
    </row>
    <row r="4" spans="1:14">
      <c r="A4" s="13" t="str">
        <f t="shared" si="0"/>
        <v>AC</v>
      </c>
      <c r="B4" s="13" t="str">
        <f>VLOOKUP(A4,Families!A:B,2,FALSE)</f>
        <v xml:space="preserve"> Access Control</v>
      </c>
      <c r="C4" s="13" t="str">
        <f>VLOOKUP(D4,'NIST 800-53 (Rev. 4)'!A:C,3,FALSE)</f>
        <v>ACCOUNT MANAGEMENT</v>
      </c>
      <c r="D4" s="13" t="s">
        <v>3</v>
      </c>
      <c r="E4" s="55">
        <v>1</v>
      </c>
      <c r="F4" s="2" t="str">
        <f t="shared" si="1"/>
        <v>AC-2-1</v>
      </c>
      <c r="H4" s="13" t="str">
        <f t="shared" si="2"/>
        <v>N</v>
      </c>
      <c r="I4" s="13"/>
      <c r="J4" s="13" t="str">
        <f t="shared" si="4"/>
        <v>Y</v>
      </c>
      <c r="K4" s="13" t="str">
        <f>IFERROR(VLOOKUP(F4,'Low High Medium'!I:I,1,FALSE)," ")</f>
        <v>AC-2-1</v>
      </c>
      <c r="L4" s="13" t="str">
        <f t="shared" si="5"/>
        <v>Y</v>
      </c>
      <c r="M4" s="13" t="str">
        <f>IFERROR(VLOOKUP(F4,'Low High Medium'!D:D,1,FALSE)," ")</f>
        <v>AC-2-1</v>
      </c>
      <c r="N4" s="13" t="str">
        <f>VLOOKUP(D4,'NIST 800-53 (Rev. 4)'!A:D,4,FALSE)</f>
        <v>P1</v>
      </c>
    </row>
    <row r="5" spans="1:14">
      <c r="A5" s="13" t="str">
        <f t="shared" si="0"/>
        <v>AC</v>
      </c>
      <c r="B5" s="13" t="str">
        <f>VLOOKUP(A5,Families!A:B,2,FALSE)</f>
        <v xml:space="preserve"> Access Control</v>
      </c>
      <c r="C5" s="13" t="str">
        <f>VLOOKUP(D5,'NIST 800-53 (Rev. 4)'!A:C,3,FALSE)</f>
        <v>ACCOUNT MANAGEMENT</v>
      </c>
      <c r="D5" s="13" t="s">
        <v>3</v>
      </c>
      <c r="E5" s="55">
        <v>2</v>
      </c>
      <c r="F5" s="2" t="str">
        <f t="shared" si="1"/>
        <v>AC-2-2</v>
      </c>
      <c r="H5" s="13" t="str">
        <f t="shared" si="2"/>
        <v>N</v>
      </c>
      <c r="I5" s="13"/>
      <c r="J5" s="13" t="str">
        <f t="shared" si="4"/>
        <v>Y</v>
      </c>
      <c r="K5" s="13" t="str">
        <f>IFERROR(VLOOKUP(F5,'Low High Medium'!I:I,1,FALSE)," ")</f>
        <v>AC-2-2</v>
      </c>
      <c r="L5" s="13" t="str">
        <f t="shared" si="5"/>
        <v>Y</v>
      </c>
      <c r="M5" s="13" t="str">
        <f>IFERROR(VLOOKUP(F5,'Low High Medium'!D:D,1,FALSE)," ")</f>
        <v>AC-2-2</v>
      </c>
      <c r="N5" s="13" t="str">
        <f>VLOOKUP(D5,'NIST 800-53 (Rev. 4)'!A:D,4,FALSE)</f>
        <v>P1</v>
      </c>
    </row>
    <row r="6" spans="1:14">
      <c r="A6" s="13" t="str">
        <f t="shared" si="0"/>
        <v>AC</v>
      </c>
      <c r="B6" s="13" t="str">
        <f>VLOOKUP(A6,Families!A:B,2,FALSE)</f>
        <v xml:space="preserve"> Access Control</v>
      </c>
      <c r="C6" s="13" t="str">
        <f>VLOOKUP(D6,'NIST 800-53 (Rev. 4)'!A:C,3,FALSE)</f>
        <v>ACCOUNT MANAGEMENT</v>
      </c>
      <c r="D6" s="13" t="s">
        <v>3</v>
      </c>
      <c r="E6" s="55">
        <v>3</v>
      </c>
      <c r="F6" s="2" t="str">
        <f t="shared" si="1"/>
        <v>AC-2-3</v>
      </c>
      <c r="H6" s="13" t="str">
        <f t="shared" si="2"/>
        <v>N</v>
      </c>
      <c r="I6" s="13"/>
      <c r="J6" s="13" t="str">
        <f t="shared" si="4"/>
        <v>Y</v>
      </c>
      <c r="K6" s="13" t="str">
        <f>IFERROR(VLOOKUP(F6,'Low High Medium'!I:I,1,FALSE)," ")</f>
        <v>AC-2-3</v>
      </c>
      <c r="L6" s="13" t="str">
        <f t="shared" si="5"/>
        <v>Y</v>
      </c>
      <c r="M6" s="13" t="str">
        <f>IFERROR(VLOOKUP(F6,'Low High Medium'!D:D,1,FALSE)," ")</f>
        <v>AC-2-3</v>
      </c>
      <c r="N6" s="13" t="str">
        <f>VLOOKUP(D6,'NIST 800-53 (Rev. 4)'!A:D,4,FALSE)</f>
        <v>P1</v>
      </c>
    </row>
    <row r="7" spans="1:14">
      <c r="A7" s="13" t="str">
        <f t="shared" si="0"/>
        <v>AC</v>
      </c>
      <c r="B7" s="13" t="str">
        <f>VLOOKUP(A7,Families!A:B,2,FALSE)</f>
        <v xml:space="preserve"> Access Control</v>
      </c>
      <c r="C7" s="13" t="str">
        <f>VLOOKUP(D7,'NIST 800-53 (Rev. 4)'!A:C,3,FALSE)</f>
        <v>ACCOUNT MANAGEMENT</v>
      </c>
      <c r="D7" s="13" t="s">
        <v>3</v>
      </c>
      <c r="E7" s="55">
        <v>4</v>
      </c>
      <c r="F7" s="2" t="str">
        <f t="shared" si="1"/>
        <v>AC-2-4</v>
      </c>
      <c r="G7" s="17" t="s">
        <v>4</v>
      </c>
      <c r="H7" s="13" t="str">
        <f t="shared" si="2"/>
        <v>N</v>
      </c>
      <c r="I7" s="13"/>
      <c r="J7" s="13" t="str">
        <f t="shared" si="4"/>
        <v>Y</v>
      </c>
      <c r="K7" s="13" t="str">
        <f>IFERROR(VLOOKUP(F7,'Low High Medium'!I:I,1,FALSE)," ")</f>
        <v>AC-2-4</v>
      </c>
      <c r="L7" s="13" t="str">
        <f t="shared" si="5"/>
        <v>Y</v>
      </c>
      <c r="M7" s="13" t="str">
        <f>IFERROR(VLOOKUP(F7,'Low High Medium'!D:D,1,FALSE)," ")</f>
        <v>AC-2-4</v>
      </c>
      <c r="N7" s="13" t="str">
        <f>VLOOKUP(D7,'NIST 800-53 (Rev. 4)'!A:D,4,FALSE)</f>
        <v>P1</v>
      </c>
    </row>
    <row r="8" spans="1:14">
      <c r="A8" s="13" t="str">
        <f t="shared" si="0"/>
        <v>AC</v>
      </c>
      <c r="B8" s="13" t="str">
        <f>VLOOKUP(A8,Families!A:B,2,FALSE)</f>
        <v xml:space="preserve"> Access Control</v>
      </c>
      <c r="C8" s="13" t="str">
        <f>VLOOKUP(D8,'NIST 800-53 (Rev. 4)'!A:C,3,FALSE)</f>
        <v>ACCOUNT MANAGEMENT</v>
      </c>
      <c r="D8" s="13" t="s">
        <v>3</v>
      </c>
      <c r="E8" s="55">
        <v>5</v>
      </c>
      <c r="F8" s="2" t="str">
        <f t="shared" si="1"/>
        <v>AC-2-5</v>
      </c>
      <c r="G8" s="17" t="s">
        <v>5</v>
      </c>
      <c r="H8" s="13" t="str">
        <f t="shared" si="2"/>
        <v>N</v>
      </c>
      <c r="I8" s="13"/>
      <c r="J8" s="13" t="str">
        <f t="shared" si="4"/>
        <v>Y</v>
      </c>
      <c r="K8" s="13" t="str">
        <f>IFERROR(VLOOKUP(F8,'Low High Medium'!I:I,1,FALSE)," ")</f>
        <v>AC-2-5</v>
      </c>
      <c r="L8" s="13" t="str">
        <f t="shared" si="5"/>
        <v>Y</v>
      </c>
      <c r="M8" s="13" t="str">
        <f>IFERROR(VLOOKUP(F8,'Low High Medium'!D:D,1,FALSE)," ")</f>
        <v>AC-2-5</v>
      </c>
      <c r="N8" s="13" t="str">
        <f>VLOOKUP(D8,'NIST 800-53 (Rev. 4)'!A:D,4,FALSE)</f>
        <v>P1</v>
      </c>
    </row>
    <row r="9" spans="1:14">
      <c r="A9" s="13" t="str">
        <f t="shared" si="0"/>
        <v>AC</v>
      </c>
      <c r="B9" s="13" t="str">
        <f>VLOOKUP(A9,Families!A:B,2,FALSE)</f>
        <v xml:space="preserve"> Access Control</v>
      </c>
      <c r="C9" s="13" t="str">
        <f>VLOOKUP(D9,'NIST 800-53 (Rev. 4)'!A:C,3,FALSE)</f>
        <v>ACCOUNT MANAGEMENT</v>
      </c>
      <c r="D9" s="13" t="s">
        <v>3</v>
      </c>
      <c r="E9" s="55">
        <v>6</v>
      </c>
      <c r="F9" s="2" t="str">
        <f t="shared" si="1"/>
        <v>AC-2-6</v>
      </c>
      <c r="G9" s="17" t="s">
        <v>6</v>
      </c>
      <c r="H9" s="13" t="str">
        <f t="shared" si="2"/>
        <v>N</v>
      </c>
      <c r="I9" s="13"/>
      <c r="J9" s="13" t="str">
        <f t="shared" si="4"/>
        <v>N</v>
      </c>
      <c r="K9" s="13" t="str">
        <f>IFERROR(VLOOKUP(F9,'Low High Medium'!I:I,1,FALSE)," ")</f>
        <v xml:space="preserve"> </v>
      </c>
      <c r="L9" s="13" t="str">
        <f t="shared" si="5"/>
        <v>N</v>
      </c>
      <c r="M9" s="13" t="str">
        <f>IFERROR(VLOOKUP(F9,'Low High Medium'!D:D,1,FALSE)," ")</f>
        <v xml:space="preserve"> </v>
      </c>
      <c r="N9" s="13" t="str">
        <f>VLOOKUP(D9,'NIST 800-53 (Rev. 4)'!A:D,4,FALSE)</f>
        <v>P1</v>
      </c>
    </row>
    <row r="10" spans="1:14">
      <c r="A10" s="13" t="str">
        <f t="shared" si="0"/>
        <v>AC</v>
      </c>
      <c r="B10" s="13" t="str">
        <f>VLOOKUP(A10,Families!A:B,2,FALSE)</f>
        <v xml:space="preserve"> Access Control</v>
      </c>
      <c r="C10" s="13" t="str">
        <f>VLOOKUP(D10,'NIST 800-53 (Rev. 4)'!A:C,3,FALSE)</f>
        <v>ACCOUNT MANAGEMENT</v>
      </c>
      <c r="D10" s="13" t="s">
        <v>3</v>
      </c>
      <c r="E10" s="55">
        <v>7</v>
      </c>
      <c r="F10" s="2" t="str">
        <f t="shared" si="1"/>
        <v>AC-2-7</v>
      </c>
      <c r="H10" s="13" t="str">
        <f t="shared" si="2"/>
        <v>N</v>
      </c>
      <c r="I10" s="13"/>
      <c r="J10" s="13" t="str">
        <f t="shared" si="4"/>
        <v>Y</v>
      </c>
      <c r="K10" s="13" t="str">
        <f>IFERROR(VLOOKUP(F10,'Low High Medium'!I:I,1,FALSE)," ")</f>
        <v>AC-2-7</v>
      </c>
      <c r="L10" s="13" t="str">
        <f t="shared" si="5"/>
        <v>Y</v>
      </c>
      <c r="M10" s="13" t="str">
        <f>IFERROR(VLOOKUP(F10,'Low High Medium'!D:D,1,FALSE)," ")</f>
        <v>AC-2-7</v>
      </c>
      <c r="N10" s="13" t="str">
        <f>VLOOKUP(D10,'NIST 800-53 (Rev. 4)'!A:D,4,FALSE)</f>
        <v>P1</v>
      </c>
    </row>
    <row r="11" spans="1:14">
      <c r="A11" s="13" t="str">
        <f t="shared" si="0"/>
        <v>AC</v>
      </c>
      <c r="B11" s="13" t="str">
        <f>VLOOKUP(A11,Families!A:B,2,FALSE)</f>
        <v xml:space="preserve"> Access Control</v>
      </c>
      <c r="C11" s="13" t="str">
        <f>VLOOKUP(D11,'NIST 800-53 (Rev. 4)'!A:C,3,FALSE)</f>
        <v>ACCOUNT MANAGEMENT</v>
      </c>
      <c r="D11" s="13" t="s">
        <v>3</v>
      </c>
      <c r="E11" s="55">
        <v>8</v>
      </c>
      <c r="F11" s="2" t="str">
        <f t="shared" si="1"/>
        <v>AC-2-8</v>
      </c>
      <c r="G11" s="17" t="s">
        <v>6</v>
      </c>
      <c r="H11" s="13" t="str">
        <f t="shared" si="2"/>
        <v>N</v>
      </c>
      <c r="I11" s="13"/>
      <c r="J11" s="13" t="str">
        <f t="shared" si="4"/>
        <v>N</v>
      </c>
      <c r="K11" s="13" t="str">
        <f>IFERROR(VLOOKUP(F11,'Low High Medium'!I:I,1,FALSE)," ")</f>
        <v xml:space="preserve"> </v>
      </c>
      <c r="L11" s="13" t="str">
        <f t="shared" si="5"/>
        <v>N</v>
      </c>
      <c r="M11" s="13" t="str">
        <f>IFERROR(VLOOKUP(F11,'Low High Medium'!D:D,1,FALSE)," ")</f>
        <v xml:space="preserve"> </v>
      </c>
      <c r="N11" s="13" t="str">
        <f>VLOOKUP(D11,'NIST 800-53 (Rev. 4)'!A:D,4,FALSE)</f>
        <v>P1</v>
      </c>
    </row>
    <row r="12" spans="1:14">
      <c r="A12" s="13" t="str">
        <f t="shared" si="0"/>
        <v>AC</v>
      </c>
      <c r="B12" s="13" t="str">
        <f>VLOOKUP(A12,Families!A:B,2,FALSE)</f>
        <v xml:space="preserve"> Access Control</v>
      </c>
      <c r="C12" s="13" t="str">
        <f>VLOOKUP(D12,'NIST 800-53 (Rev. 4)'!A:C,3,FALSE)</f>
        <v>ACCOUNT MANAGEMENT</v>
      </c>
      <c r="D12" s="13" t="s">
        <v>3</v>
      </c>
      <c r="E12" s="55">
        <v>9</v>
      </c>
      <c r="F12" s="2" t="str">
        <f t="shared" si="1"/>
        <v>AC-2-9</v>
      </c>
      <c r="H12" s="13" t="str">
        <f t="shared" si="2"/>
        <v>N</v>
      </c>
      <c r="I12" s="13"/>
      <c r="J12" s="13" t="str">
        <f t="shared" si="4"/>
        <v>Y</v>
      </c>
      <c r="K12" s="13" t="str">
        <f>IFERROR(VLOOKUP(F12,'Low High Medium'!I:I,1,FALSE)," ")</f>
        <v>AC-2-9</v>
      </c>
      <c r="L12" s="13" t="str">
        <f t="shared" si="5"/>
        <v>Y</v>
      </c>
      <c r="M12" s="13" t="str">
        <f>IFERROR(VLOOKUP(F12,'Low High Medium'!D:D,1,FALSE)," ")</f>
        <v>AC-2-9</v>
      </c>
      <c r="N12" s="13" t="str">
        <f>VLOOKUP(D12,'NIST 800-53 (Rev. 4)'!A:D,4,FALSE)</f>
        <v>P1</v>
      </c>
    </row>
    <row r="13" spans="1:14">
      <c r="A13" s="13" t="str">
        <f t="shared" si="0"/>
        <v>AC</v>
      </c>
      <c r="B13" s="13" t="str">
        <f>VLOOKUP(A13,Families!A:B,2,FALSE)</f>
        <v xml:space="preserve"> Access Control</v>
      </c>
      <c r="C13" s="13" t="str">
        <f>VLOOKUP(D13,'NIST 800-53 (Rev. 4)'!A:C,3,FALSE)</f>
        <v>ACCOUNT MANAGEMENT</v>
      </c>
      <c r="D13" s="13" t="s">
        <v>3</v>
      </c>
      <c r="E13" s="55">
        <v>10</v>
      </c>
      <c r="F13" s="2" t="str">
        <f t="shared" si="1"/>
        <v>AC-2-10</v>
      </c>
      <c r="H13" s="13" t="str">
        <f t="shared" si="2"/>
        <v>N</v>
      </c>
      <c r="I13" s="13"/>
      <c r="J13" s="13" t="str">
        <f t="shared" si="4"/>
        <v>Y</v>
      </c>
      <c r="K13" s="13" t="str">
        <f>IFERROR(VLOOKUP(F13,'Low High Medium'!I:I,1,FALSE)," ")</f>
        <v>AC-2-10</v>
      </c>
      <c r="L13" s="13" t="str">
        <f t="shared" si="5"/>
        <v>Y</v>
      </c>
      <c r="M13" s="13" t="str">
        <f>IFERROR(VLOOKUP(F13,'Low High Medium'!D:D,1,FALSE)," ")</f>
        <v>AC-2-10</v>
      </c>
      <c r="N13" s="13" t="str">
        <f>VLOOKUP(D13,'NIST 800-53 (Rev. 4)'!A:D,4,FALSE)</f>
        <v>P1</v>
      </c>
    </row>
    <row r="14" spans="1:14">
      <c r="A14" s="13" t="str">
        <f t="shared" si="0"/>
        <v>AC</v>
      </c>
      <c r="B14" s="13" t="str">
        <f>VLOOKUP(A14,Families!A:B,2,FALSE)</f>
        <v xml:space="preserve"> Access Control</v>
      </c>
      <c r="C14" s="13" t="str">
        <f>VLOOKUP(D14,'NIST 800-53 (Rev. 4)'!A:C,3,FALSE)</f>
        <v>ACCOUNT MANAGEMENT</v>
      </c>
      <c r="D14" s="13" t="s">
        <v>3</v>
      </c>
      <c r="E14" s="55">
        <v>11</v>
      </c>
      <c r="F14" s="2" t="str">
        <f t="shared" si="1"/>
        <v>AC-2-11</v>
      </c>
      <c r="H14" s="13" t="str">
        <f t="shared" si="2"/>
        <v>N</v>
      </c>
      <c r="I14" s="13"/>
      <c r="J14" s="13" t="str">
        <f t="shared" si="4"/>
        <v>N</v>
      </c>
      <c r="K14" s="13" t="str">
        <f>IFERROR(VLOOKUP(F14,'Low High Medium'!I:I,1,FALSE)," ")</f>
        <v xml:space="preserve"> </v>
      </c>
      <c r="L14" s="13" t="str">
        <f t="shared" si="5"/>
        <v>Y</v>
      </c>
      <c r="M14" s="13" t="str">
        <f>IFERROR(VLOOKUP(F14,'Low High Medium'!D:D,1,FALSE)," ")</f>
        <v>AC-2-11</v>
      </c>
      <c r="N14" s="13" t="str">
        <f>VLOOKUP(D14,'NIST 800-53 (Rev. 4)'!A:D,4,FALSE)</f>
        <v>P1</v>
      </c>
    </row>
    <row r="15" spans="1:14">
      <c r="A15" s="13" t="str">
        <f t="shared" si="0"/>
        <v>AC</v>
      </c>
      <c r="B15" s="13" t="str">
        <f>VLOOKUP(A15,Families!A:B,2,FALSE)</f>
        <v xml:space="preserve"> Access Control</v>
      </c>
      <c r="C15" s="13" t="str">
        <f>VLOOKUP(D15,'NIST 800-53 (Rev. 4)'!A:C,3,FALSE)</f>
        <v>ACCOUNT MANAGEMENT</v>
      </c>
      <c r="D15" s="13" t="s">
        <v>3</v>
      </c>
      <c r="E15" s="55">
        <v>12</v>
      </c>
      <c r="F15" s="2" t="str">
        <f t="shared" si="1"/>
        <v>AC-2-12</v>
      </c>
      <c r="G15" s="17" t="s">
        <v>7</v>
      </c>
      <c r="H15" s="13" t="str">
        <f t="shared" si="2"/>
        <v>N</v>
      </c>
      <c r="I15" s="13"/>
      <c r="J15" s="13" t="str">
        <f t="shared" si="4"/>
        <v>Y</v>
      </c>
      <c r="K15" s="13" t="str">
        <f>IFERROR(VLOOKUP(F15,'Low High Medium'!I:I,1,FALSE)," ")</f>
        <v>AC-2-12</v>
      </c>
      <c r="L15" s="13" t="str">
        <f t="shared" si="5"/>
        <v>Y</v>
      </c>
      <c r="M15" s="13" t="str">
        <f>IFERROR(VLOOKUP(F15,'Low High Medium'!D:D,1,FALSE)," ")</f>
        <v>AC-2-12</v>
      </c>
      <c r="N15" s="13" t="str">
        <f>VLOOKUP(D15,'NIST 800-53 (Rev. 4)'!A:D,4,FALSE)</f>
        <v>P1</v>
      </c>
    </row>
    <row r="16" spans="1:14">
      <c r="A16" s="13" t="str">
        <f t="shared" si="0"/>
        <v>AC</v>
      </c>
      <c r="B16" s="13" t="str">
        <f>VLOOKUP(A16,Families!A:B,2,FALSE)</f>
        <v xml:space="preserve"> Access Control</v>
      </c>
      <c r="C16" s="13" t="str">
        <f>VLOOKUP(D16,'NIST 800-53 (Rev. 4)'!A:C,3,FALSE)</f>
        <v>ACCOUNT MANAGEMENT</v>
      </c>
      <c r="D16" s="13" t="s">
        <v>3</v>
      </c>
      <c r="E16" s="55">
        <v>13</v>
      </c>
      <c r="F16" s="2" t="str">
        <f t="shared" si="1"/>
        <v>AC-2-13</v>
      </c>
      <c r="G16" s="17" t="s">
        <v>8</v>
      </c>
      <c r="H16" s="13" t="str">
        <f t="shared" si="2"/>
        <v>N</v>
      </c>
      <c r="I16" s="13"/>
      <c r="J16" s="13" t="str">
        <f t="shared" si="4"/>
        <v>N</v>
      </c>
      <c r="K16" s="13" t="str">
        <f>IFERROR(VLOOKUP(F16,'Low High Medium'!I:I,1,FALSE)," ")</f>
        <v xml:space="preserve"> </v>
      </c>
      <c r="L16" s="13" t="str">
        <f t="shared" si="5"/>
        <v>Y</v>
      </c>
      <c r="M16" s="13" t="str">
        <f>IFERROR(VLOOKUP(F16,'Low High Medium'!D:D,1,FALSE)," ")</f>
        <v>AC-2-13</v>
      </c>
      <c r="N16" s="13" t="str">
        <f>VLOOKUP(D16,'NIST 800-53 (Rev. 4)'!A:D,4,FALSE)</f>
        <v>P1</v>
      </c>
    </row>
    <row r="17" spans="1:14" ht="30">
      <c r="A17" s="13" t="str">
        <f t="shared" si="0"/>
        <v>AC</v>
      </c>
      <c r="B17" s="13" t="str">
        <f>VLOOKUP(A17,Families!A:B,2,FALSE)</f>
        <v xml:space="preserve"> Access Control</v>
      </c>
      <c r="C17" s="13" t="str">
        <f>VLOOKUP(D17,'NIST 800-53 (Rev. 4)'!A:C,3,FALSE)</f>
        <v>ACCESS ENFORCEMENT</v>
      </c>
      <c r="D17" s="13" t="s">
        <v>9</v>
      </c>
      <c r="E17" s="55">
        <v>0</v>
      </c>
      <c r="F17" s="2" t="str">
        <f t="shared" si="1"/>
        <v>AC-3-0</v>
      </c>
      <c r="G17" s="17" t="s">
        <v>576</v>
      </c>
      <c r="H17" s="13" t="str">
        <f t="shared" si="2"/>
        <v>Y</v>
      </c>
      <c r="I17" s="13" t="str">
        <f t="shared" si="3"/>
        <v>AC-3-0</v>
      </c>
      <c r="J17" s="13" t="str">
        <f t="shared" si="4"/>
        <v>Y</v>
      </c>
      <c r="K17" s="13" t="str">
        <f>IFERROR(VLOOKUP(F17,'Low High Medium'!I:I,1,FALSE)," ")</f>
        <v>AC-3-0</v>
      </c>
      <c r="L17" s="13" t="str">
        <f t="shared" si="5"/>
        <v>Y</v>
      </c>
      <c r="M17" s="13" t="str">
        <f>IFERROR(VLOOKUP(F17,'Low High Medium'!D:D,1,FALSE)," ")</f>
        <v>AC-3-0</v>
      </c>
      <c r="N17" s="13" t="str">
        <f>VLOOKUP(D17,'NIST 800-53 (Rev. 4)'!A:D,4,FALSE)</f>
        <v>P1</v>
      </c>
    </row>
    <row r="18" spans="1:14">
      <c r="A18" s="13" t="str">
        <f t="shared" si="0"/>
        <v>AC</v>
      </c>
      <c r="B18" s="13" t="str">
        <f>VLOOKUP(A18,Families!A:B,2,FALSE)</f>
        <v xml:space="preserve"> Access Control</v>
      </c>
      <c r="C18" s="13" t="str">
        <f>VLOOKUP(D18,'NIST 800-53 (Rev. 4)'!A:C,3,FALSE)</f>
        <v>ACCESS ENFORCEMENT</v>
      </c>
      <c r="D18" s="13" t="s">
        <v>9</v>
      </c>
      <c r="E18" s="55">
        <v>1</v>
      </c>
      <c r="F18" s="2" t="str">
        <f t="shared" si="1"/>
        <v>AC-3-1</v>
      </c>
      <c r="G18" s="17" t="s">
        <v>611</v>
      </c>
      <c r="H18" s="13" t="str">
        <f t="shared" si="2"/>
        <v>N</v>
      </c>
      <c r="I18" s="13"/>
      <c r="J18" s="13" t="str">
        <f t="shared" si="4"/>
        <v>N</v>
      </c>
      <c r="K18" s="13" t="str">
        <f>IFERROR(VLOOKUP(F18,'Low High Medium'!I:I,1,FALSE)," ")</f>
        <v xml:space="preserve"> </v>
      </c>
      <c r="L18" s="13" t="str">
        <f t="shared" si="5"/>
        <v>N</v>
      </c>
      <c r="M18" s="13" t="str">
        <f>IFERROR(VLOOKUP(F18,'Low High Medium'!D:D,1,FALSE)," ")</f>
        <v xml:space="preserve"> </v>
      </c>
      <c r="N18" s="13" t="str">
        <f>VLOOKUP(D18,'NIST 800-53 (Rev. 4)'!A:D,4,FALSE)</f>
        <v>P1</v>
      </c>
    </row>
    <row r="19" spans="1:14">
      <c r="A19" s="13" t="str">
        <f t="shared" si="0"/>
        <v>AC</v>
      </c>
      <c r="B19" s="13" t="str">
        <f>VLOOKUP(A19,Families!A:B,2,FALSE)</f>
        <v xml:space="preserve"> Access Control</v>
      </c>
      <c r="C19" s="13" t="str">
        <f>VLOOKUP(D19,'NIST 800-53 (Rev. 4)'!A:C,3,FALSE)</f>
        <v>ACCESS ENFORCEMENT</v>
      </c>
      <c r="D19" s="13" t="s">
        <v>9</v>
      </c>
      <c r="E19" s="55">
        <v>2</v>
      </c>
      <c r="F19" s="2" t="str">
        <f t="shared" si="1"/>
        <v>AC-3-2</v>
      </c>
      <c r="G19" s="17" t="s">
        <v>595</v>
      </c>
      <c r="H19" s="13" t="str">
        <f t="shared" si="2"/>
        <v>N</v>
      </c>
      <c r="I19" s="13"/>
      <c r="J19" s="13" t="str">
        <f t="shared" si="4"/>
        <v>N</v>
      </c>
      <c r="K19" s="13" t="str">
        <f>IFERROR(VLOOKUP(F19,'Low High Medium'!I:I,1,FALSE)," ")</f>
        <v xml:space="preserve"> </v>
      </c>
      <c r="L19" s="13" t="str">
        <f t="shared" si="5"/>
        <v>N</v>
      </c>
      <c r="M19" s="13" t="str">
        <f>IFERROR(VLOOKUP(F19,'Low High Medium'!D:D,1,FALSE)," ")</f>
        <v xml:space="preserve"> </v>
      </c>
      <c r="N19" s="13" t="str">
        <f>VLOOKUP(D19,'NIST 800-53 (Rev. 4)'!A:D,4,FALSE)</f>
        <v>P1</v>
      </c>
    </row>
    <row r="20" spans="1:14">
      <c r="A20" s="13" t="str">
        <f t="shared" si="0"/>
        <v>AC</v>
      </c>
      <c r="B20" s="13" t="str">
        <f>VLOOKUP(A20,Families!A:B,2,FALSE)</f>
        <v xml:space="preserve"> Access Control</v>
      </c>
      <c r="C20" s="13" t="str">
        <f>VLOOKUP(D20,'NIST 800-53 (Rev. 4)'!A:C,3,FALSE)</f>
        <v>ACCESS ENFORCEMENT</v>
      </c>
      <c r="D20" s="13" t="s">
        <v>9</v>
      </c>
      <c r="E20" s="55">
        <v>3</v>
      </c>
      <c r="F20" s="2" t="str">
        <f t="shared" si="1"/>
        <v>AC-3-3</v>
      </c>
      <c r="G20" s="17" t="s">
        <v>596</v>
      </c>
      <c r="H20" s="13" t="str">
        <f t="shared" si="2"/>
        <v>N</v>
      </c>
      <c r="I20" s="13"/>
      <c r="J20" s="13" t="str">
        <f t="shared" si="4"/>
        <v>N</v>
      </c>
      <c r="K20" s="13" t="str">
        <f>IFERROR(VLOOKUP(F20,'Low High Medium'!I:I,1,FALSE)," ")</f>
        <v xml:space="preserve"> </v>
      </c>
      <c r="L20" s="13" t="str">
        <f t="shared" si="5"/>
        <v>N</v>
      </c>
      <c r="M20" s="13" t="str">
        <f>IFERROR(VLOOKUP(F20,'Low High Medium'!D:D,1,FALSE)," ")</f>
        <v xml:space="preserve"> </v>
      </c>
      <c r="N20" s="13" t="str">
        <f>VLOOKUP(D20,'NIST 800-53 (Rev. 4)'!A:D,4,FALSE)</f>
        <v>P1</v>
      </c>
    </row>
    <row r="21" spans="1:14">
      <c r="A21" s="13" t="str">
        <f t="shared" si="0"/>
        <v>AC</v>
      </c>
      <c r="B21" s="13" t="str">
        <f>VLOOKUP(A21,Families!A:B,2,FALSE)</f>
        <v xml:space="preserve"> Access Control</v>
      </c>
      <c r="C21" s="13" t="str">
        <f>VLOOKUP(D21,'NIST 800-53 (Rev. 4)'!A:C,3,FALSE)</f>
        <v>ACCESS ENFORCEMENT</v>
      </c>
      <c r="D21" s="13" t="s">
        <v>9</v>
      </c>
      <c r="E21" s="55">
        <v>4</v>
      </c>
      <c r="F21" s="2" t="str">
        <f t="shared" si="1"/>
        <v>AC-3-4</v>
      </c>
      <c r="H21" s="13" t="str">
        <f t="shared" si="2"/>
        <v>N</v>
      </c>
      <c r="I21" s="13"/>
      <c r="J21" s="13" t="str">
        <f t="shared" si="4"/>
        <v>N</v>
      </c>
      <c r="K21" s="13" t="str">
        <f>IFERROR(VLOOKUP(F21,'Low High Medium'!I:I,1,FALSE)," ")</f>
        <v xml:space="preserve"> </v>
      </c>
      <c r="L21" s="13" t="str">
        <f t="shared" si="5"/>
        <v>N</v>
      </c>
      <c r="M21" s="13" t="str">
        <f>IFERROR(VLOOKUP(F21,'Low High Medium'!D:D,1,FALSE)," ")</f>
        <v xml:space="preserve"> </v>
      </c>
      <c r="N21" s="13" t="str">
        <f>VLOOKUP(D21,'NIST 800-53 (Rev. 4)'!A:D,4,FALSE)</f>
        <v>P1</v>
      </c>
    </row>
    <row r="22" spans="1:14">
      <c r="A22" s="13" t="str">
        <f t="shared" si="0"/>
        <v>AC</v>
      </c>
      <c r="B22" s="13" t="str">
        <f>VLOOKUP(A22,Families!A:B,2,FALSE)</f>
        <v xml:space="preserve"> Access Control</v>
      </c>
      <c r="C22" s="13" t="str">
        <f>VLOOKUP(D22,'NIST 800-53 (Rev. 4)'!A:C,3,FALSE)</f>
        <v>ACCESS ENFORCEMENT</v>
      </c>
      <c r="D22" s="13" t="s">
        <v>9</v>
      </c>
      <c r="E22" s="55">
        <v>5</v>
      </c>
      <c r="F22" s="2" t="str">
        <f t="shared" si="1"/>
        <v>AC-3-5</v>
      </c>
      <c r="G22" s="17" t="s">
        <v>12</v>
      </c>
      <c r="H22" s="13" t="str">
        <f t="shared" si="2"/>
        <v>N</v>
      </c>
      <c r="I22" s="13"/>
      <c r="J22" s="13" t="str">
        <f t="shared" si="4"/>
        <v>N</v>
      </c>
      <c r="K22" s="13" t="str">
        <f>IFERROR(VLOOKUP(F22,'Low High Medium'!I:I,1,FALSE)," ")</f>
        <v xml:space="preserve"> </v>
      </c>
      <c r="L22" s="13" t="str">
        <f t="shared" si="5"/>
        <v>N</v>
      </c>
      <c r="M22" s="13" t="str">
        <f>IFERROR(VLOOKUP(F22,'Low High Medium'!D:D,1,FALSE)," ")</f>
        <v xml:space="preserve"> </v>
      </c>
      <c r="N22" s="13" t="str">
        <f>VLOOKUP(D22,'NIST 800-53 (Rev. 4)'!A:D,4,FALSE)</f>
        <v>P1</v>
      </c>
    </row>
    <row r="23" spans="1:14">
      <c r="A23" s="13" t="str">
        <f t="shared" si="0"/>
        <v>AC</v>
      </c>
      <c r="B23" s="13" t="str">
        <f>VLOOKUP(A23,Families!A:B,2,FALSE)</f>
        <v xml:space="preserve"> Access Control</v>
      </c>
      <c r="C23" s="13" t="str">
        <f>VLOOKUP(D23,'NIST 800-53 (Rev. 4)'!A:C,3,FALSE)</f>
        <v>ACCESS ENFORCEMENT</v>
      </c>
      <c r="D23" s="13" t="s">
        <v>9</v>
      </c>
      <c r="E23" s="55">
        <v>6</v>
      </c>
      <c r="F23" s="2" t="str">
        <f t="shared" si="1"/>
        <v>AC-3-6</v>
      </c>
      <c r="G23" s="17" t="s">
        <v>611</v>
      </c>
      <c r="H23" s="13" t="str">
        <f t="shared" si="2"/>
        <v>N</v>
      </c>
      <c r="I23" s="13"/>
      <c r="J23" s="13" t="str">
        <f t="shared" si="4"/>
        <v>N</v>
      </c>
      <c r="K23" s="13" t="str">
        <f>IFERROR(VLOOKUP(F23,'Low High Medium'!I:I,1,FALSE)," ")</f>
        <v xml:space="preserve"> </v>
      </c>
      <c r="L23" s="13" t="str">
        <f t="shared" si="5"/>
        <v>N</v>
      </c>
      <c r="M23" s="13" t="str">
        <f>IFERROR(VLOOKUP(F23,'Low High Medium'!D:D,1,FALSE)," ")</f>
        <v xml:space="preserve"> </v>
      </c>
      <c r="N23" s="13" t="str">
        <f>VLOOKUP(D23,'NIST 800-53 (Rev. 4)'!A:D,4,FALSE)</f>
        <v>P1</v>
      </c>
    </row>
    <row r="24" spans="1:14">
      <c r="A24" s="13" t="str">
        <f t="shared" si="0"/>
        <v>AC</v>
      </c>
      <c r="B24" s="13" t="str">
        <f>VLOOKUP(A24,Families!A:B,2,FALSE)</f>
        <v xml:space="preserve"> Access Control</v>
      </c>
      <c r="C24" s="13" t="str">
        <f>VLOOKUP(D24,'NIST 800-53 (Rev. 4)'!A:C,3,FALSE)</f>
        <v>ACCESS ENFORCEMENT</v>
      </c>
      <c r="D24" s="13" t="s">
        <v>9</v>
      </c>
      <c r="E24" s="55">
        <v>7</v>
      </c>
      <c r="F24" s="2" t="str">
        <f t="shared" si="1"/>
        <v>AC-3-7</v>
      </c>
      <c r="H24" s="13" t="str">
        <f t="shared" si="2"/>
        <v>N</v>
      </c>
      <c r="I24" s="13"/>
      <c r="J24" s="13" t="str">
        <f t="shared" si="4"/>
        <v>N</v>
      </c>
      <c r="K24" s="13" t="str">
        <f>IFERROR(VLOOKUP(F24,'Low High Medium'!I:I,1,FALSE)," ")</f>
        <v xml:space="preserve"> </v>
      </c>
      <c r="L24" s="13" t="str">
        <f t="shared" si="5"/>
        <v>N</v>
      </c>
      <c r="M24" s="13" t="str">
        <f>IFERROR(VLOOKUP(F24,'Low High Medium'!D:D,1,FALSE)," ")</f>
        <v xml:space="preserve"> </v>
      </c>
      <c r="N24" s="13" t="str">
        <f>VLOOKUP(D24,'NIST 800-53 (Rev. 4)'!A:D,4,FALSE)</f>
        <v>P1</v>
      </c>
    </row>
    <row r="25" spans="1:14">
      <c r="A25" s="13" t="str">
        <f t="shared" si="0"/>
        <v>AC</v>
      </c>
      <c r="B25" s="13" t="str">
        <f>VLOOKUP(A25,Families!A:B,2,FALSE)</f>
        <v xml:space="preserve"> Access Control</v>
      </c>
      <c r="C25" s="13" t="str">
        <f>VLOOKUP(D25,'NIST 800-53 (Rev. 4)'!A:C,3,FALSE)</f>
        <v>ACCESS ENFORCEMENT</v>
      </c>
      <c r="D25" s="13" t="s">
        <v>9</v>
      </c>
      <c r="E25" s="55">
        <v>8</v>
      </c>
      <c r="F25" s="2" t="str">
        <f t="shared" si="1"/>
        <v>AC-3-8</v>
      </c>
      <c r="H25" s="13" t="str">
        <f t="shared" si="2"/>
        <v>N</v>
      </c>
      <c r="I25" s="13"/>
      <c r="J25" s="13" t="str">
        <f t="shared" si="4"/>
        <v>N</v>
      </c>
      <c r="K25" s="13" t="str">
        <f>IFERROR(VLOOKUP(F25,'Low High Medium'!I:I,1,FALSE)," ")</f>
        <v xml:space="preserve"> </v>
      </c>
      <c r="L25" s="13" t="str">
        <f t="shared" si="5"/>
        <v>N</v>
      </c>
      <c r="M25" s="13" t="str">
        <f>IFERROR(VLOOKUP(F25,'Low High Medium'!D:D,1,FALSE)," ")</f>
        <v xml:space="preserve"> </v>
      </c>
      <c r="N25" s="13" t="str">
        <f>VLOOKUP(D25,'NIST 800-53 (Rev. 4)'!A:D,4,FALSE)</f>
        <v>P1</v>
      </c>
    </row>
    <row r="26" spans="1:14">
      <c r="A26" s="13" t="str">
        <f t="shared" si="0"/>
        <v>AC</v>
      </c>
      <c r="B26" s="13" t="str">
        <f>VLOOKUP(A26,Families!A:B,2,FALSE)</f>
        <v xml:space="preserve"> Access Control</v>
      </c>
      <c r="C26" s="13" t="str">
        <f>VLOOKUP(D26,'NIST 800-53 (Rev. 4)'!A:C,3,FALSE)</f>
        <v>ACCESS ENFORCEMENT</v>
      </c>
      <c r="D26" s="13" t="s">
        <v>9</v>
      </c>
      <c r="E26" s="55">
        <v>9</v>
      </c>
      <c r="F26" s="2" t="str">
        <f t="shared" si="1"/>
        <v>AC-3-9</v>
      </c>
      <c r="H26" s="13" t="str">
        <f t="shared" si="2"/>
        <v>N</v>
      </c>
      <c r="I26" s="13"/>
      <c r="J26" s="13" t="str">
        <f t="shared" si="4"/>
        <v>N</v>
      </c>
      <c r="K26" s="13" t="str">
        <f>IFERROR(VLOOKUP(F26,'Low High Medium'!I:I,1,FALSE)," ")</f>
        <v xml:space="preserve"> </v>
      </c>
      <c r="L26" s="13" t="str">
        <f t="shared" si="5"/>
        <v>N</v>
      </c>
      <c r="M26" s="13" t="str">
        <f>IFERROR(VLOOKUP(F26,'Low High Medium'!D:D,1,FALSE)," ")</f>
        <v xml:space="preserve"> </v>
      </c>
      <c r="N26" s="13" t="str">
        <f>VLOOKUP(D26,'NIST 800-53 (Rev. 4)'!A:D,4,FALSE)</f>
        <v>P1</v>
      </c>
    </row>
    <row r="27" spans="1:14">
      <c r="A27" s="13" t="str">
        <f t="shared" si="0"/>
        <v>AC</v>
      </c>
      <c r="B27" s="13" t="str">
        <f>VLOOKUP(A27,Families!A:B,2,FALSE)</f>
        <v xml:space="preserve"> Access Control</v>
      </c>
      <c r="C27" s="13" t="str">
        <f>VLOOKUP(D27,'NIST 800-53 (Rev. 4)'!A:C,3,FALSE)</f>
        <v>ACCESS ENFORCEMENT</v>
      </c>
      <c r="D27" s="13" t="s">
        <v>9</v>
      </c>
      <c r="E27" s="55">
        <v>10</v>
      </c>
      <c r="F27" s="2" t="str">
        <f t="shared" si="1"/>
        <v>AC-3-10</v>
      </c>
      <c r="G27" s="17" t="s">
        <v>597</v>
      </c>
      <c r="H27" s="13" t="str">
        <f t="shared" si="2"/>
        <v>N</v>
      </c>
      <c r="I27" s="13"/>
      <c r="J27" s="13" t="str">
        <f t="shared" si="4"/>
        <v>N</v>
      </c>
      <c r="K27" s="13" t="str">
        <f>IFERROR(VLOOKUP(F27,'Low High Medium'!I:I,1,FALSE)," ")</f>
        <v xml:space="preserve"> </v>
      </c>
      <c r="L27" s="13" t="str">
        <f t="shared" si="5"/>
        <v>N</v>
      </c>
      <c r="M27" s="13" t="str">
        <f>IFERROR(VLOOKUP(F27,'Low High Medium'!D:D,1,FALSE)," ")</f>
        <v xml:space="preserve"> </v>
      </c>
      <c r="N27" s="13" t="str">
        <f>VLOOKUP(D27,'NIST 800-53 (Rev. 4)'!A:D,4,FALSE)</f>
        <v>P1</v>
      </c>
    </row>
    <row r="28" spans="1:14">
      <c r="A28" s="13" t="str">
        <f t="shared" si="0"/>
        <v>AC</v>
      </c>
      <c r="B28" s="13" t="str">
        <f>VLOOKUP(A28,Families!A:B,2,FALSE)</f>
        <v xml:space="preserve"> Access Control</v>
      </c>
      <c r="C28" s="13" t="str">
        <f>VLOOKUP(D28,'NIST 800-53 (Rev. 4)'!A:C,3,FALSE)</f>
        <v>INFORMATION FLOW ENFORCEMENT</v>
      </c>
      <c r="D28" s="13" t="s">
        <v>14</v>
      </c>
      <c r="E28" s="55">
        <v>0</v>
      </c>
      <c r="F28" s="2" t="str">
        <f t="shared" si="1"/>
        <v>AC-4-0</v>
      </c>
      <c r="G28" s="17" t="s">
        <v>598</v>
      </c>
      <c r="H28" s="13" t="str">
        <f t="shared" si="2"/>
        <v>N</v>
      </c>
      <c r="I28" s="13"/>
      <c r="J28" s="13" t="str">
        <f t="shared" si="4"/>
        <v>Y</v>
      </c>
      <c r="K28" s="13" t="str">
        <f>IFERROR(VLOOKUP(F28,'Low High Medium'!I:I,1,FALSE)," ")</f>
        <v>AC-4-0</v>
      </c>
      <c r="L28" s="13" t="str">
        <f t="shared" si="5"/>
        <v>Y</v>
      </c>
      <c r="M28" s="13" t="str">
        <f>IFERROR(VLOOKUP(F28,'Low High Medium'!D:D,1,FALSE)," ")</f>
        <v>AC-4-0</v>
      </c>
      <c r="N28" s="13" t="str">
        <f>VLOOKUP(D28,'NIST 800-53 (Rev. 4)'!A:D,4,FALSE)</f>
        <v>P1</v>
      </c>
    </row>
    <row r="29" spans="1:14">
      <c r="A29" s="13" t="str">
        <f t="shared" si="0"/>
        <v>AC</v>
      </c>
      <c r="B29" s="13" t="str">
        <f>VLOOKUP(A29,Families!A:B,2,FALSE)</f>
        <v xml:space="preserve"> Access Control</v>
      </c>
      <c r="C29" s="13" t="str">
        <f>VLOOKUP(D29,'NIST 800-53 (Rev. 4)'!A:C,3,FALSE)</f>
        <v>INFORMATION FLOW ENFORCEMENT</v>
      </c>
      <c r="D29" s="13" t="s">
        <v>14</v>
      </c>
      <c r="E29" s="55">
        <v>1</v>
      </c>
      <c r="F29" s="2" t="str">
        <f t="shared" si="1"/>
        <v>AC-4-1</v>
      </c>
      <c r="G29" s="17" t="s">
        <v>6</v>
      </c>
      <c r="H29" s="13" t="str">
        <f t="shared" si="2"/>
        <v>N</v>
      </c>
      <c r="I29" s="13"/>
      <c r="J29" s="13" t="str">
        <f t="shared" si="4"/>
        <v>N</v>
      </c>
      <c r="K29" s="13" t="str">
        <f>IFERROR(VLOOKUP(F29,'Low High Medium'!I:I,1,FALSE)," ")</f>
        <v xml:space="preserve"> </v>
      </c>
      <c r="L29" s="13" t="str">
        <f t="shared" si="5"/>
        <v>N</v>
      </c>
      <c r="M29" s="13" t="str">
        <f>IFERROR(VLOOKUP(F29,'Low High Medium'!D:D,1,FALSE)," ")</f>
        <v xml:space="preserve"> </v>
      </c>
      <c r="N29" s="13" t="str">
        <f>VLOOKUP(D29,'NIST 800-53 (Rev. 4)'!A:D,4,FALSE)</f>
        <v>P1</v>
      </c>
    </row>
    <row r="30" spans="1:14">
      <c r="A30" s="13" t="str">
        <f t="shared" si="0"/>
        <v>AC</v>
      </c>
      <c r="B30" s="13" t="str">
        <f>VLOOKUP(A30,Families!A:B,2,FALSE)</f>
        <v xml:space="preserve"> Access Control</v>
      </c>
      <c r="C30" s="13" t="str">
        <f>VLOOKUP(D30,'NIST 800-53 (Rev. 4)'!A:C,3,FALSE)</f>
        <v>INFORMATION FLOW ENFORCEMENT</v>
      </c>
      <c r="D30" s="13" t="s">
        <v>14</v>
      </c>
      <c r="E30" s="55">
        <v>2</v>
      </c>
      <c r="F30" s="2" t="str">
        <f t="shared" si="1"/>
        <v>AC-4-2</v>
      </c>
      <c r="H30" s="13" t="str">
        <f t="shared" si="2"/>
        <v>N</v>
      </c>
      <c r="I30" s="13"/>
      <c r="J30" s="13" t="str">
        <f t="shared" si="4"/>
        <v>N</v>
      </c>
      <c r="K30" s="13" t="str">
        <f>IFERROR(VLOOKUP(F30,'Low High Medium'!I:I,1,FALSE)," ")</f>
        <v xml:space="preserve"> </v>
      </c>
      <c r="L30" s="13" t="str">
        <f t="shared" si="5"/>
        <v>N</v>
      </c>
      <c r="M30" s="13" t="str">
        <f>IFERROR(VLOOKUP(F30,'Low High Medium'!D:D,1,FALSE)," ")</f>
        <v xml:space="preserve"> </v>
      </c>
      <c r="N30" s="13" t="str">
        <f>VLOOKUP(D30,'NIST 800-53 (Rev. 4)'!A:D,4,FALSE)</f>
        <v>P1</v>
      </c>
    </row>
    <row r="31" spans="1:14">
      <c r="A31" s="13" t="str">
        <f t="shared" si="0"/>
        <v>AC</v>
      </c>
      <c r="B31" s="13" t="str">
        <f>VLOOKUP(A31,Families!A:B,2,FALSE)</f>
        <v xml:space="preserve"> Access Control</v>
      </c>
      <c r="C31" s="13" t="str">
        <f>VLOOKUP(D31,'NIST 800-53 (Rev. 4)'!A:C,3,FALSE)</f>
        <v>INFORMATION FLOW ENFORCEMENT</v>
      </c>
      <c r="D31" s="13" t="s">
        <v>14</v>
      </c>
      <c r="E31" s="55">
        <v>3</v>
      </c>
      <c r="F31" s="2" t="str">
        <f t="shared" si="1"/>
        <v>AC-4-3</v>
      </c>
      <c r="G31" s="17" t="s">
        <v>15</v>
      </c>
      <c r="H31" s="13" t="str">
        <f t="shared" si="2"/>
        <v>N</v>
      </c>
      <c r="I31" s="13"/>
      <c r="J31" s="13" t="str">
        <f t="shared" si="4"/>
        <v>N</v>
      </c>
      <c r="K31" s="13" t="str">
        <f>IFERROR(VLOOKUP(F31,'Low High Medium'!I:I,1,FALSE)," ")</f>
        <v xml:space="preserve"> </v>
      </c>
      <c r="L31" s="13" t="str">
        <f t="shared" si="5"/>
        <v>N</v>
      </c>
      <c r="M31" s="13" t="str">
        <f>IFERROR(VLOOKUP(F31,'Low High Medium'!D:D,1,FALSE)," ")</f>
        <v xml:space="preserve"> </v>
      </c>
      <c r="N31" s="13" t="str">
        <f>VLOOKUP(D31,'NIST 800-53 (Rev. 4)'!A:D,4,FALSE)</f>
        <v>P1</v>
      </c>
    </row>
    <row r="32" spans="1:14">
      <c r="A32" s="13" t="str">
        <f t="shared" si="0"/>
        <v>AC</v>
      </c>
      <c r="B32" s="13" t="str">
        <f>VLOOKUP(A32,Families!A:B,2,FALSE)</f>
        <v xml:space="preserve"> Access Control</v>
      </c>
      <c r="C32" s="13" t="str">
        <f>VLOOKUP(D32,'NIST 800-53 (Rev. 4)'!A:C,3,FALSE)</f>
        <v>INFORMATION FLOW ENFORCEMENT</v>
      </c>
      <c r="D32" s="13" t="s">
        <v>14</v>
      </c>
      <c r="E32" s="55">
        <v>4</v>
      </c>
      <c r="F32" s="2" t="str">
        <f t="shared" si="1"/>
        <v>AC-4-4</v>
      </c>
      <c r="G32" s="17" t="s">
        <v>15</v>
      </c>
      <c r="H32" s="13" t="str">
        <f t="shared" si="2"/>
        <v>N</v>
      </c>
      <c r="I32" s="13"/>
      <c r="J32" s="13" t="str">
        <f t="shared" si="4"/>
        <v>N</v>
      </c>
      <c r="K32" s="13" t="str">
        <f>IFERROR(VLOOKUP(F32,'Low High Medium'!I:I,1,FALSE)," ")</f>
        <v xml:space="preserve"> </v>
      </c>
      <c r="L32" s="13" t="str">
        <f t="shared" si="5"/>
        <v>N</v>
      </c>
      <c r="M32" s="13" t="str">
        <f>IFERROR(VLOOKUP(F32,'Low High Medium'!D:D,1,FALSE)," ")</f>
        <v xml:space="preserve"> </v>
      </c>
      <c r="N32" s="13" t="str">
        <f>VLOOKUP(D32,'NIST 800-53 (Rev. 4)'!A:D,4,FALSE)</f>
        <v>P1</v>
      </c>
    </row>
    <row r="33" spans="1:14">
      <c r="A33" s="13" t="str">
        <f t="shared" si="0"/>
        <v>AC</v>
      </c>
      <c r="B33" s="13" t="str">
        <f>VLOOKUP(A33,Families!A:B,2,FALSE)</f>
        <v xml:space="preserve"> Access Control</v>
      </c>
      <c r="C33" s="13" t="str">
        <f>VLOOKUP(D33,'NIST 800-53 (Rev. 4)'!A:C,3,FALSE)</f>
        <v>INFORMATION FLOW ENFORCEMENT</v>
      </c>
      <c r="D33" s="13" t="s">
        <v>14</v>
      </c>
      <c r="E33" s="55">
        <v>5</v>
      </c>
      <c r="F33" s="2" t="str">
        <f t="shared" si="1"/>
        <v>AC-4-5</v>
      </c>
      <c r="H33" s="13" t="str">
        <f t="shared" si="2"/>
        <v>N</v>
      </c>
      <c r="I33" s="13"/>
      <c r="J33" s="13" t="str">
        <f t="shared" si="4"/>
        <v>N</v>
      </c>
      <c r="K33" s="13" t="str">
        <f>IFERROR(VLOOKUP(F33,'Low High Medium'!I:I,1,FALSE)," ")</f>
        <v xml:space="preserve"> </v>
      </c>
      <c r="L33" s="13" t="str">
        <f t="shared" si="5"/>
        <v>N</v>
      </c>
      <c r="M33" s="13" t="str">
        <f>IFERROR(VLOOKUP(F33,'Low High Medium'!D:D,1,FALSE)," ")</f>
        <v xml:space="preserve"> </v>
      </c>
      <c r="N33" s="13" t="str">
        <f>VLOOKUP(D33,'NIST 800-53 (Rev. 4)'!A:D,4,FALSE)</f>
        <v>P1</v>
      </c>
    </row>
    <row r="34" spans="1:14">
      <c r="A34" s="13" t="str">
        <f t="shared" si="0"/>
        <v>AC</v>
      </c>
      <c r="B34" s="13" t="str">
        <f>VLOOKUP(A34,Families!A:B,2,FALSE)</f>
        <v xml:space="preserve"> Access Control</v>
      </c>
      <c r="C34" s="13" t="str">
        <f>VLOOKUP(D34,'NIST 800-53 (Rev. 4)'!A:C,3,FALSE)</f>
        <v>INFORMATION FLOW ENFORCEMENT</v>
      </c>
      <c r="D34" s="13" t="s">
        <v>14</v>
      </c>
      <c r="E34" s="55">
        <v>6</v>
      </c>
      <c r="F34" s="2" t="str">
        <f t="shared" si="1"/>
        <v>AC-4-6</v>
      </c>
      <c r="G34" s="17" t="s">
        <v>599</v>
      </c>
      <c r="H34" s="13" t="str">
        <f t="shared" si="2"/>
        <v>N</v>
      </c>
      <c r="I34" s="13"/>
      <c r="J34" s="13" t="str">
        <f t="shared" si="4"/>
        <v>N</v>
      </c>
      <c r="K34" s="13" t="str">
        <f>IFERROR(VLOOKUP(F34,'Low High Medium'!I:I,1,FALSE)," ")</f>
        <v xml:space="preserve"> </v>
      </c>
      <c r="L34" s="13" t="str">
        <f t="shared" si="5"/>
        <v>N</v>
      </c>
      <c r="M34" s="13" t="str">
        <f>IFERROR(VLOOKUP(F34,'Low High Medium'!D:D,1,FALSE)," ")</f>
        <v xml:space="preserve"> </v>
      </c>
      <c r="N34" s="13" t="str">
        <f>VLOOKUP(D34,'NIST 800-53 (Rev. 4)'!A:D,4,FALSE)</f>
        <v>P1</v>
      </c>
    </row>
    <row r="35" spans="1:14">
      <c r="A35" s="13" t="str">
        <f t="shared" si="0"/>
        <v>AC</v>
      </c>
      <c r="B35" s="13" t="str">
        <f>VLOOKUP(A35,Families!A:B,2,FALSE)</f>
        <v xml:space="preserve"> Access Control</v>
      </c>
      <c r="C35" s="13" t="str">
        <f>VLOOKUP(D35,'NIST 800-53 (Rev. 4)'!A:C,3,FALSE)</f>
        <v>INFORMATION FLOW ENFORCEMENT</v>
      </c>
      <c r="D35" s="13" t="s">
        <v>14</v>
      </c>
      <c r="E35" s="55">
        <v>7</v>
      </c>
      <c r="F35" s="2" t="str">
        <f t="shared" si="1"/>
        <v>AC-4-7</v>
      </c>
      <c r="H35" s="13" t="str">
        <f t="shared" si="2"/>
        <v>N</v>
      </c>
      <c r="I35" s="13"/>
      <c r="J35" s="13" t="str">
        <f t="shared" si="4"/>
        <v>N</v>
      </c>
      <c r="K35" s="13" t="str">
        <f>IFERROR(VLOOKUP(F35,'Low High Medium'!I:I,1,FALSE)," ")</f>
        <v xml:space="preserve"> </v>
      </c>
      <c r="L35" s="13" t="str">
        <f t="shared" si="5"/>
        <v>N</v>
      </c>
      <c r="M35" s="13" t="str">
        <f>IFERROR(VLOOKUP(F35,'Low High Medium'!D:D,1,FALSE)," ")</f>
        <v xml:space="preserve"> </v>
      </c>
      <c r="N35" s="13" t="str">
        <f>VLOOKUP(D35,'NIST 800-53 (Rev. 4)'!A:D,4,FALSE)</f>
        <v>P1</v>
      </c>
    </row>
    <row r="36" spans="1:14">
      <c r="A36" s="13" t="str">
        <f t="shared" si="0"/>
        <v>AC</v>
      </c>
      <c r="B36" s="13" t="str">
        <f>VLOOKUP(A36,Families!A:B,2,FALSE)</f>
        <v xml:space="preserve"> Access Control</v>
      </c>
      <c r="C36" s="13" t="str">
        <f>VLOOKUP(D36,'NIST 800-53 (Rev. 4)'!A:C,3,FALSE)</f>
        <v>INFORMATION FLOW ENFORCEMENT</v>
      </c>
      <c r="D36" s="13" t="s">
        <v>14</v>
      </c>
      <c r="E36" s="55">
        <v>8</v>
      </c>
      <c r="F36" s="2" t="str">
        <f t="shared" si="1"/>
        <v>AC-4-8</v>
      </c>
      <c r="H36" s="13" t="str">
        <f t="shared" si="2"/>
        <v>N</v>
      </c>
      <c r="I36" s="13"/>
      <c r="J36" s="13" t="str">
        <f t="shared" si="4"/>
        <v>N</v>
      </c>
      <c r="K36" s="13" t="str">
        <f>IFERROR(VLOOKUP(F36,'Low High Medium'!I:I,1,FALSE)," ")</f>
        <v xml:space="preserve"> </v>
      </c>
      <c r="L36" s="13" t="str">
        <f t="shared" si="5"/>
        <v>Y</v>
      </c>
      <c r="M36" s="13" t="str">
        <f>IFERROR(VLOOKUP(F36,'Low High Medium'!D:D,1,FALSE)," ")</f>
        <v>AC-4-8</v>
      </c>
      <c r="N36" s="13" t="str">
        <f>VLOOKUP(D36,'NIST 800-53 (Rev. 4)'!A:D,4,FALSE)</f>
        <v>P1</v>
      </c>
    </row>
    <row r="37" spans="1:14">
      <c r="A37" s="13" t="str">
        <f t="shared" si="0"/>
        <v>AC</v>
      </c>
      <c r="B37" s="13" t="str">
        <f>VLOOKUP(A37,Families!A:B,2,FALSE)</f>
        <v xml:space="preserve"> Access Control</v>
      </c>
      <c r="C37" s="13" t="str">
        <f>VLOOKUP(D37,'NIST 800-53 (Rev. 4)'!A:C,3,FALSE)</f>
        <v>INFORMATION FLOW ENFORCEMENT</v>
      </c>
      <c r="D37" s="13" t="s">
        <v>14</v>
      </c>
      <c r="E37" s="55">
        <v>9</v>
      </c>
      <c r="F37" s="2" t="str">
        <f t="shared" si="1"/>
        <v>AC-4-9</v>
      </c>
      <c r="H37" s="13" t="str">
        <f t="shared" si="2"/>
        <v>N</v>
      </c>
      <c r="I37" s="13"/>
      <c r="J37" s="13" t="str">
        <f t="shared" si="4"/>
        <v>N</v>
      </c>
      <c r="K37" s="13" t="str">
        <f>IFERROR(VLOOKUP(F37,'Low High Medium'!I:I,1,FALSE)," ")</f>
        <v xml:space="preserve"> </v>
      </c>
      <c r="L37" s="13" t="str">
        <f t="shared" si="5"/>
        <v>N</v>
      </c>
      <c r="M37" s="13" t="str">
        <f>IFERROR(VLOOKUP(F37,'Low High Medium'!D:D,1,FALSE)," ")</f>
        <v xml:space="preserve"> </v>
      </c>
      <c r="N37" s="13" t="str">
        <f>VLOOKUP(D37,'NIST 800-53 (Rev. 4)'!A:D,4,FALSE)</f>
        <v>P1</v>
      </c>
    </row>
    <row r="38" spans="1:14">
      <c r="A38" s="13" t="str">
        <f t="shared" si="0"/>
        <v>AC</v>
      </c>
      <c r="B38" s="13" t="str">
        <f>VLOOKUP(A38,Families!A:B,2,FALSE)</f>
        <v xml:space="preserve"> Access Control</v>
      </c>
      <c r="C38" s="13" t="str">
        <f>VLOOKUP(D38,'NIST 800-53 (Rev. 4)'!A:C,3,FALSE)</f>
        <v>INFORMATION FLOW ENFORCEMENT</v>
      </c>
      <c r="D38" s="13" t="s">
        <v>14</v>
      </c>
      <c r="E38" s="55">
        <v>10</v>
      </c>
      <c r="F38" s="2" t="str">
        <f t="shared" si="1"/>
        <v>AC-4-10</v>
      </c>
      <c r="H38" s="13" t="str">
        <f t="shared" si="2"/>
        <v>N</v>
      </c>
      <c r="I38" s="13"/>
      <c r="J38" s="13" t="str">
        <f t="shared" si="4"/>
        <v>N</v>
      </c>
      <c r="K38" s="13" t="str">
        <f>IFERROR(VLOOKUP(F38,'Low High Medium'!I:I,1,FALSE)," ")</f>
        <v xml:space="preserve"> </v>
      </c>
      <c r="L38" s="13" t="str">
        <f t="shared" si="5"/>
        <v>N</v>
      </c>
      <c r="M38" s="13" t="str">
        <f>IFERROR(VLOOKUP(F38,'Low High Medium'!D:D,1,FALSE)," ")</f>
        <v xml:space="preserve"> </v>
      </c>
      <c r="N38" s="13" t="str">
        <f>VLOOKUP(D38,'NIST 800-53 (Rev. 4)'!A:D,4,FALSE)</f>
        <v>P1</v>
      </c>
    </row>
    <row r="39" spans="1:14">
      <c r="A39" s="13" t="str">
        <f t="shared" si="0"/>
        <v>AC</v>
      </c>
      <c r="B39" s="13" t="str">
        <f>VLOOKUP(A39,Families!A:B,2,FALSE)</f>
        <v xml:space="preserve"> Access Control</v>
      </c>
      <c r="C39" s="13" t="str">
        <f>VLOOKUP(D39,'NIST 800-53 (Rev. 4)'!A:C,3,FALSE)</f>
        <v>INFORMATION FLOW ENFORCEMENT</v>
      </c>
      <c r="D39" s="13" t="s">
        <v>14</v>
      </c>
      <c r="E39" s="55">
        <v>11</v>
      </c>
      <c r="F39" s="2" t="str">
        <f t="shared" si="1"/>
        <v>AC-4-11</v>
      </c>
      <c r="H39" s="13" t="str">
        <f t="shared" si="2"/>
        <v>N</v>
      </c>
      <c r="I39" s="13"/>
      <c r="J39" s="13" t="str">
        <f t="shared" si="4"/>
        <v>N</v>
      </c>
      <c r="K39" s="13" t="str">
        <f>IFERROR(VLOOKUP(F39,'Low High Medium'!I:I,1,FALSE)," ")</f>
        <v xml:space="preserve"> </v>
      </c>
      <c r="L39" s="13" t="str">
        <f t="shared" si="5"/>
        <v>N</v>
      </c>
      <c r="M39" s="13" t="str">
        <f>IFERROR(VLOOKUP(F39,'Low High Medium'!D:D,1,FALSE)," ")</f>
        <v xml:space="preserve"> </v>
      </c>
      <c r="N39" s="13" t="str">
        <f>VLOOKUP(D39,'NIST 800-53 (Rev. 4)'!A:D,4,FALSE)</f>
        <v>P1</v>
      </c>
    </row>
    <row r="40" spans="1:14">
      <c r="A40" s="13" t="str">
        <f t="shared" si="0"/>
        <v>AC</v>
      </c>
      <c r="B40" s="13" t="str">
        <f>VLOOKUP(A40,Families!A:B,2,FALSE)</f>
        <v xml:space="preserve"> Access Control</v>
      </c>
      <c r="C40" s="13" t="str">
        <f>VLOOKUP(D40,'NIST 800-53 (Rev. 4)'!A:C,3,FALSE)</f>
        <v>INFORMATION FLOW ENFORCEMENT</v>
      </c>
      <c r="D40" s="13" t="s">
        <v>14</v>
      </c>
      <c r="E40" s="55">
        <v>12</v>
      </c>
      <c r="F40" s="2" t="str">
        <f t="shared" si="1"/>
        <v>AC-4-12</v>
      </c>
      <c r="H40" s="13" t="str">
        <f t="shared" si="2"/>
        <v>N</v>
      </c>
      <c r="I40" s="13"/>
      <c r="J40" s="13" t="str">
        <f t="shared" si="4"/>
        <v>N</v>
      </c>
      <c r="K40" s="13" t="str">
        <f>IFERROR(VLOOKUP(F40,'Low High Medium'!I:I,1,FALSE)," ")</f>
        <v xml:space="preserve"> </v>
      </c>
      <c r="L40" s="13" t="str">
        <f t="shared" si="5"/>
        <v>N</v>
      </c>
      <c r="M40" s="13" t="str">
        <f>IFERROR(VLOOKUP(F40,'Low High Medium'!D:D,1,FALSE)," ")</f>
        <v xml:space="preserve"> </v>
      </c>
      <c r="N40" s="13" t="str">
        <f>VLOOKUP(D40,'NIST 800-53 (Rev. 4)'!A:D,4,FALSE)</f>
        <v>P1</v>
      </c>
    </row>
    <row r="41" spans="1:14">
      <c r="A41" s="13" t="str">
        <f t="shared" si="0"/>
        <v>AC</v>
      </c>
      <c r="B41" s="13" t="str">
        <f>VLOOKUP(A41,Families!A:B,2,FALSE)</f>
        <v xml:space="preserve"> Access Control</v>
      </c>
      <c r="C41" s="13" t="str">
        <f>VLOOKUP(D41,'NIST 800-53 (Rev. 4)'!A:C,3,FALSE)</f>
        <v>INFORMATION FLOW ENFORCEMENT</v>
      </c>
      <c r="D41" s="13" t="s">
        <v>14</v>
      </c>
      <c r="E41" s="55">
        <v>13</v>
      </c>
      <c r="F41" s="2" t="str">
        <f t="shared" si="1"/>
        <v>AC-4-13</v>
      </c>
      <c r="H41" s="13" t="str">
        <f t="shared" si="2"/>
        <v>N</v>
      </c>
      <c r="I41" s="13"/>
      <c r="J41" s="13" t="str">
        <f t="shared" si="4"/>
        <v>N</v>
      </c>
      <c r="K41" s="13" t="str">
        <f>IFERROR(VLOOKUP(F41,'Low High Medium'!I:I,1,FALSE)," ")</f>
        <v xml:space="preserve"> </v>
      </c>
      <c r="L41" s="13" t="str">
        <f t="shared" si="5"/>
        <v>N</v>
      </c>
      <c r="M41" s="13" t="str">
        <f>IFERROR(VLOOKUP(F41,'Low High Medium'!D:D,1,FALSE)," ")</f>
        <v xml:space="preserve"> </v>
      </c>
      <c r="N41" s="13" t="str">
        <f>VLOOKUP(D41,'NIST 800-53 (Rev. 4)'!A:D,4,FALSE)</f>
        <v>P1</v>
      </c>
    </row>
    <row r="42" spans="1:14">
      <c r="A42" s="13" t="str">
        <f t="shared" si="0"/>
        <v>AC</v>
      </c>
      <c r="B42" s="13" t="str">
        <f>VLOOKUP(A42,Families!A:B,2,FALSE)</f>
        <v xml:space="preserve"> Access Control</v>
      </c>
      <c r="C42" s="13" t="str">
        <f>VLOOKUP(D42,'NIST 800-53 (Rev. 4)'!A:C,3,FALSE)</f>
        <v>INFORMATION FLOW ENFORCEMENT</v>
      </c>
      <c r="D42" s="13" t="s">
        <v>14</v>
      </c>
      <c r="E42" s="55">
        <v>14</v>
      </c>
      <c r="F42" s="2" t="str">
        <f t="shared" si="1"/>
        <v>AC-4-14</v>
      </c>
      <c r="H42" s="13" t="str">
        <f t="shared" si="2"/>
        <v>N</v>
      </c>
      <c r="I42" s="13"/>
      <c r="J42" s="13" t="str">
        <f t="shared" si="4"/>
        <v>N</v>
      </c>
      <c r="K42" s="13" t="str">
        <f>IFERROR(VLOOKUP(F42,'Low High Medium'!I:I,1,FALSE)," ")</f>
        <v xml:space="preserve"> </v>
      </c>
      <c r="L42" s="13" t="str">
        <f t="shared" si="5"/>
        <v>N</v>
      </c>
      <c r="M42" s="13" t="str">
        <f>IFERROR(VLOOKUP(F42,'Low High Medium'!D:D,1,FALSE)," ")</f>
        <v xml:space="preserve"> </v>
      </c>
      <c r="N42" s="13" t="str">
        <f>VLOOKUP(D42,'NIST 800-53 (Rev. 4)'!A:D,4,FALSE)</f>
        <v>P1</v>
      </c>
    </row>
    <row r="43" spans="1:14">
      <c r="A43" s="13" t="str">
        <f t="shared" si="0"/>
        <v>AC</v>
      </c>
      <c r="B43" s="13" t="str">
        <f>VLOOKUP(A43,Families!A:B,2,FALSE)</f>
        <v xml:space="preserve"> Access Control</v>
      </c>
      <c r="C43" s="13" t="str">
        <f>VLOOKUP(D43,'NIST 800-53 (Rev. 4)'!A:C,3,FALSE)</f>
        <v>INFORMATION FLOW ENFORCEMENT</v>
      </c>
      <c r="D43" s="13" t="s">
        <v>14</v>
      </c>
      <c r="E43" s="55">
        <v>15</v>
      </c>
      <c r="F43" s="2" t="str">
        <f t="shared" si="1"/>
        <v>AC-4-15</v>
      </c>
      <c r="G43" s="17" t="s">
        <v>17</v>
      </c>
      <c r="H43" s="13" t="str">
        <f t="shared" si="2"/>
        <v>N</v>
      </c>
      <c r="I43" s="13"/>
      <c r="J43" s="13" t="str">
        <f t="shared" si="4"/>
        <v>N</v>
      </c>
      <c r="K43" s="13" t="str">
        <f>IFERROR(VLOOKUP(F43,'Low High Medium'!I:I,1,FALSE)," ")</f>
        <v xml:space="preserve"> </v>
      </c>
      <c r="L43" s="13" t="str">
        <f t="shared" si="5"/>
        <v>N</v>
      </c>
      <c r="M43" s="13" t="str">
        <f>IFERROR(VLOOKUP(F43,'Low High Medium'!D:D,1,FALSE)," ")</f>
        <v xml:space="preserve"> </v>
      </c>
      <c r="N43" s="13" t="str">
        <f>VLOOKUP(D43,'NIST 800-53 (Rev. 4)'!A:D,4,FALSE)</f>
        <v>P1</v>
      </c>
    </row>
    <row r="44" spans="1:14">
      <c r="A44" s="13" t="str">
        <f t="shared" si="0"/>
        <v>AC</v>
      </c>
      <c r="B44" s="13" t="str">
        <f>VLOOKUP(A44,Families!A:B,2,FALSE)</f>
        <v xml:space="preserve"> Access Control</v>
      </c>
      <c r="C44" s="13" t="str">
        <f>VLOOKUP(D44,'NIST 800-53 (Rev. 4)'!A:C,3,FALSE)</f>
        <v>INFORMATION FLOW ENFORCEMENT</v>
      </c>
      <c r="D44" s="13" t="s">
        <v>14</v>
      </c>
      <c r="E44" s="55">
        <v>16</v>
      </c>
      <c r="F44" s="2" t="str">
        <f t="shared" si="1"/>
        <v>AC-4-16</v>
      </c>
      <c r="G44" s="17" t="s">
        <v>611</v>
      </c>
      <c r="H44" s="13" t="str">
        <f t="shared" si="2"/>
        <v>N</v>
      </c>
      <c r="I44" s="13"/>
      <c r="J44" s="13" t="str">
        <f t="shared" si="4"/>
        <v>N</v>
      </c>
      <c r="K44" s="13" t="str">
        <f>IFERROR(VLOOKUP(F44,'Low High Medium'!I:I,1,FALSE)," ")</f>
        <v xml:space="preserve"> </v>
      </c>
      <c r="L44" s="13" t="str">
        <f t="shared" si="5"/>
        <v>N</v>
      </c>
      <c r="M44" s="13" t="str">
        <f>IFERROR(VLOOKUP(F44,'Low High Medium'!D:D,1,FALSE)," ")</f>
        <v xml:space="preserve"> </v>
      </c>
      <c r="N44" s="13" t="str">
        <f>VLOOKUP(D44,'NIST 800-53 (Rev. 4)'!A:D,4,FALSE)</f>
        <v>P1</v>
      </c>
    </row>
    <row r="45" spans="1:14">
      <c r="A45" s="13" t="str">
        <f t="shared" si="0"/>
        <v>AC</v>
      </c>
      <c r="B45" s="13" t="str">
        <f>VLOOKUP(A45,Families!A:B,2,FALSE)</f>
        <v xml:space="preserve"> Access Control</v>
      </c>
      <c r="C45" s="13" t="str">
        <f>VLOOKUP(D45,'NIST 800-53 (Rev. 4)'!A:C,3,FALSE)</f>
        <v>INFORMATION FLOW ENFORCEMENT</v>
      </c>
      <c r="D45" s="13" t="s">
        <v>14</v>
      </c>
      <c r="E45" s="55">
        <v>17</v>
      </c>
      <c r="F45" s="2" t="str">
        <f t="shared" si="1"/>
        <v>AC-4-17</v>
      </c>
      <c r="G45" s="17" t="s">
        <v>600</v>
      </c>
      <c r="H45" s="13" t="str">
        <f t="shared" si="2"/>
        <v>N</v>
      </c>
      <c r="I45" s="13"/>
      <c r="J45" s="13" t="str">
        <f t="shared" si="4"/>
        <v>N</v>
      </c>
      <c r="K45" s="13" t="str">
        <f>IFERROR(VLOOKUP(F45,'Low High Medium'!I:I,1,FALSE)," ")</f>
        <v xml:space="preserve"> </v>
      </c>
      <c r="L45" s="13" t="str">
        <f t="shared" si="5"/>
        <v>N</v>
      </c>
      <c r="M45" s="13" t="str">
        <f>IFERROR(VLOOKUP(F45,'Low High Medium'!D:D,1,FALSE)," ")</f>
        <v xml:space="preserve"> </v>
      </c>
      <c r="N45" s="13" t="str">
        <f>VLOOKUP(D45,'NIST 800-53 (Rev. 4)'!A:D,4,FALSE)</f>
        <v>P1</v>
      </c>
    </row>
    <row r="46" spans="1:14">
      <c r="A46" s="13" t="str">
        <f t="shared" si="0"/>
        <v>AC</v>
      </c>
      <c r="B46" s="13" t="str">
        <f>VLOOKUP(A46,Families!A:B,2,FALSE)</f>
        <v xml:space="preserve"> Access Control</v>
      </c>
      <c r="C46" s="13" t="str">
        <f>VLOOKUP(D46,'NIST 800-53 (Rev. 4)'!A:C,3,FALSE)</f>
        <v>INFORMATION FLOW ENFORCEMENT</v>
      </c>
      <c r="D46" s="13" t="s">
        <v>14</v>
      </c>
      <c r="E46" s="55">
        <v>18</v>
      </c>
      <c r="F46" s="2" t="str">
        <f t="shared" si="1"/>
        <v>AC-4-18</v>
      </c>
      <c r="G46" s="17" t="s">
        <v>601</v>
      </c>
      <c r="H46" s="13" t="str">
        <f t="shared" si="2"/>
        <v>N</v>
      </c>
      <c r="I46" s="13"/>
      <c r="J46" s="13" t="str">
        <f t="shared" si="4"/>
        <v>N</v>
      </c>
      <c r="K46" s="13" t="str">
        <f>IFERROR(VLOOKUP(F46,'Low High Medium'!I:I,1,FALSE)," ")</f>
        <v xml:space="preserve"> </v>
      </c>
      <c r="L46" s="13" t="str">
        <f t="shared" si="5"/>
        <v>N</v>
      </c>
      <c r="M46" s="13" t="str">
        <f>IFERROR(VLOOKUP(F46,'Low High Medium'!D:D,1,FALSE)," ")</f>
        <v xml:space="preserve"> </v>
      </c>
      <c r="N46" s="13" t="str">
        <f>VLOOKUP(D46,'NIST 800-53 (Rev. 4)'!A:D,4,FALSE)</f>
        <v>P1</v>
      </c>
    </row>
    <row r="47" spans="1:14">
      <c r="A47" s="13" t="str">
        <f t="shared" si="0"/>
        <v>AC</v>
      </c>
      <c r="B47" s="13" t="str">
        <f>VLOOKUP(A47,Families!A:B,2,FALSE)</f>
        <v xml:space="preserve"> Access Control</v>
      </c>
      <c r="C47" s="13" t="str">
        <f>VLOOKUP(D47,'NIST 800-53 (Rev. 4)'!A:C,3,FALSE)</f>
        <v>INFORMATION FLOW ENFORCEMENT</v>
      </c>
      <c r="D47" s="13" t="s">
        <v>14</v>
      </c>
      <c r="E47" s="55">
        <v>19</v>
      </c>
      <c r="F47" s="2" t="str">
        <f t="shared" si="1"/>
        <v>AC-4-19</v>
      </c>
      <c r="H47" s="13" t="str">
        <f t="shared" si="2"/>
        <v>N</v>
      </c>
      <c r="I47" s="13"/>
      <c r="J47" s="13" t="str">
        <f t="shared" si="4"/>
        <v>N</v>
      </c>
      <c r="K47" s="13" t="str">
        <f>IFERROR(VLOOKUP(F47,'Low High Medium'!I:I,1,FALSE)," ")</f>
        <v xml:space="preserve"> </v>
      </c>
      <c r="L47" s="13" t="str">
        <f t="shared" si="5"/>
        <v>N</v>
      </c>
      <c r="M47" s="13" t="str">
        <f>IFERROR(VLOOKUP(F47,'Low High Medium'!D:D,1,FALSE)," ")</f>
        <v xml:space="preserve"> </v>
      </c>
      <c r="N47" s="13" t="str">
        <f>VLOOKUP(D47,'NIST 800-53 (Rev. 4)'!A:D,4,FALSE)</f>
        <v>P1</v>
      </c>
    </row>
    <row r="48" spans="1:14">
      <c r="A48" s="13" t="str">
        <f t="shared" si="0"/>
        <v>AC</v>
      </c>
      <c r="B48" s="13" t="str">
        <f>VLOOKUP(A48,Families!A:B,2,FALSE)</f>
        <v xml:space="preserve"> Access Control</v>
      </c>
      <c r="C48" s="13" t="str">
        <f>VLOOKUP(D48,'NIST 800-53 (Rev. 4)'!A:C,3,FALSE)</f>
        <v>INFORMATION FLOW ENFORCEMENT</v>
      </c>
      <c r="D48" s="13" t="s">
        <v>14</v>
      </c>
      <c r="E48" s="55">
        <v>20</v>
      </c>
      <c r="F48" s="2" t="str">
        <f t="shared" si="1"/>
        <v>AC-4-20</v>
      </c>
      <c r="H48" s="13" t="str">
        <f t="shared" si="2"/>
        <v>N</v>
      </c>
      <c r="I48" s="13"/>
      <c r="J48" s="13" t="str">
        <f t="shared" si="4"/>
        <v>N</v>
      </c>
      <c r="K48" s="13" t="str">
        <f>IFERROR(VLOOKUP(F48,'Low High Medium'!I:I,1,FALSE)," ")</f>
        <v xml:space="preserve"> </v>
      </c>
      <c r="L48" s="13" t="str">
        <f t="shared" si="5"/>
        <v>N</v>
      </c>
      <c r="M48" s="13" t="str">
        <f>IFERROR(VLOOKUP(F48,'Low High Medium'!D:D,1,FALSE)," ")</f>
        <v xml:space="preserve"> </v>
      </c>
      <c r="N48" s="13" t="str">
        <f>VLOOKUP(D48,'NIST 800-53 (Rev. 4)'!A:D,4,FALSE)</f>
        <v>P1</v>
      </c>
    </row>
    <row r="49" spans="1:14">
      <c r="A49" s="13" t="str">
        <f t="shared" si="0"/>
        <v>AC</v>
      </c>
      <c r="B49" s="13" t="str">
        <f>VLOOKUP(A49,Families!A:B,2,FALSE)</f>
        <v xml:space="preserve"> Access Control</v>
      </c>
      <c r="C49" s="13" t="str">
        <f>VLOOKUP(D49,'NIST 800-53 (Rev. 4)'!A:C,3,FALSE)</f>
        <v>INFORMATION FLOW ENFORCEMENT</v>
      </c>
      <c r="D49" s="13" t="s">
        <v>14</v>
      </c>
      <c r="E49" s="55">
        <v>21</v>
      </c>
      <c r="F49" s="2" t="str">
        <f t="shared" si="1"/>
        <v>AC-4-21</v>
      </c>
      <c r="H49" s="13" t="str">
        <f t="shared" si="2"/>
        <v>N</v>
      </c>
      <c r="I49" s="13"/>
      <c r="J49" s="13" t="str">
        <f t="shared" si="4"/>
        <v>Y</v>
      </c>
      <c r="K49" s="13" t="str">
        <f>IFERROR(VLOOKUP(F49,'Low High Medium'!I:I,1,FALSE)," ")</f>
        <v>AC-4-21</v>
      </c>
      <c r="L49" s="13" t="str">
        <f t="shared" si="5"/>
        <v>Y</v>
      </c>
      <c r="M49" s="13" t="str">
        <f>IFERROR(VLOOKUP(F49,'Low High Medium'!D:D,1,FALSE)," ")</f>
        <v>AC-4-21</v>
      </c>
      <c r="N49" s="13" t="str">
        <f>VLOOKUP(D49,'NIST 800-53 (Rev. 4)'!A:D,4,FALSE)</f>
        <v>P1</v>
      </c>
    </row>
    <row r="50" spans="1:14">
      <c r="A50" s="13" t="str">
        <f t="shared" si="0"/>
        <v>AC</v>
      </c>
      <c r="B50" s="13" t="str">
        <f>VLOOKUP(A50,Families!A:B,2,FALSE)</f>
        <v xml:space="preserve"> Access Control</v>
      </c>
      <c r="C50" s="13" t="str">
        <f>VLOOKUP(D50,'NIST 800-53 (Rev. 4)'!A:C,3,FALSE)</f>
        <v>INFORMATION FLOW ENFORCEMENT</v>
      </c>
      <c r="D50" s="13" t="s">
        <v>14</v>
      </c>
      <c r="E50" s="55">
        <v>22</v>
      </c>
      <c r="F50" s="2" t="str">
        <f t="shared" si="1"/>
        <v>AC-4-22</v>
      </c>
      <c r="H50" s="13" t="str">
        <f t="shared" si="2"/>
        <v>N</v>
      </c>
      <c r="I50" s="13"/>
      <c r="J50" s="13" t="str">
        <f t="shared" si="4"/>
        <v>N</v>
      </c>
      <c r="K50" s="13" t="str">
        <f>IFERROR(VLOOKUP(F50,'Low High Medium'!I:I,1,FALSE)," ")</f>
        <v xml:space="preserve"> </v>
      </c>
      <c r="L50" s="13" t="str">
        <f t="shared" si="5"/>
        <v>N</v>
      </c>
      <c r="M50" s="13" t="str">
        <f>IFERROR(VLOOKUP(F50,'Low High Medium'!D:D,1,FALSE)," ")</f>
        <v xml:space="preserve"> </v>
      </c>
      <c r="N50" s="13" t="str">
        <f>VLOOKUP(D50,'NIST 800-53 (Rev. 4)'!A:D,4,FALSE)</f>
        <v>P1</v>
      </c>
    </row>
    <row r="51" spans="1:14">
      <c r="A51" s="13" t="str">
        <f t="shared" si="0"/>
        <v>AC</v>
      </c>
      <c r="B51" s="13" t="str">
        <f>VLOOKUP(A51,Families!A:B,2,FALSE)</f>
        <v xml:space="preserve"> Access Control</v>
      </c>
      <c r="C51" s="13" t="str">
        <f>VLOOKUP(D51,'NIST 800-53 (Rev. 4)'!A:C,3,FALSE)</f>
        <v>SEPARATION OF DUTIES</v>
      </c>
      <c r="D51" s="13" t="s">
        <v>63</v>
      </c>
      <c r="E51" s="55">
        <v>0</v>
      </c>
      <c r="F51" s="2" t="str">
        <f t="shared" si="1"/>
        <v>AC-5-0</v>
      </c>
      <c r="G51" s="17" t="s">
        <v>602</v>
      </c>
      <c r="H51" s="13" t="str">
        <f t="shared" si="2"/>
        <v>N</v>
      </c>
      <c r="I51" s="13"/>
      <c r="J51" s="13" t="str">
        <f t="shared" si="4"/>
        <v>Y</v>
      </c>
      <c r="K51" s="13" t="str">
        <f>IFERROR(VLOOKUP(F51,'Low High Medium'!I:I,1,FALSE)," ")</f>
        <v>AC-5-0</v>
      </c>
      <c r="L51" s="13" t="str">
        <f t="shared" si="5"/>
        <v>Y</v>
      </c>
      <c r="M51" s="13" t="str">
        <f>IFERROR(VLOOKUP(F51,'Low High Medium'!D:D,1,FALSE)," ")</f>
        <v>AC-5-0</v>
      </c>
      <c r="N51" s="13" t="str">
        <f>VLOOKUP(D51,'NIST 800-53 (Rev. 4)'!A:D,4,FALSE)</f>
        <v>P1</v>
      </c>
    </row>
    <row r="52" spans="1:14">
      <c r="A52" s="13" t="str">
        <f t="shared" si="0"/>
        <v>AC</v>
      </c>
      <c r="B52" s="13" t="str">
        <f>VLOOKUP(A52,Families!A:B,2,FALSE)</f>
        <v xml:space="preserve"> Access Control</v>
      </c>
      <c r="C52" s="13" t="str">
        <f>VLOOKUP(D52,'NIST 800-53 (Rev. 4)'!A:C,3,FALSE)</f>
        <v>LEAST PRIVILEGE</v>
      </c>
      <c r="D52" s="13" t="s">
        <v>20</v>
      </c>
      <c r="E52" s="55">
        <v>0</v>
      </c>
      <c r="F52" s="2" t="str">
        <f t="shared" si="1"/>
        <v>AC-6-0</v>
      </c>
      <c r="G52" s="17" t="s">
        <v>603</v>
      </c>
      <c r="H52" s="13" t="str">
        <f t="shared" si="2"/>
        <v>N</v>
      </c>
      <c r="I52" s="13"/>
      <c r="J52" s="13" t="str">
        <f t="shared" si="4"/>
        <v>Y</v>
      </c>
      <c r="K52" s="13" t="str">
        <f>IFERROR(VLOOKUP(F52,'Low High Medium'!I:I,1,FALSE)," ")</f>
        <v>AC-6-0</v>
      </c>
      <c r="L52" s="13" t="str">
        <f t="shared" si="5"/>
        <v>Y</v>
      </c>
      <c r="M52" s="13" t="str">
        <f>IFERROR(VLOOKUP(F52,'Low High Medium'!D:D,1,FALSE)," ")</f>
        <v>AC-6-0</v>
      </c>
      <c r="N52" s="13" t="str">
        <f>VLOOKUP(D52,'NIST 800-53 (Rev. 4)'!A:D,4,FALSE)</f>
        <v>P1</v>
      </c>
    </row>
    <row r="53" spans="1:14">
      <c r="A53" s="13" t="str">
        <f t="shared" si="0"/>
        <v>AC</v>
      </c>
      <c r="B53" s="13" t="str">
        <f>VLOOKUP(A53,Families!A:B,2,FALSE)</f>
        <v xml:space="preserve"> Access Control</v>
      </c>
      <c r="C53" s="13" t="str">
        <f>VLOOKUP(D53,'NIST 800-53 (Rev. 4)'!A:C,3,FALSE)</f>
        <v>LEAST PRIVILEGE</v>
      </c>
      <c r="D53" s="13" t="s">
        <v>20</v>
      </c>
      <c r="E53" s="55">
        <v>1</v>
      </c>
      <c r="F53" s="2" t="str">
        <f t="shared" si="1"/>
        <v>AC-6-1</v>
      </c>
      <c r="G53" s="17" t="s">
        <v>604</v>
      </c>
      <c r="H53" s="13" t="str">
        <f t="shared" si="2"/>
        <v>N</v>
      </c>
      <c r="I53" s="13"/>
      <c r="J53" s="13" t="str">
        <f t="shared" si="4"/>
        <v>Y</v>
      </c>
      <c r="K53" s="13" t="str">
        <f>IFERROR(VLOOKUP(F53,'Low High Medium'!I:I,1,FALSE)," ")</f>
        <v>AC-6-1</v>
      </c>
      <c r="L53" s="13" t="str">
        <f t="shared" si="5"/>
        <v>Y</v>
      </c>
      <c r="M53" s="13" t="str">
        <f>IFERROR(VLOOKUP(F53,'Low High Medium'!D:D,1,FALSE)," ")</f>
        <v>AC-6-1</v>
      </c>
      <c r="N53" s="13" t="str">
        <f>VLOOKUP(D53,'NIST 800-53 (Rev. 4)'!A:D,4,FALSE)</f>
        <v>P1</v>
      </c>
    </row>
    <row r="54" spans="1:14">
      <c r="A54" s="13" t="str">
        <f t="shared" si="0"/>
        <v>AC</v>
      </c>
      <c r="B54" s="13" t="str">
        <f>VLOOKUP(A54,Families!A:B,2,FALSE)</f>
        <v xml:space="preserve"> Access Control</v>
      </c>
      <c r="C54" s="13" t="str">
        <f>VLOOKUP(D54,'NIST 800-53 (Rev. 4)'!A:C,3,FALSE)</f>
        <v>LEAST PRIVILEGE</v>
      </c>
      <c r="D54" s="13" t="s">
        <v>20</v>
      </c>
      <c r="E54" s="55">
        <v>2</v>
      </c>
      <c r="F54" s="2" t="str">
        <f t="shared" si="1"/>
        <v>AC-6-2</v>
      </c>
      <c r="G54" s="17" t="s">
        <v>22</v>
      </c>
      <c r="H54" s="13" t="str">
        <f t="shared" si="2"/>
        <v>N</v>
      </c>
      <c r="I54" s="13"/>
      <c r="J54" s="13" t="str">
        <f t="shared" si="4"/>
        <v>Y</v>
      </c>
      <c r="K54" s="13" t="str">
        <f>IFERROR(VLOOKUP(F54,'Low High Medium'!I:I,1,FALSE)," ")</f>
        <v>AC-6-2</v>
      </c>
      <c r="L54" s="13" t="str">
        <f t="shared" si="5"/>
        <v>Y</v>
      </c>
      <c r="M54" s="13" t="str">
        <f>IFERROR(VLOOKUP(F54,'Low High Medium'!D:D,1,FALSE)," ")</f>
        <v>AC-6-2</v>
      </c>
      <c r="N54" s="13" t="str">
        <f>VLOOKUP(D54,'NIST 800-53 (Rev. 4)'!A:D,4,FALSE)</f>
        <v>P1</v>
      </c>
    </row>
    <row r="55" spans="1:14">
      <c r="A55" s="13" t="str">
        <f t="shared" si="0"/>
        <v>AC</v>
      </c>
      <c r="B55" s="13" t="str">
        <f>VLOOKUP(A55,Families!A:B,2,FALSE)</f>
        <v xml:space="preserve"> Access Control</v>
      </c>
      <c r="C55" s="13" t="str">
        <f>VLOOKUP(D55,'NIST 800-53 (Rev. 4)'!A:C,3,FALSE)</f>
        <v>LEAST PRIVILEGE</v>
      </c>
      <c r="D55" s="13" t="s">
        <v>20</v>
      </c>
      <c r="E55" s="55">
        <v>3</v>
      </c>
      <c r="F55" s="2" t="str">
        <f t="shared" si="1"/>
        <v>AC-6-3</v>
      </c>
      <c r="G55" s="17" t="s">
        <v>23</v>
      </c>
      <c r="H55" s="13" t="str">
        <f t="shared" si="2"/>
        <v>N</v>
      </c>
      <c r="I55" s="13"/>
      <c r="J55" s="13" t="str">
        <f t="shared" si="4"/>
        <v>N</v>
      </c>
      <c r="K55" s="13" t="str">
        <f>IFERROR(VLOOKUP(F55,'Low High Medium'!I:I,1,FALSE)," ")</f>
        <v xml:space="preserve"> </v>
      </c>
      <c r="L55" s="13" t="str">
        <f t="shared" si="5"/>
        <v>Y</v>
      </c>
      <c r="M55" s="13" t="str">
        <f>IFERROR(VLOOKUP(F55,'Low High Medium'!D:D,1,FALSE)," ")</f>
        <v>AC-6-3</v>
      </c>
      <c r="N55" s="13" t="str">
        <f>VLOOKUP(D55,'NIST 800-53 (Rev. 4)'!A:D,4,FALSE)</f>
        <v>P1</v>
      </c>
    </row>
    <row r="56" spans="1:14">
      <c r="A56" s="13" t="str">
        <f t="shared" si="0"/>
        <v>AC</v>
      </c>
      <c r="B56" s="13" t="str">
        <f>VLOOKUP(A56,Families!A:B,2,FALSE)</f>
        <v xml:space="preserve"> Access Control</v>
      </c>
      <c r="C56" s="13" t="str">
        <f>VLOOKUP(D56,'NIST 800-53 (Rev. 4)'!A:C,3,FALSE)</f>
        <v>LEAST PRIVILEGE</v>
      </c>
      <c r="D56" s="13" t="s">
        <v>20</v>
      </c>
      <c r="E56" s="55">
        <v>4</v>
      </c>
      <c r="F56" s="2" t="str">
        <f t="shared" si="1"/>
        <v>AC-6-4</v>
      </c>
      <c r="G56" s="17" t="s">
        <v>605</v>
      </c>
      <c r="H56" s="13" t="str">
        <f t="shared" si="2"/>
        <v>N</v>
      </c>
      <c r="I56" s="13"/>
      <c r="J56" s="13" t="str">
        <f t="shared" si="4"/>
        <v>N</v>
      </c>
      <c r="K56" s="13" t="str">
        <f>IFERROR(VLOOKUP(F56,'Low High Medium'!I:I,1,FALSE)," ")</f>
        <v xml:space="preserve"> </v>
      </c>
      <c r="L56" s="13" t="str">
        <f t="shared" si="5"/>
        <v>N</v>
      </c>
      <c r="M56" s="13" t="str">
        <f>IFERROR(VLOOKUP(F56,'Low High Medium'!D:D,1,FALSE)," ")</f>
        <v xml:space="preserve"> </v>
      </c>
      <c r="N56" s="13" t="str">
        <f>VLOOKUP(D56,'NIST 800-53 (Rev. 4)'!A:D,4,FALSE)</f>
        <v>P1</v>
      </c>
    </row>
    <row r="57" spans="1:14">
      <c r="A57" s="13" t="str">
        <f t="shared" si="0"/>
        <v>AC</v>
      </c>
      <c r="B57" s="13" t="str">
        <f>VLOOKUP(A57,Families!A:B,2,FALSE)</f>
        <v xml:space="preserve"> Access Control</v>
      </c>
      <c r="C57" s="13" t="str">
        <f>VLOOKUP(D57,'NIST 800-53 (Rev. 4)'!A:C,3,FALSE)</f>
        <v>LEAST PRIVILEGE</v>
      </c>
      <c r="D57" s="13" t="s">
        <v>20</v>
      </c>
      <c r="E57" s="55">
        <v>5</v>
      </c>
      <c r="F57" s="2" t="str">
        <f t="shared" si="1"/>
        <v>AC-6-5</v>
      </c>
      <c r="G57" s="17" t="s">
        <v>25</v>
      </c>
      <c r="H57" s="13" t="str">
        <f t="shared" si="2"/>
        <v>N</v>
      </c>
      <c r="I57" s="13"/>
      <c r="J57" s="13" t="str">
        <f t="shared" si="4"/>
        <v>Y</v>
      </c>
      <c r="K57" s="13" t="str">
        <f>IFERROR(VLOOKUP(F57,'Low High Medium'!I:I,1,FALSE)," ")</f>
        <v>AC-6-5</v>
      </c>
      <c r="L57" s="13" t="str">
        <f t="shared" si="5"/>
        <v>Y</v>
      </c>
      <c r="M57" s="13" t="str">
        <f>IFERROR(VLOOKUP(F57,'Low High Medium'!D:D,1,FALSE)," ")</f>
        <v>AC-6-5</v>
      </c>
      <c r="N57" s="13" t="str">
        <f>VLOOKUP(D57,'NIST 800-53 (Rev. 4)'!A:D,4,FALSE)</f>
        <v>P1</v>
      </c>
    </row>
    <row r="58" spans="1:14">
      <c r="A58" s="13" t="str">
        <f t="shared" si="0"/>
        <v>AC</v>
      </c>
      <c r="B58" s="13" t="str">
        <f>VLOOKUP(A58,Families!A:B,2,FALSE)</f>
        <v xml:space="preserve"> Access Control</v>
      </c>
      <c r="C58" s="13" t="str">
        <f>VLOOKUP(D58,'NIST 800-53 (Rev. 4)'!A:C,3,FALSE)</f>
        <v>LEAST PRIVILEGE</v>
      </c>
      <c r="D58" s="13" t="s">
        <v>20</v>
      </c>
      <c r="E58" s="55">
        <v>6</v>
      </c>
      <c r="F58" s="2" t="str">
        <f t="shared" si="1"/>
        <v>AC-6-6</v>
      </c>
      <c r="G58" s="17" t="s">
        <v>26</v>
      </c>
      <c r="H58" s="13" t="str">
        <f t="shared" si="2"/>
        <v>N</v>
      </c>
      <c r="I58" s="13"/>
      <c r="J58" s="13" t="str">
        <f t="shared" si="4"/>
        <v>N</v>
      </c>
      <c r="K58" s="13" t="str">
        <f>IFERROR(VLOOKUP(F58,'Low High Medium'!I:I,1,FALSE)," ")</f>
        <v xml:space="preserve"> </v>
      </c>
      <c r="L58" s="13" t="str">
        <f t="shared" si="5"/>
        <v>N</v>
      </c>
      <c r="M58" s="13" t="str">
        <f>IFERROR(VLOOKUP(F58,'Low High Medium'!D:D,1,FALSE)," ")</f>
        <v xml:space="preserve"> </v>
      </c>
      <c r="N58" s="13" t="str">
        <f>VLOOKUP(D58,'NIST 800-53 (Rev. 4)'!A:D,4,FALSE)</f>
        <v>P1</v>
      </c>
    </row>
    <row r="59" spans="1:14">
      <c r="A59" s="13" t="str">
        <f t="shared" si="0"/>
        <v>AC</v>
      </c>
      <c r="B59" s="13" t="str">
        <f>VLOOKUP(A59,Families!A:B,2,FALSE)</f>
        <v xml:space="preserve"> Access Control</v>
      </c>
      <c r="C59" s="13" t="str">
        <f>VLOOKUP(D59,'NIST 800-53 (Rev. 4)'!A:C,3,FALSE)</f>
        <v>LEAST PRIVILEGE</v>
      </c>
      <c r="D59" s="13" t="s">
        <v>20</v>
      </c>
      <c r="E59" s="55">
        <v>7</v>
      </c>
      <c r="F59" s="2" t="str">
        <f t="shared" si="1"/>
        <v>AC-6-7</v>
      </c>
      <c r="G59" s="17" t="s">
        <v>7</v>
      </c>
      <c r="H59" s="13" t="str">
        <f t="shared" si="2"/>
        <v>N</v>
      </c>
      <c r="I59" s="13"/>
      <c r="J59" s="13" t="str">
        <f t="shared" si="4"/>
        <v>N</v>
      </c>
      <c r="K59" s="13" t="str">
        <f>IFERROR(VLOOKUP(F59,'Low High Medium'!I:I,1,FALSE)," ")</f>
        <v xml:space="preserve"> </v>
      </c>
      <c r="L59" s="13" t="str">
        <f t="shared" si="5"/>
        <v>Y</v>
      </c>
      <c r="M59" s="13" t="str">
        <f>IFERROR(VLOOKUP(F59,'Low High Medium'!D:D,1,FALSE)," ")</f>
        <v>AC-6-7</v>
      </c>
      <c r="N59" s="13" t="str">
        <f>VLOOKUP(D59,'NIST 800-53 (Rev. 4)'!A:D,4,FALSE)</f>
        <v>P1</v>
      </c>
    </row>
    <row r="60" spans="1:14">
      <c r="A60" s="13" t="str">
        <f t="shared" si="0"/>
        <v>AC</v>
      </c>
      <c r="B60" s="13" t="str">
        <f>VLOOKUP(A60,Families!A:B,2,FALSE)</f>
        <v xml:space="preserve"> Access Control</v>
      </c>
      <c r="C60" s="13" t="str">
        <f>VLOOKUP(D60,'NIST 800-53 (Rev. 4)'!A:C,3,FALSE)</f>
        <v>LEAST PRIVILEGE</v>
      </c>
      <c r="D60" s="13" t="s">
        <v>20</v>
      </c>
      <c r="E60" s="55">
        <v>8</v>
      </c>
      <c r="F60" s="2" t="str">
        <f t="shared" si="1"/>
        <v>AC-6-8</v>
      </c>
      <c r="H60" s="13" t="str">
        <f t="shared" si="2"/>
        <v>N</v>
      </c>
      <c r="I60" s="13"/>
      <c r="J60" s="13" t="str">
        <f t="shared" si="4"/>
        <v>N</v>
      </c>
      <c r="K60" s="13" t="str">
        <f>IFERROR(VLOOKUP(F60,'Low High Medium'!I:I,1,FALSE)," ")</f>
        <v xml:space="preserve"> </v>
      </c>
      <c r="L60" s="13" t="str">
        <f t="shared" si="5"/>
        <v>Y</v>
      </c>
      <c r="M60" s="13" t="str">
        <f>IFERROR(VLOOKUP(F60,'Low High Medium'!D:D,1,FALSE)," ")</f>
        <v>AC-6-8</v>
      </c>
      <c r="N60" s="13" t="str">
        <f>VLOOKUP(D60,'NIST 800-53 (Rev. 4)'!A:D,4,FALSE)</f>
        <v>P1</v>
      </c>
    </row>
    <row r="61" spans="1:14">
      <c r="A61" s="13" t="str">
        <f t="shared" si="0"/>
        <v>AC</v>
      </c>
      <c r="B61" s="13" t="str">
        <f>VLOOKUP(A61,Families!A:B,2,FALSE)</f>
        <v xml:space="preserve"> Access Control</v>
      </c>
      <c r="C61" s="13" t="str">
        <f>VLOOKUP(D61,'NIST 800-53 (Rev. 4)'!A:C,3,FALSE)</f>
        <v>LEAST PRIVILEGE</v>
      </c>
      <c r="D61" s="13" t="s">
        <v>20</v>
      </c>
      <c r="E61" s="55">
        <v>9</v>
      </c>
      <c r="F61" s="2" t="str">
        <f t="shared" si="1"/>
        <v>AC-6-9</v>
      </c>
      <c r="G61" s="17" t="s">
        <v>27</v>
      </c>
      <c r="H61" s="13" t="str">
        <f t="shared" si="2"/>
        <v>N</v>
      </c>
      <c r="I61" s="13"/>
      <c r="J61" s="13" t="str">
        <f t="shared" si="4"/>
        <v>Y</v>
      </c>
      <c r="K61" s="13" t="str">
        <f>IFERROR(VLOOKUP(F61,'Low High Medium'!I:I,1,FALSE)," ")</f>
        <v>AC-6-9</v>
      </c>
      <c r="L61" s="13" t="str">
        <f t="shared" si="5"/>
        <v>Y</v>
      </c>
      <c r="M61" s="13" t="str">
        <f>IFERROR(VLOOKUP(F61,'Low High Medium'!D:D,1,FALSE)," ")</f>
        <v>AC-6-9</v>
      </c>
      <c r="N61" s="13" t="str">
        <f>VLOOKUP(D61,'NIST 800-53 (Rev. 4)'!A:D,4,FALSE)</f>
        <v>P1</v>
      </c>
    </row>
    <row r="62" spans="1:14">
      <c r="A62" s="13" t="str">
        <f t="shared" si="0"/>
        <v>AC</v>
      </c>
      <c r="B62" s="13" t="str">
        <f>VLOOKUP(A62,Families!A:B,2,FALSE)</f>
        <v xml:space="preserve"> Access Control</v>
      </c>
      <c r="C62" s="13" t="str">
        <f>VLOOKUP(D62,'NIST 800-53 (Rev. 4)'!A:C,3,FALSE)</f>
        <v>LEAST PRIVILEGE</v>
      </c>
      <c r="D62" s="13" t="s">
        <v>20</v>
      </c>
      <c r="E62" s="55">
        <v>10</v>
      </c>
      <c r="F62" s="2" t="str">
        <f t="shared" si="1"/>
        <v>AC-6-10</v>
      </c>
      <c r="H62" s="13" t="str">
        <f t="shared" si="2"/>
        <v>N</v>
      </c>
      <c r="I62" s="13"/>
      <c r="J62" s="13" t="str">
        <f t="shared" si="4"/>
        <v>Y</v>
      </c>
      <c r="K62" s="13" t="str">
        <f>IFERROR(VLOOKUP(F62,'Low High Medium'!I:I,1,FALSE)," ")</f>
        <v>AC-6-10</v>
      </c>
      <c r="L62" s="13" t="str">
        <f t="shared" si="5"/>
        <v>Y</v>
      </c>
      <c r="M62" s="13" t="str">
        <f>IFERROR(VLOOKUP(F62,'Low High Medium'!D:D,1,FALSE)," ")</f>
        <v>AC-6-10</v>
      </c>
      <c r="N62" s="13" t="str">
        <f>VLOOKUP(D62,'NIST 800-53 (Rev. 4)'!A:D,4,FALSE)</f>
        <v>P1</v>
      </c>
    </row>
    <row r="63" spans="1:14">
      <c r="A63" s="13" t="str">
        <f t="shared" si="0"/>
        <v>AC</v>
      </c>
      <c r="B63" s="13" t="str">
        <f>VLOOKUP(A63,Families!A:B,2,FALSE)</f>
        <v xml:space="preserve"> Access Control</v>
      </c>
      <c r="C63" s="13" t="str">
        <f>VLOOKUP(D63,'NIST 800-53 (Rev. 4)'!A:C,3,FALSE)</f>
        <v>UNSUCCESSFUL LOGON ATTEMPTS</v>
      </c>
      <c r="D63" s="13" t="s">
        <v>28</v>
      </c>
      <c r="E63" s="55">
        <v>0</v>
      </c>
      <c r="F63" s="2" t="str">
        <f t="shared" si="1"/>
        <v>AC-7-0</v>
      </c>
      <c r="G63" s="17" t="s">
        <v>610</v>
      </c>
      <c r="H63" s="13" t="str">
        <f t="shared" si="2"/>
        <v>Y</v>
      </c>
      <c r="I63" s="13" t="str">
        <f t="shared" si="3"/>
        <v>AC-7-0</v>
      </c>
      <c r="J63" s="13" t="str">
        <f t="shared" si="4"/>
        <v>Y</v>
      </c>
      <c r="K63" s="13" t="str">
        <f>IFERROR(VLOOKUP(F63,'Low High Medium'!I:I,1,FALSE)," ")</f>
        <v>AC-7-0</v>
      </c>
      <c r="L63" s="13" t="str">
        <f t="shared" si="5"/>
        <v>Y</v>
      </c>
      <c r="M63" s="13" t="str">
        <f>IFERROR(VLOOKUP(F63,'Low High Medium'!D:D,1,FALSE)," ")</f>
        <v>AC-7-0</v>
      </c>
      <c r="N63" s="13" t="str">
        <f>VLOOKUP(D63,'NIST 800-53 (Rev. 4)'!A:D,4,FALSE)</f>
        <v>P2</v>
      </c>
    </row>
    <row r="64" spans="1:14">
      <c r="A64" s="13" t="str">
        <f t="shared" si="0"/>
        <v>AC</v>
      </c>
      <c r="B64" s="13" t="str">
        <f>VLOOKUP(A64,Families!A:B,2,FALSE)</f>
        <v xml:space="preserve"> Access Control</v>
      </c>
      <c r="C64" s="13" t="str">
        <f>VLOOKUP(D64,'NIST 800-53 (Rev. 4)'!A:C,3,FALSE)</f>
        <v>UNSUCCESSFUL LOGON ATTEMPTS</v>
      </c>
      <c r="D64" s="13" t="s">
        <v>28</v>
      </c>
      <c r="E64" s="55">
        <v>1</v>
      </c>
      <c r="F64" s="2" t="str">
        <f t="shared" si="1"/>
        <v>AC-7-1</v>
      </c>
      <c r="G64" s="17" t="s">
        <v>611</v>
      </c>
      <c r="H64" s="13" t="str">
        <f t="shared" si="2"/>
        <v>N</v>
      </c>
      <c r="I64" s="13"/>
      <c r="J64" s="13" t="str">
        <f t="shared" si="4"/>
        <v>N</v>
      </c>
      <c r="K64" s="13" t="str">
        <f>IFERROR(VLOOKUP(F64,'Low High Medium'!I:I,1,FALSE)," ")</f>
        <v xml:space="preserve"> </v>
      </c>
      <c r="L64" s="13" t="str">
        <f t="shared" si="5"/>
        <v>N</v>
      </c>
      <c r="M64" s="13" t="str">
        <f>IFERROR(VLOOKUP(F64,'Low High Medium'!D:D,1,FALSE)," ")</f>
        <v xml:space="preserve"> </v>
      </c>
      <c r="N64" s="13" t="str">
        <f>VLOOKUP(D64,'NIST 800-53 (Rev. 4)'!A:D,4,FALSE)</f>
        <v>P2</v>
      </c>
    </row>
    <row r="65" spans="1:14">
      <c r="A65" s="13" t="str">
        <f t="shared" si="0"/>
        <v>AC</v>
      </c>
      <c r="B65" s="13" t="str">
        <f>VLOOKUP(A65,Families!A:B,2,FALSE)</f>
        <v xml:space="preserve"> Access Control</v>
      </c>
      <c r="C65" s="13" t="str">
        <f>VLOOKUP(D65,'NIST 800-53 (Rev. 4)'!A:C,3,FALSE)</f>
        <v>UNSUCCESSFUL LOGON ATTEMPTS</v>
      </c>
      <c r="D65" s="13" t="s">
        <v>28</v>
      </c>
      <c r="E65" s="55">
        <v>2</v>
      </c>
      <c r="F65" s="2" t="str">
        <f t="shared" si="1"/>
        <v>AC-7-2</v>
      </c>
      <c r="G65" s="17" t="s">
        <v>29</v>
      </c>
      <c r="H65" s="13" t="str">
        <f t="shared" si="2"/>
        <v>N</v>
      </c>
      <c r="I65" s="13"/>
      <c r="J65" s="13" t="str">
        <f t="shared" si="4"/>
        <v>N</v>
      </c>
      <c r="K65" s="13" t="str">
        <f>IFERROR(VLOOKUP(F65,'Low High Medium'!I:I,1,FALSE)," ")</f>
        <v xml:space="preserve"> </v>
      </c>
      <c r="L65" s="13" t="str">
        <f t="shared" si="5"/>
        <v>Y</v>
      </c>
      <c r="M65" s="13" t="str">
        <f>IFERROR(VLOOKUP(F65,'Low High Medium'!D:D,1,FALSE)," ")</f>
        <v>AC-7-2</v>
      </c>
      <c r="N65" s="13" t="str">
        <f>VLOOKUP(D65,'NIST 800-53 (Rev. 4)'!A:D,4,FALSE)</f>
        <v>P2</v>
      </c>
    </row>
    <row r="66" spans="1:14">
      <c r="A66" s="13" t="str">
        <f t="shared" si="0"/>
        <v>AC</v>
      </c>
      <c r="B66" s="13" t="str">
        <f>VLOOKUP(A66,Families!A:B,2,FALSE)</f>
        <v xml:space="preserve"> Access Control</v>
      </c>
      <c r="C66" s="13" t="str">
        <f>VLOOKUP(D66,'NIST 800-53 (Rev. 4)'!A:C,3,FALSE)</f>
        <v>SYSTEM USE NOTIFICATION</v>
      </c>
      <c r="D66" s="13" t="s">
        <v>240</v>
      </c>
      <c r="E66" s="55">
        <v>0</v>
      </c>
      <c r="F66" s="2" t="str">
        <f t="shared" si="1"/>
        <v>AC-8-0</v>
      </c>
      <c r="G66" s="17" t="s">
        <v>609</v>
      </c>
      <c r="H66" s="13" t="str">
        <f t="shared" si="2"/>
        <v>Y</v>
      </c>
      <c r="I66" s="13" t="str">
        <f t="shared" si="3"/>
        <v>AC-8-0</v>
      </c>
      <c r="J66" s="13" t="str">
        <f t="shared" si="4"/>
        <v>Y</v>
      </c>
      <c r="K66" s="13" t="str">
        <f>IFERROR(VLOOKUP(F66,'Low High Medium'!I:I,1,FALSE)," ")</f>
        <v>AC-8-0</v>
      </c>
      <c r="L66" s="13" t="str">
        <f t="shared" si="5"/>
        <v>Y</v>
      </c>
      <c r="M66" s="13" t="str">
        <f>IFERROR(VLOOKUP(F66,'Low High Medium'!D:D,1,FALSE)," ")</f>
        <v>AC-8-0</v>
      </c>
      <c r="N66" s="13" t="str">
        <f>VLOOKUP(D66,'NIST 800-53 (Rev. 4)'!A:D,4,FALSE)</f>
        <v>P1</v>
      </c>
    </row>
    <row r="67" spans="1:14">
      <c r="A67" s="13" t="str">
        <f t="shared" ref="A67:A130" si="6">LEFT(D67,2)</f>
        <v>AC</v>
      </c>
      <c r="B67" s="13" t="str">
        <f>VLOOKUP(A67,Families!A:B,2,FALSE)</f>
        <v xml:space="preserve"> Access Control</v>
      </c>
      <c r="C67" s="13" t="str">
        <f>VLOOKUP(D67,'NIST 800-53 (Rev. 4)'!A:C,3,FALSE)</f>
        <v>CONCURRENT SESSION CONTROL</v>
      </c>
      <c r="D67" s="13" t="s">
        <v>242</v>
      </c>
      <c r="E67" s="55">
        <v>0</v>
      </c>
      <c r="F67" s="2" t="str">
        <f t="shared" ref="F67:F130" si="7">CONCATENATE(D67,"-",E67)</f>
        <v>AC-10-0</v>
      </c>
      <c r="G67" s="17" t="s">
        <v>609</v>
      </c>
      <c r="H67" s="13" t="str">
        <f t="shared" ref="H67:H130" si="8">IF(I67 = "", "N", "Y")</f>
        <v>N</v>
      </c>
      <c r="I67" s="13"/>
      <c r="J67" s="13" t="str">
        <f t="shared" ref="J67:J130" si="9">IF(K67=" ","N","Y")</f>
        <v>Y</v>
      </c>
      <c r="K67" s="13" t="str">
        <f>IFERROR(VLOOKUP(F67,'Low High Medium'!I:I,1,FALSE)," ")</f>
        <v>AC-10-0</v>
      </c>
      <c r="L67" s="13" t="str">
        <f t="shared" ref="L67:L130" si="10">IF(M67= " ", "N", "Y")</f>
        <v>Y</v>
      </c>
      <c r="M67" s="13" t="str">
        <f>IFERROR(VLOOKUP(F67,'Low High Medium'!D:D,1,FALSE)," ")</f>
        <v>AC-10-0</v>
      </c>
      <c r="N67" s="13" t="str">
        <f>VLOOKUP(D67,'NIST 800-53 (Rev. 4)'!A:D,4,FALSE)</f>
        <v>P3</v>
      </c>
    </row>
    <row r="68" spans="1:14">
      <c r="A68" s="13" t="str">
        <f t="shared" si="6"/>
        <v>AC</v>
      </c>
      <c r="B68" s="13" t="str">
        <f>VLOOKUP(A68,Families!A:B,2,FALSE)</f>
        <v xml:space="preserve"> Access Control</v>
      </c>
      <c r="C68" s="13" t="str">
        <f>VLOOKUP(D68,'NIST 800-53 (Rev. 4)'!A:C,3,FALSE)</f>
        <v>SESSION LOCK</v>
      </c>
      <c r="D68" s="13" t="s">
        <v>245</v>
      </c>
      <c r="E68" s="55">
        <v>0</v>
      </c>
      <c r="F68" s="2" t="str">
        <f t="shared" si="7"/>
        <v>AC-11-0</v>
      </c>
      <c r="G68" s="17" t="s">
        <v>28</v>
      </c>
      <c r="H68" s="13" t="str">
        <f t="shared" si="8"/>
        <v>N</v>
      </c>
      <c r="I68" s="13"/>
      <c r="J68" s="13" t="str">
        <f t="shared" si="9"/>
        <v>Y</v>
      </c>
      <c r="K68" s="13" t="str">
        <f>IFERROR(VLOOKUP(F68,'Low High Medium'!I:I,1,FALSE)," ")</f>
        <v>AC-11-0</v>
      </c>
      <c r="L68" s="13" t="str">
        <f t="shared" si="10"/>
        <v>Y</v>
      </c>
      <c r="M68" s="13" t="str">
        <f>IFERROR(VLOOKUP(F68,'Low High Medium'!D:D,1,FALSE)," ")</f>
        <v>AC-11-0</v>
      </c>
      <c r="N68" s="13" t="str">
        <f>VLOOKUP(D68,'NIST 800-53 (Rev. 4)'!A:D,4,FALSE)</f>
        <v>P3</v>
      </c>
    </row>
    <row r="69" spans="1:14">
      <c r="A69" s="13" t="str">
        <f t="shared" si="6"/>
        <v>AC</v>
      </c>
      <c r="B69" s="13" t="str">
        <f>VLOOKUP(A69,Families!A:B,2,FALSE)</f>
        <v xml:space="preserve"> Access Control</v>
      </c>
      <c r="C69" s="13" t="str">
        <f>VLOOKUP(D69,'NIST 800-53 (Rev. 4)'!A:C,3,FALSE)</f>
        <v>SESSION LOCK</v>
      </c>
      <c r="D69" s="13" t="s">
        <v>245</v>
      </c>
      <c r="E69" s="55">
        <v>1</v>
      </c>
      <c r="F69" s="2" t="str">
        <f t="shared" si="7"/>
        <v>AC-11-1</v>
      </c>
      <c r="G69" s="17" t="s">
        <v>609</v>
      </c>
      <c r="H69" s="13" t="str">
        <f t="shared" si="8"/>
        <v>N</v>
      </c>
      <c r="I69" s="13"/>
      <c r="J69" s="13" t="str">
        <f t="shared" si="9"/>
        <v>Y</v>
      </c>
      <c r="K69" s="13" t="str">
        <f>IFERROR(VLOOKUP(F69,'Low High Medium'!I:I,1,FALSE)," ")</f>
        <v>AC-11-1</v>
      </c>
      <c r="L69" s="13" t="str">
        <f t="shared" si="10"/>
        <v>Y</v>
      </c>
      <c r="M69" s="13" t="str">
        <f>IFERROR(VLOOKUP(F69,'Low High Medium'!D:D,1,FALSE)," ")</f>
        <v>AC-11-1</v>
      </c>
      <c r="N69" s="13" t="str">
        <f>VLOOKUP(D69,'NIST 800-53 (Rev. 4)'!A:D,4,FALSE)</f>
        <v>P3</v>
      </c>
    </row>
    <row r="70" spans="1:14">
      <c r="A70" s="13" t="str">
        <f t="shared" si="6"/>
        <v>AC</v>
      </c>
      <c r="B70" s="13" t="str">
        <f>VLOOKUP(A70,Families!A:B,2,FALSE)</f>
        <v xml:space="preserve"> Access Control</v>
      </c>
      <c r="C70" s="13" t="str">
        <f>VLOOKUP(D70,'NIST 800-53 (Rev. 4)'!A:C,3,FALSE)</f>
        <v>SESSION TERMINATION</v>
      </c>
      <c r="D70" s="13" t="s">
        <v>248</v>
      </c>
      <c r="E70" s="55">
        <v>0</v>
      </c>
      <c r="F70" s="2" t="str">
        <f t="shared" si="7"/>
        <v>AC-12-0</v>
      </c>
      <c r="G70" s="17" t="s">
        <v>612</v>
      </c>
      <c r="H70" s="13" t="str">
        <f t="shared" si="8"/>
        <v>N</v>
      </c>
      <c r="I70" s="13"/>
      <c r="J70" s="13" t="str">
        <f t="shared" si="9"/>
        <v>Y</v>
      </c>
      <c r="K70" s="13" t="str">
        <f>IFERROR(VLOOKUP(F70,'Low High Medium'!I:I,1,FALSE)," ")</f>
        <v>AC-12-0</v>
      </c>
      <c r="L70" s="13" t="str">
        <f t="shared" si="10"/>
        <v>Y</v>
      </c>
      <c r="M70" s="13" t="str">
        <f>IFERROR(VLOOKUP(F70,'Low High Medium'!D:D,1,FALSE)," ")</f>
        <v>AC-12-0</v>
      </c>
      <c r="N70" s="13" t="str">
        <f>VLOOKUP(D70,'NIST 800-53 (Rev. 4)'!A:D,4,FALSE)</f>
        <v>P2</v>
      </c>
    </row>
    <row r="71" spans="1:14">
      <c r="A71" s="13" t="str">
        <f t="shared" si="6"/>
        <v>AC</v>
      </c>
      <c r="B71" s="13" t="str">
        <f>VLOOKUP(A71,Families!A:B,2,FALSE)</f>
        <v xml:space="preserve"> Access Control</v>
      </c>
      <c r="C71" s="13" t="str">
        <f>VLOOKUP(D71,'NIST 800-53 (Rev. 4)'!A:C,3,FALSE)</f>
        <v>SESSION TERMINATION</v>
      </c>
      <c r="D71" s="13" t="s">
        <v>248</v>
      </c>
      <c r="E71" s="55">
        <v>1</v>
      </c>
      <c r="F71" s="2" t="str">
        <f t="shared" si="7"/>
        <v>AC-12-1</v>
      </c>
      <c r="G71" s="17" t="s">
        <v>609</v>
      </c>
      <c r="H71" s="13" t="str">
        <f t="shared" si="8"/>
        <v>N</v>
      </c>
      <c r="I71" s="13"/>
      <c r="J71" s="13" t="str">
        <f t="shared" si="9"/>
        <v>N</v>
      </c>
      <c r="K71" s="13" t="str">
        <f>IFERROR(VLOOKUP(F71,'Low High Medium'!I:I,1,FALSE)," ")</f>
        <v xml:space="preserve"> </v>
      </c>
      <c r="L71" s="13" t="str">
        <f t="shared" si="10"/>
        <v>Y</v>
      </c>
      <c r="M71" s="13" t="str">
        <f>IFERROR(VLOOKUP(F71,'Low High Medium'!D:D,1,FALSE)," ")</f>
        <v>AC-12-1</v>
      </c>
      <c r="N71" s="13" t="str">
        <f>VLOOKUP(D71,'NIST 800-53 (Rev. 4)'!A:D,4,FALSE)</f>
        <v>P2</v>
      </c>
    </row>
    <row r="72" spans="1:14">
      <c r="A72" s="13" t="str">
        <f t="shared" si="6"/>
        <v>AC</v>
      </c>
      <c r="B72" s="13" t="str">
        <f>VLOOKUP(A72,Families!A:B,2,FALSE)</f>
        <v xml:space="preserve"> Access Control</v>
      </c>
      <c r="C72" s="13" t="str">
        <f>VLOOKUP(D72,'NIST 800-53 (Rev. 4)'!A:C,3,FALSE)</f>
        <v>PERMITTED ACTIONS WITHOUT IDENTIFICATION OR AUTHENTICATION</v>
      </c>
      <c r="D72" s="13" t="s">
        <v>250</v>
      </c>
      <c r="E72" s="55">
        <v>0</v>
      </c>
      <c r="F72" s="2" t="str">
        <f t="shared" si="7"/>
        <v>AC-14-0</v>
      </c>
      <c r="G72" s="17" t="s">
        <v>613</v>
      </c>
      <c r="H72" s="13" t="str">
        <f t="shared" si="8"/>
        <v>Y</v>
      </c>
      <c r="I72" s="13" t="str">
        <f t="shared" ref="I67:I130" si="11">F72</f>
        <v>AC-14-0</v>
      </c>
      <c r="J72" s="13" t="str">
        <f t="shared" si="9"/>
        <v>Y</v>
      </c>
      <c r="K72" s="13" t="str">
        <f>IFERROR(VLOOKUP(F72,'Low High Medium'!I:I,1,FALSE)," ")</f>
        <v>AC-14-0</v>
      </c>
      <c r="L72" s="13" t="str">
        <f t="shared" si="10"/>
        <v>Y</v>
      </c>
      <c r="M72" s="13" t="str">
        <f>IFERROR(VLOOKUP(F72,'Low High Medium'!D:D,1,FALSE)," ")</f>
        <v>AC-14-0</v>
      </c>
      <c r="N72" s="13" t="str">
        <f>VLOOKUP(D72,'NIST 800-53 (Rev. 4)'!A:D,4,FALSE)</f>
        <v>P3</v>
      </c>
    </row>
    <row r="73" spans="1:14">
      <c r="A73" s="13" t="str">
        <f t="shared" si="6"/>
        <v>AC</v>
      </c>
      <c r="B73" s="13" t="str">
        <f>VLOOKUP(A73,Families!A:B,2,FALSE)</f>
        <v xml:space="preserve"> Access Control</v>
      </c>
      <c r="C73" s="13" t="str">
        <f>VLOOKUP(D73,'NIST 800-53 (Rev. 4)'!A:C,3,FALSE)</f>
        <v>PERMITTED ACTIONS WITHOUT IDENTIFICATION OR AUTHENTICATION</v>
      </c>
      <c r="D73" s="13" t="s">
        <v>250</v>
      </c>
      <c r="E73" s="55">
        <v>1</v>
      </c>
      <c r="F73" s="2" t="str">
        <f t="shared" si="7"/>
        <v>AC-14-1</v>
      </c>
      <c r="G73" s="17" t="s">
        <v>611</v>
      </c>
      <c r="H73" s="13" t="str">
        <f t="shared" si="8"/>
        <v>N</v>
      </c>
      <c r="I73" s="13"/>
      <c r="J73" s="13" t="str">
        <f t="shared" si="9"/>
        <v>N</v>
      </c>
      <c r="K73" s="13" t="str">
        <f>IFERROR(VLOOKUP(F73,'Low High Medium'!I:I,1,FALSE)," ")</f>
        <v xml:space="preserve"> </v>
      </c>
      <c r="L73" s="13" t="str">
        <f t="shared" si="10"/>
        <v>N</v>
      </c>
      <c r="M73" s="13" t="str">
        <f>IFERROR(VLOOKUP(F73,'Low High Medium'!D:D,1,FALSE)," ")</f>
        <v xml:space="preserve"> </v>
      </c>
      <c r="N73" s="13" t="str">
        <f>VLOOKUP(D73,'NIST 800-53 (Rev. 4)'!A:D,4,FALSE)</f>
        <v>P3</v>
      </c>
    </row>
    <row r="74" spans="1:14" ht="30">
      <c r="A74" s="13" t="str">
        <f t="shared" si="6"/>
        <v>AC</v>
      </c>
      <c r="B74" s="13" t="str">
        <f>VLOOKUP(A74,Families!A:B,2,FALSE)</f>
        <v xml:space="preserve"> Access Control</v>
      </c>
      <c r="C74" s="13" t="str">
        <f>VLOOKUP(D74,'NIST 800-53 (Rev. 4)'!A:C,3,FALSE)</f>
        <v>REMOTE ACCESS</v>
      </c>
      <c r="D74" s="13" t="s">
        <v>23</v>
      </c>
      <c r="E74" s="55">
        <v>0</v>
      </c>
      <c r="F74" s="2" t="str">
        <f t="shared" si="7"/>
        <v>AC-17-0</v>
      </c>
      <c r="G74" s="17" t="s">
        <v>614</v>
      </c>
      <c r="H74" s="13" t="str">
        <f t="shared" si="8"/>
        <v>Y</v>
      </c>
      <c r="I74" s="13" t="str">
        <f t="shared" si="11"/>
        <v>AC-17-0</v>
      </c>
      <c r="J74" s="13" t="str">
        <f t="shared" si="9"/>
        <v>Y</v>
      </c>
      <c r="K74" s="13" t="str">
        <f>IFERROR(VLOOKUP(F74,'Low High Medium'!I:I,1,FALSE)," ")</f>
        <v>AC-17-0</v>
      </c>
      <c r="L74" s="13" t="str">
        <f t="shared" si="10"/>
        <v>Y</v>
      </c>
      <c r="M74" s="13" t="str">
        <f>IFERROR(VLOOKUP(F74,'Low High Medium'!D:D,1,FALSE)," ")</f>
        <v>AC-17-0</v>
      </c>
      <c r="N74" s="13" t="str">
        <f>VLOOKUP(D74,'NIST 800-53 (Rev. 4)'!A:D,4,FALSE)</f>
        <v>P1</v>
      </c>
    </row>
    <row r="75" spans="1:14">
      <c r="A75" s="13" t="str">
        <f t="shared" si="6"/>
        <v>AC</v>
      </c>
      <c r="B75" s="13" t="str">
        <f>VLOOKUP(A75,Families!A:B,2,FALSE)</f>
        <v xml:space="preserve"> Access Control</v>
      </c>
      <c r="C75" s="13" t="str">
        <f>VLOOKUP(D75,'NIST 800-53 (Rev. 4)'!A:C,3,FALSE)</f>
        <v>REMOTE ACCESS</v>
      </c>
      <c r="D75" s="13" t="s">
        <v>23</v>
      </c>
      <c r="E75" s="55">
        <v>1</v>
      </c>
      <c r="F75" s="2" t="str">
        <f t="shared" si="7"/>
        <v>AC-17-1</v>
      </c>
      <c r="G75" s="17" t="s">
        <v>30</v>
      </c>
      <c r="H75" s="13" t="str">
        <f t="shared" si="8"/>
        <v>N</v>
      </c>
      <c r="I75" s="13"/>
      <c r="J75" s="13" t="str">
        <f t="shared" si="9"/>
        <v>Y</v>
      </c>
      <c r="K75" s="13" t="str">
        <f>IFERROR(VLOOKUP(F75,'Low High Medium'!I:I,1,FALSE)," ")</f>
        <v>AC-17-1</v>
      </c>
      <c r="L75" s="13" t="str">
        <f t="shared" si="10"/>
        <v>Y</v>
      </c>
      <c r="M75" s="13" t="str">
        <f>IFERROR(VLOOKUP(F75,'Low High Medium'!D:D,1,FALSE)," ")</f>
        <v>AC-17-1</v>
      </c>
      <c r="N75" s="13" t="str">
        <f>VLOOKUP(D75,'NIST 800-53 (Rev. 4)'!A:D,4,FALSE)</f>
        <v>P1</v>
      </c>
    </row>
    <row r="76" spans="1:14">
      <c r="A76" s="13" t="str">
        <f t="shared" si="6"/>
        <v>AC</v>
      </c>
      <c r="B76" s="13" t="str">
        <f>VLOOKUP(A76,Families!A:B,2,FALSE)</f>
        <v xml:space="preserve"> Access Control</v>
      </c>
      <c r="C76" s="13" t="str">
        <f>VLOOKUP(D76,'NIST 800-53 (Rev. 4)'!A:C,3,FALSE)</f>
        <v>REMOTE ACCESS</v>
      </c>
      <c r="D76" s="13" t="s">
        <v>23</v>
      </c>
      <c r="E76" s="55">
        <v>2</v>
      </c>
      <c r="F76" s="2" t="str">
        <f t="shared" si="7"/>
        <v>AC-17-2</v>
      </c>
      <c r="G76" s="17" t="s">
        <v>31</v>
      </c>
      <c r="H76" s="13" t="str">
        <f t="shared" si="8"/>
        <v>N</v>
      </c>
      <c r="I76" s="13"/>
      <c r="J76" s="13" t="str">
        <f t="shared" si="9"/>
        <v>Y</v>
      </c>
      <c r="K76" s="13" t="str">
        <f>IFERROR(VLOOKUP(F76,'Low High Medium'!I:I,1,FALSE)," ")</f>
        <v>AC-17-2</v>
      </c>
      <c r="L76" s="13" t="str">
        <f t="shared" si="10"/>
        <v>Y</v>
      </c>
      <c r="M76" s="13" t="str">
        <f>IFERROR(VLOOKUP(F76,'Low High Medium'!D:D,1,FALSE)," ")</f>
        <v>AC-17-2</v>
      </c>
      <c r="N76" s="13" t="str">
        <f>VLOOKUP(D76,'NIST 800-53 (Rev. 4)'!A:D,4,FALSE)</f>
        <v>P1</v>
      </c>
    </row>
    <row r="77" spans="1:14">
      <c r="A77" s="13" t="str">
        <f t="shared" si="6"/>
        <v>AC</v>
      </c>
      <c r="B77" s="13" t="str">
        <f>VLOOKUP(A77,Families!A:B,2,FALSE)</f>
        <v xml:space="preserve"> Access Control</v>
      </c>
      <c r="C77" s="13" t="str">
        <f>VLOOKUP(D77,'NIST 800-53 (Rev. 4)'!A:C,3,FALSE)</f>
        <v>REMOTE ACCESS</v>
      </c>
      <c r="D77" s="13" t="s">
        <v>23</v>
      </c>
      <c r="E77" s="55">
        <v>3</v>
      </c>
      <c r="F77" s="2" t="str">
        <f t="shared" si="7"/>
        <v>AC-17-3</v>
      </c>
      <c r="G77" s="17" t="s">
        <v>32</v>
      </c>
      <c r="H77" s="13" t="str">
        <f t="shared" si="8"/>
        <v>N</v>
      </c>
      <c r="I77" s="13"/>
      <c r="J77" s="13" t="str">
        <f t="shared" si="9"/>
        <v>Y</v>
      </c>
      <c r="K77" s="13" t="str">
        <f>IFERROR(VLOOKUP(F77,'Low High Medium'!I:I,1,FALSE)," ")</f>
        <v>AC-17-3</v>
      </c>
      <c r="L77" s="13" t="str">
        <f t="shared" si="10"/>
        <v>Y</v>
      </c>
      <c r="M77" s="13" t="str">
        <f>IFERROR(VLOOKUP(F77,'Low High Medium'!D:D,1,FALSE)," ")</f>
        <v>AC-17-3</v>
      </c>
      <c r="N77" s="13" t="str">
        <f>VLOOKUP(D77,'NIST 800-53 (Rev. 4)'!A:D,4,FALSE)</f>
        <v>P1</v>
      </c>
    </row>
    <row r="78" spans="1:14">
      <c r="A78" s="13" t="str">
        <f t="shared" si="6"/>
        <v>AC</v>
      </c>
      <c r="B78" s="13" t="str">
        <f>VLOOKUP(A78,Families!A:B,2,FALSE)</f>
        <v xml:space="preserve"> Access Control</v>
      </c>
      <c r="C78" s="13" t="str">
        <f>VLOOKUP(D78,'NIST 800-53 (Rev. 4)'!A:C,3,FALSE)</f>
        <v>REMOTE ACCESS</v>
      </c>
      <c r="D78" s="13" t="s">
        <v>23</v>
      </c>
      <c r="E78" s="55">
        <v>4</v>
      </c>
      <c r="F78" s="2" t="str">
        <f t="shared" si="7"/>
        <v>AC-17-4</v>
      </c>
      <c r="G78" s="17" t="s">
        <v>20</v>
      </c>
      <c r="H78" s="13" t="str">
        <f t="shared" si="8"/>
        <v>N</v>
      </c>
      <c r="I78" s="13"/>
      <c r="J78" s="13" t="str">
        <f t="shared" si="9"/>
        <v>Y</v>
      </c>
      <c r="K78" s="13" t="str">
        <f>IFERROR(VLOOKUP(F78,'Low High Medium'!I:I,1,FALSE)," ")</f>
        <v>AC-17-4</v>
      </c>
      <c r="L78" s="13" t="str">
        <f t="shared" si="10"/>
        <v>Y</v>
      </c>
      <c r="M78" s="13" t="str">
        <f>IFERROR(VLOOKUP(F78,'Low High Medium'!D:D,1,FALSE)," ")</f>
        <v>AC-17-4</v>
      </c>
      <c r="N78" s="13" t="str">
        <f>VLOOKUP(D78,'NIST 800-53 (Rev. 4)'!A:D,4,FALSE)</f>
        <v>P1</v>
      </c>
    </row>
    <row r="79" spans="1:14">
      <c r="A79" s="13" t="str">
        <f t="shared" si="6"/>
        <v>AC</v>
      </c>
      <c r="B79" s="13" t="str">
        <f>VLOOKUP(A79,Families!A:B,2,FALSE)</f>
        <v xml:space="preserve"> Access Control</v>
      </c>
      <c r="C79" s="13" t="str">
        <f>VLOOKUP(D79,'NIST 800-53 (Rev. 4)'!A:C,3,FALSE)</f>
        <v>REMOTE ACCESS</v>
      </c>
      <c r="D79" s="13" t="s">
        <v>23</v>
      </c>
      <c r="E79" s="55">
        <v>5</v>
      </c>
      <c r="F79" s="2" t="str">
        <f t="shared" si="7"/>
        <v>AC-17-5</v>
      </c>
      <c r="G79" s="17" t="s">
        <v>611</v>
      </c>
      <c r="H79" s="13" t="str">
        <f t="shared" si="8"/>
        <v>N</v>
      </c>
      <c r="I79" s="13"/>
      <c r="J79" s="13" t="str">
        <f t="shared" si="9"/>
        <v>N</v>
      </c>
      <c r="K79" s="13" t="str">
        <f>IFERROR(VLOOKUP(F79,'Low High Medium'!I:I,1,FALSE)," ")</f>
        <v xml:space="preserve"> </v>
      </c>
      <c r="L79" s="13" t="str">
        <f t="shared" si="10"/>
        <v>N</v>
      </c>
      <c r="M79" s="13" t="str">
        <f>IFERROR(VLOOKUP(F79,'Low High Medium'!D:D,1,FALSE)," ")</f>
        <v xml:space="preserve"> </v>
      </c>
      <c r="N79" s="13" t="str">
        <f>VLOOKUP(D79,'NIST 800-53 (Rev. 4)'!A:D,4,FALSE)</f>
        <v>P1</v>
      </c>
    </row>
    <row r="80" spans="1:14">
      <c r="A80" s="13" t="str">
        <f t="shared" si="6"/>
        <v>AC</v>
      </c>
      <c r="B80" s="13" t="str">
        <f>VLOOKUP(A80,Families!A:B,2,FALSE)</f>
        <v xml:space="preserve"> Access Control</v>
      </c>
      <c r="C80" s="13" t="str">
        <f>VLOOKUP(D80,'NIST 800-53 (Rev. 4)'!A:C,3,FALSE)</f>
        <v>REMOTE ACCESS</v>
      </c>
      <c r="D80" s="13" t="s">
        <v>23</v>
      </c>
      <c r="E80" s="55">
        <v>6</v>
      </c>
      <c r="F80" s="2" t="str">
        <f t="shared" si="7"/>
        <v>AC-17-6</v>
      </c>
      <c r="G80" s="17" t="s">
        <v>33</v>
      </c>
      <c r="H80" s="13" t="str">
        <f t="shared" si="8"/>
        <v>N</v>
      </c>
      <c r="I80" s="13"/>
      <c r="J80" s="13" t="str">
        <f t="shared" si="9"/>
        <v>N</v>
      </c>
      <c r="K80" s="13" t="str">
        <f>IFERROR(VLOOKUP(F80,'Low High Medium'!I:I,1,FALSE)," ")</f>
        <v xml:space="preserve"> </v>
      </c>
      <c r="L80" s="13" t="str">
        <f t="shared" si="10"/>
        <v>N</v>
      </c>
      <c r="M80" s="13" t="str">
        <f>IFERROR(VLOOKUP(F80,'Low High Medium'!D:D,1,FALSE)," ")</f>
        <v xml:space="preserve"> </v>
      </c>
      <c r="N80" s="13" t="str">
        <f>VLOOKUP(D80,'NIST 800-53 (Rev. 4)'!A:D,4,FALSE)</f>
        <v>P1</v>
      </c>
    </row>
    <row r="81" spans="1:14">
      <c r="A81" s="13" t="str">
        <f t="shared" si="6"/>
        <v>AC</v>
      </c>
      <c r="B81" s="13" t="str">
        <f>VLOOKUP(A81,Families!A:B,2,FALSE)</f>
        <v xml:space="preserve"> Access Control</v>
      </c>
      <c r="C81" s="13" t="str">
        <f>VLOOKUP(D81,'NIST 800-53 (Rev. 4)'!A:C,3,FALSE)</f>
        <v>REMOTE ACCESS</v>
      </c>
      <c r="D81" s="13" t="s">
        <v>23</v>
      </c>
      <c r="E81" s="55">
        <v>7</v>
      </c>
      <c r="F81" s="2" t="str">
        <f t="shared" si="7"/>
        <v>AC-17-7</v>
      </c>
      <c r="G81" s="17" t="s">
        <v>611</v>
      </c>
      <c r="H81" s="13" t="str">
        <f t="shared" si="8"/>
        <v>N</v>
      </c>
      <c r="I81" s="13"/>
      <c r="J81" s="13" t="str">
        <f t="shared" si="9"/>
        <v>N</v>
      </c>
      <c r="K81" s="13" t="str">
        <f>IFERROR(VLOOKUP(F81,'Low High Medium'!I:I,1,FALSE)," ")</f>
        <v xml:space="preserve"> </v>
      </c>
      <c r="L81" s="13" t="str">
        <f t="shared" si="10"/>
        <v>N</v>
      </c>
      <c r="M81" s="13" t="str">
        <f>IFERROR(VLOOKUP(F81,'Low High Medium'!D:D,1,FALSE)," ")</f>
        <v xml:space="preserve"> </v>
      </c>
      <c r="N81" s="13" t="str">
        <f>VLOOKUP(D81,'NIST 800-53 (Rev. 4)'!A:D,4,FALSE)</f>
        <v>P1</v>
      </c>
    </row>
    <row r="82" spans="1:14">
      <c r="A82" s="13" t="str">
        <f t="shared" si="6"/>
        <v>AC</v>
      </c>
      <c r="B82" s="13" t="str">
        <f>VLOOKUP(A82,Families!A:B,2,FALSE)</f>
        <v xml:space="preserve"> Access Control</v>
      </c>
      <c r="C82" s="13" t="str">
        <f>VLOOKUP(D82,'NIST 800-53 (Rev. 4)'!A:C,3,FALSE)</f>
        <v>REMOTE ACCESS</v>
      </c>
      <c r="D82" s="13" t="s">
        <v>23</v>
      </c>
      <c r="E82" s="55">
        <v>8</v>
      </c>
      <c r="F82" s="2" t="str">
        <f t="shared" si="7"/>
        <v>AC-17-8</v>
      </c>
      <c r="G82" s="17" t="s">
        <v>611</v>
      </c>
      <c r="H82" s="13" t="str">
        <f t="shared" si="8"/>
        <v>N</v>
      </c>
      <c r="I82" s="13"/>
      <c r="J82" s="13" t="str">
        <f t="shared" si="9"/>
        <v>N</v>
      </c>
      <c r="K82" s="13" t="str">
        <f>IFERROR(VLOOKUP(F82,'Low High Medium'!I:I,1,FALSE)," ")</f>
        <v xml:space="preserve"> </v>
      </c>
      <c r="L82" s="13" t="str">
        <f t="shared" si="10"/>
        <v>N</v>
      </c>
      <c r="M82" s="13" t="str">
        <f>IFERROR(VLOOKUP(F82,'Low High Medium'!D:D,1,FALSE)," ")</f>
        <v xml:space="preserve"> </v>
      </c>
      <c r="N82" s="13" t="str">
        <f>VLOOKUP(D82,'NIST 800-53 (Rev. 4)'!A:D,4,FALSE)</f>
        <v>P1</v>
      </c>
    </row>
    <row r="83" spans="1:14">
      <c r="A83" s="13" t="str">
        <f t="shared" si="6"/>
        <v>AC</v>
      </c>
      <c r="B83" s="13" t="str">
        <f>VLOOKUP(A83,Families!A:B,2,FALSE)</f>
        <v xml:space="preserve"> Access Control</v>
      </c>
      <c r="C83" s="13" t="str">
        <f>VLOOKUP(D83,'NIST 800-53 (Rev. 4)'!A:C,3,FALSE)</f>
        <v>REMOTE ACCESS</v>
      </c>
      <c r="D83" s="13" t="s">
        <v>23</v>
      </c>
      <c r="E83" s="55">
        <v>9</v>
      </c>
      <c r="F83" s="2" t="str">
        <f t="shared" si="7"/>
        <v>AC-17-9</v>
      </c>
      <c r="G83" s="17" t="s">
        <v>609</v>
      </c>
      <c r="H83" s="13" t="str">
        <f t="shared" si="8"/>
        <v>N</v>
      </c>
      <c r="I83" s="13"/>
      <c r="J83" s="13" t="str">
        <f t="shared" si="9"/>
        <v>Y</v>
      </c>
      <c r="K83" s="13" t="str">
        <f>IFERROR(VLOOKUP(F83,'Low High Medium'!I:I,1,FALSE)," ")</f>
        <v>AC-17-9</v>
      </c>
      <c r="L83" s="13" t="str">
        <f t="shared" si="10"/>
        <v>Y</v>
      </c>
      <c r="M83" s="13" t="str">
        <f>IFERROR(VLOOKUP(F83,'Low High Medium'!D:D,1,FALSE)," ")</f>
        <v>AC-17-9</v>
      </c>
      <c r="N83" s="13" t="str">
        <f>VLOOKUP(D83,'NIST 800-53 (Rev. 4)'!A:D,4,FALSE)</f>
        <v>P1</v>
      </c>
    </row>
    <row r="84" spans="1:14">
      <c r="A84" s="13" t="str">
        <f t="shared" si="6"/>
        <v>AC</v>
      </c>
      <c r="B84" s="13" t="str">
        <f>VLOOKUP(A84,Families!A:B,2,FALSE)</f>
        <v xml:space="preserve"> Access Control</v>
      </c>
      <c r="C84" s="13" t="str">
        <f>VLOOKUP(D84,'NIST 800-53 (Rev. 4)'!A:C,3,FALSE)</f>
        <v>WIRELESS ACCESS</v>
      </c>
      <c r="D84" s="13" t="s">
        <v>34</v>
      </c>
      <c r="E84" s="55">
        <v>0</v>
      </c>
      <c r="F84" s="2" t="str">
        <f t="shared" si="7"/>
        <v>AC-18-0</v>
      </c>
      <c r="G84" s="17" t="s">
        <v>615</v>
      </c>
      <c r="H84" s="13" t="str">
        <f t="shared" si="8"/>
        <v>Y</v>
      </c>
      <c r="I84" s="13" t="str">
        <f t="shared" si="11"/>
        <v>AC-18-0</v>
      </c>
      <c r="J84" s="13" t="str">
        <f t="shared" si="9"/>
        <v>Y</v>
      </c>
      <c r="K84" s="13" t="str">
        <f>IFERROR(VLOOKUP(F84,'Low High Medium'!I:I,1,FALSE)," ")</f>
        <v>AC-18-0</v>
      </c>
      <c r="L84" s="13" t="str">
        <f t="shared" si="10"/>
        <v>Y</v>
      </c>
      <c r="M84" s="13" t="str">
        <f>IFERROR(VLOOKUP(F84,'Low High Medium'!D:D,1,FALSE)," ")</f>
        <v>AC-18-0</v>
      </c>
      <c r="N84" s="13" t="str">
        <f>VLOOKUP(D84,'NIST 800-53 (Rev. 4)'!A:D,4,FALSE)</f>
        <v>P1</v>
      </c>
    </row>
    <row r="85" spans="1:14">
      <c r="A85" s="13" t="str">
        <f t="shared" si="6"/>
        <v>AC</v>
      </c>
      <c r="B85" s="13" t="str">
        <f>VLOOKUP(A85,Families!A:B,2,FALSE)</f>
        <v xml:space="preserve"> Access Control</v>
      </c>
      <c r="C85" s="13" t="str">
        <f>VLOOKUP(D85,'NIST 800-53 (Rev. 4)'!A:C,3,FALSE)</f>
        <v>WIRELESS ACCESS</v>
      </c>
      <c r="D85" s="13" t="s">
        <v>34</v>
      </c>
      <c r="E85" s="55">
        <v>1</v>
      </c>
      <c r="F85" s="2" t="str">
        <f t="shared" si="7"/>
        <v>AC-18-1</v>
      </c>
      <c r="G85" s="17" t="s">
        <v>35</v>
      </c>
      <c r="H85" s="13" t="str">
        <f t="shared" si="8"/>
        <v>N</v>
      </c>
      <c r="I85" s="13"/>
      <c r="J85" s="13" t="str">
        <f t="shared" si="9"/>
        <v>Y</v>
      </c>
      <c r="K85" s="13" t="str">
        <f>IFERROR(VLOOKUP(F85,'Low High Medium'!I:I,1,FALSE)," ")</f>
        <v>AC-18-1</v>
      </c>
      <c r="L85" s="13" t="str">
        <f t="shared" si="10"/>
        <v>Y</v>
      </c>
      <c r="M85" s="13" t="str">
        <f>IFERROR(VLOOKUP(F85,'Low High Medium'!D:D,1,FALSE)," ")</f>
        <v>AC-18-1</v>
      </c>
      <c r="N85" s="13" t="str">
        <f>VLOOKUP(D85,'NIST 800-53 (Rev. 4)'!A:D,4,FALSE)</f>
        <v>P1</v>
      </c>
    </row>
    <row r="86" spans="1:14">
      <c r="A86" s="13" t="str">
        <f t="shared" si="6"/>
        <v>AC</v>
      </c>
      <c r="B86" s="13" t="str">
        <f>VLOOKUP(A86,Families!A:B,2,FALSE)</f>
        <v xml:space="preserve"> Access Control</v>
      </c>
      <c r="C86" s="13" t="str">
        <f>VLOOKUP(D86,'NIST 800-53 (Rev. 4)'!A:C,3,FALSE)</f>
        <v>WIRELESS ACCESS</v>
      </c>
      <c r="D86" s="13" t="s">
        <v>34</v>
      </c>
      <c r="E86" s="55">
        <v>2</v>
      </c>
      <c r="F86" s="2" t="str">
        <f t="shared" si="7"/>
        <v>AC-18-2</v>
      </c>
      <c r="G86" s="17" t="s">
        <v>611</v>
      </c>
      <c r="H86" s="13" t="str">
        <f t="shared" si="8"/>
        <v>N</v>
      </c>
      <c r="I86" s="13"/>
      <c r="J86" s="13" t="str">
        <f t="shared" si="9"/>
        <v>N</v>
      </c>
      <c r="K86" s="13" t="str">
        <f>IFERROR(VLOOKUP(F86,'Low High Medium'!I:I,1,FALSE)," ")</f>
        <v xml:space="preserve"> </v>
      </c>
      <c r="L86" s="13" t="str">
        <f t="shared" si="10"/>
        <v>N</v>
      </c>
      <c r="M86" s="13" t="str">
        <f>IFERROR(VLOOKUP(F86,'Low High Medium'!D:D,1,FALSE)," ")</f>
        <v xml:space="preserve"> </v>
      </c>
      <c r="N86" s="13" t="str">
        <f>VLOOKUP(D86,'NIST 800-53 (Rev. 4)'!A:D,4,FALSE)</f>
        <v>P1</v>
      </c>
    </row>
    <row r="87" spans="1:14">
      <c r="A87" s="13" t="str">
        <f t="shared" si="6"/>
        <v>AC</v>
      </c>
      <c r="B87" s="13" t="str">
        <f>VLOOKUP(A87,Families!A:B,2,FALSE)</f>
        <v xml:space="preserve"> Access Control</v>
      </c>
      <c r="C87" s="13" t="str">
        <f>VLOOKUP(D87,'NIST 800-53 (Rev. 4)'!A:C,3,FALSE)</f>
        <v>WIRELESS ACCESS</v>
      </c>
      <c r="D87" s="13" t="s">
        <v>34</v>
      </c>
      <c r="E87" s="55">
        <v>3</v>
      </c>
      <c r="F87" s="2" t="str">
        <f t="shared" si="7"/>
        <v>AC-18-3</v>
      </c>
      <c r="G87" s="17" t="s">
        <v>36</v>
      </c>
      <c r="H87" s="13" t="str">
        <f t="shared" si="8"/>
        <v>N</v>
      </c>
      <c r="I87" s="13"/>
      <c r="J87" s="13" t="str">
        <f t="shared" si="9"/>
        <v>N</v>
      </c>
      <c r="K87" s="13" t="str">
        <f>IFERROR(VLOOKUP(F87,'Low High Medium'!I:I,1,FALSE)," ")</f>
        <v xml:space="preserve"> </v>
      </c>
      <c r="L87" s="13" t="str">
        <f t="shared" si="10"/>
        <v>Y</v>
      </c>
      <c r="M87" s="13" t="str">
        <f>IFERROR(VLOOKUP(F87,'Low High Medium'!D:D,1,FALSE)," ")</f>
        <v>AC-18-3</v>
      </c>
      <c r="N87" s="13" t="str">
        <f>VLOOKUP(D87,'NIST 800-53 (Rev. 4)'!A:D,4,FALSE)</f>
        <v>P1</v>
      </c>
    </row>
    <row r="88" spans="1:14">
      <c r="A88" s="13" t="str">
        <f t="shared" si="6"/>
        <v>AC</v>
      </c>
      <c r="B88" s="13" t="str">
        <f>VLOOKUP(A88,Families!A:B,2,FALSE)</f>
        <v xml:space="preserve"> Access Control</v>
      </c>
      <c r="C88" s="13" t="str">
        <f>VLOOKUP(D88,'NIST 800-53 (Rev. 4)'!A:C,3,FALSE)</f>
        <v>WIRELESS ACCESS</v>
      </c>
      <c r="D88" s="13" t="s">
        <v>34</v>
      </c>
      <c r="E88" s="55">
        <v>4</v>
      </c>
      <c r="F88" s="2" t="str">
        <f t="shared" si="7"/>
        <v>AC-18-4</v>
      </c>
      <c r="G88" s="17" t="s">
        <v>37</v>
      </c>
      <c r="H88" s="13" t="str">
        <f t="shared" si="8"/>
        <v>N</v>
      </c>
      <c r="I88" s="13"/>
      <c r="J88" s="13" t="str">
        <f t="shared" si="9"/>
        <v>N</v>
      </c>
      <c r="K88" s="13" t="str">
        <f>IFERROR(VLOOKUP(F88,'Low High Medium'!I:I,1,FALSE)," ")</f>
        <v xml:space="preserve"> </v>
      </c>
      <c r="L88" s="13" t="str">
        <f t="shared" si="10"/>
        <v>Y</v>
      </c>
      <c r="M88" s="13" t="str">
        <f>IFERROR(VLOOKUP(F88,'Low High Medium'!D:D,1,FALSE)," ")</f>
        <v>AC-18-4</v>
      </c>
      <c r="N88" s="13" t="str">
        <f>VLOOKUP(D88,'NIST 800-53 (Rev. 4)'!A:D,4,FALSE)</f>
        <v>P1</v>
      </c>
    </row>
    <row r="89" spans="1:14">
      <c r="A89" s="13" t="str">
        <f t="shared" si="6"/>
        <v>AC</v>
      </c>
      <c r="B89" s="13" t="str">
        <f>VLOOKUP(A89,Families!A:B,2,FALSE)</f>
        <v xml:space="preserve"> Access Control</v>
      </c>
      <c r="C89" s="13" t="str">
        <f>VLOOKUP(D89,'NIST 800-53 (Rev. 4)'!A:C,3,FALSE)</f>
        <v>WIRELESS ACCESS</v>
      </c>
      <c r="D89" s="13" t="s">
        <v>34</v>
      </c>
      <c r="E89" s="55">
        <v>5</v>
      </c>
      <c r="F89" s="2" t="str">
        <f t="shared" si="7"/>
        <v>AC-18-5</v>
      </c>
      <c r="G89" s="17" t="s">
        <v>38</v>
      </c>
      <c r="H89" s="13" t="str">
        <f t="shared" si="8"/>
        <v>N</v>
      </c>
      <c r="I89" s="13"/>
      <c r="J89" s="13" t="str">
        <f t="shared" si="9"/>
        <v>N</v>
      </c>
      <c r="K89" s="13" t="str">
        <f>IFERROR(VLOOKUP(F89,'Low High Medium'!I:I,1,FALSE)," ")</f>
        <v xml:space="preserve"> </v>
      </c>
      <c r="L89" s="13" t="str">
        <f t="shared" si="10"/>
        <v>Y</v>
      </c>
      <c r="M89" s="13" t="str">
        <f>IFERROR(VLOOKUP(F89,'Low High Medium'!D:D,1,FALSE)," ")</f>
        <v>AC-18-5</v>
      </c>
      <c r="N89" s="13" t="str">
        <f>VLOOKUP(D89,'NIST 800-53 (Rev. 4)'!A:D,4,FALSE)</f>
        <v>P1</v>
      </c>
    </row>
    <row r="90" spans="1:14" ht="30">
      <c r="A90" s="13" t="str">
        <f t="shared" si="6"/>
        <v>AC</v>
      </c>
      <c r="B90" s="13" t="str">
        <f>VLOOKUP(A90,Families!A:B,2,FALSE)</f>
        <v xml:space="preserve"> Access Control</v>
      </c>
      <c r="C90" s="13" t="str">
        <f>VLOOKUP(D90,'NIST 800-53 (Rev. 4)'!A:C,3,FALSE)</f>
        <v>ACCESS CONTROL FOR MOBILE DEVICES</v>
      </c>
      <c r="D90" s="13" t="s">
        <v>36</v>
      </c>
      <c r="E90" s="55">
        <v>0</v>
      </c>
      <c r="F90" s="2" t="str">
        <f t="shared" si="7"/>
        <v>AC-19-0</v>
      </c>
      <c r="G90" s="17" t="s">
        <v>616</v>
      </c>
      <c r="H90" s="13" t="str">
        <f t="shared" si="8"/>
        <v>Y</v>
      </c>
      <c r="I90" s="13" t="str">
        <f t="shared" si="11"/>
        <v>AC-19-0</v>
      </c>
      <c r="J90" s="13" t="str">
        <f t="shared" si="9"/>
        <v>Y</v>
      </c>
      <c r="K90" s="13" t="str">
        <f>IFERROR(VLOOKUP(F90,'Low High Medium'!I:I,1,FALSE)," ")</f>
        <v>AC-19-0</v>
      </c>
      <c r="L90" s="13" t="str">
        <f t="shared" si="10"/>
        <v>Y</v>
      </c>
      <c r="M90" s="13" t="str">
        <f>IFERROR(VLOOKUP(F90,'Low High Medium'!D:D,1,FALSE)," ")</f>
        <v>AC-19-0</v>
      </c>
      <c r="N90" s="13" t="str">
        <f>VLOOKUP(D90,'NIST 800-53 (Rev. 4)'!A:D,4,FALSE)</f>
        <v>P1</v>
      </c>
    </row>
    <row r="91" spans="1:14">
      <c r="A91" s="13" t="str">
        <f t="shared" si="6"/>
        <v>AC</v>
      </c>
      <c r="B91" s="13" t="str">
        <f>VLOOKUP(A91,Families!A:B,2,FALSE)</f>
        <v xml:space="preserve"> Access Control</v>
      </c>
      <c r="C91" s="13" t="str">
        <f>VLOOKUP(D91,'NIST 800-53 (Rev. 4)'!A:C,3,FALSE)</f>
        <v>ACCESS CONTROL FOR MOBILE DEVICES</v>
      </c>
      <c r="D91" s="13" t="s">
        <v>36</v>
      </c>
      <c r="E91" s="55">
        <v>1</v>
      </c>
      <c r="F91" s="2" t="str">
        <f t="shared" si="7"/>
        <v>AC-19-1</v>
      </c>
      <c r="G91" s="17" t="s">
        <v>611</v>
      </c>
      <c r="H91" s="13" t="str">
        <f t="shared" si="8"/>
        <v>N</v>
      </c>
      <c r="I91" s="13"/>
      <c r="J91" s="13" t="str">
        <f t="shared" si="9"/>
        <v>N</v>
      </c>
      <c r="K91" s="13" t="str">
        <f>IFERROR(VLOOKUP(F91,'Low High Medium'!I:I,1,FALSE)," ")</f>
        <v xml:space="preserve"> </v>
      </c>
      <c r="L91" s="13" t="str">
        <f t="shared" si="10"/>
        <v>N</v>
      </c>
      <c r="M91" s="13" t="str">
        <f>IFERROR(VLOOKUP(F91,'Low High Medium'!D:D,1,FALSE)," ")</f>
        <v xml:space="preserve"> </v>
      </c>
      <c r="N91" s="13" t="str">
        <f>VLOOKUP(D91,'NIST 800-53 (Rev. 4)'!A:D,4,FALSE)</f>
        <v>P1</v>
      </c>
    </row>
    <row r="92" spans="1:14">
      <c r="A92" s="13" t="str">
        <f t="shared" si="6"/>
        <v>AC</v>
      </c>
      <c r="B92" s="13" t="str">
        <f>VLOOKUP(A92,Families!A:B,2,FALSE)</f>
        <v xml:space="preserve"> Access Control</v>
      </c>
      <c r="C92" s="13" t="str">
        <f>VLOOKUP(D92,'NIST 800-53 (Rev. 4)'!A:C,3,FALSE)</f>
        <v>ACCESS CONTROL FOR MOBILE DEVICES</v>
      </c>
      <c r="D92" s="13" t="s">
        <v>36</v>
      </c>
      <c r="E92" s="55">
        <v>2</v>
      </c>
      <c r="F92" s="2" t="str">
        <f t="shared" si="7"/>
        <v>AC-19-2</v>
      </c>
      <c r="G92" s="17" t="s">
        <v>611</v>
      </c>
      <c r="H92" s="13" t="str">
        <f t="shared" si="8"/>
        <v>N</v>
      </c>
      <c r="I92" s="13"/>
      <c r="J92" s="13" t="str">
        <f t="shared" si="9"/>
        <v>N</v>
      </c>
      <c r="K92" s="13" t="str">
        <f>IFERROR(VLOOKUP(F92,'Low High Medium'!I:I,1,FALSE)," ")</f>
        <v xml:space="preserve"> </v>
      </c>
      <c r="L92" s="13" t="str">
        <f t="shared" si="10"/>
        <v>N</v>
      </c>
      <c r="M92" s="13" t="str">
        <f>IFERROR(VLOOKUP(F92,'Low High Medium'!D:D,1,FALSE)," ")</f>
        <v xml:space="preserve"> </v>
      </c>
      <c r="N92" s="13" t="str">
        <f>VLOOKUP(D92,'NIST 800-53 (Rev. 4)'!A:D,4,FALSE)</f>
        <v>P1</v>
      </c>
    </row>
    <row r="93" spans="1:14">
      <c r="A93" s="13" t="str">
        <f t="shared" si="6"/>
        <v>AC</v>
      </c>
      <c r="B93" s="13" t="str">
        <f>VLOOKUP(A93,Families!A:B,2,FALSE)</f>
        <v xml:space="preserve"> Access Control</v>
      </c>
      <c r="C93" s="13" t="str">
        <f>VLOOKUP(D93,'NIST 800-53 (Rev. 4)'!A:C,3,FALSE)</f>
        <v>ACCESS CONTROL FOR MOBILE DEVICES</v>
      </c>
      <c r="D93" s="13" t="s">
        <v>36</v>
      </c>
      <c r="E93" s="55">
        <v>3</v>
      </c>
      <c r="F93" s="2" t="str">
        <f t="shared" si="7"/>
        <v>AC-19-3</v>
      </c>
      <c r="G93" s="17" t="s">
        <v>611</v>
      </c>
      <c r="H93" s="13" t="str">
        <f t="shared" si="8"/>
        <v>N</v>
      </c>
      <c r="I93" s="13"/>
      <c r="J93" s="13" t="str">
        <f t="shared" si="9"/>
        <v>N</v>
      </c>
      <c r="K93" s="13" t="str">
        <f>IFERROR(VLOOKUP(F93,'Low High Medium'!I:I,1,FALSE)," ")</f>
        <v xml:space="preserve"> </v>
      </c>
      <c r="L93" s="13" t="str">
        <f t="shared" si="10"/>
        <v>N</v>
      </c>
      <c r="M93" s="13" t="str">
        <f>IFERROR(VLOOKUP(F93,'Low High Medium'!D:D,1,FALSE)," ")</f>
        <v xml:space="preserve"> </v>
      </c>
      <c r="N93" s="13" t="str">
        <f>VLOOKUP(D93,'NIST 800-53 (Rev. 4)'!A:D,4,FALSE)</f>
        <v>P1</v>
      </c>
    </row>
    <row r="94" spans="1:14">
      <c r="A94" s="13" t="str">
        <f t="shared" si="6"/>
        <v>AC</v>
      </c>
      <c r="B94" s="13" t="str">
        <f>VLOOKUP(A94,Families!A:B,2,FALSE)</f>
        <v xml:space="preserve"> Access Control</v>
      </c>
      <c r="C94" s="13" t="str">
        <f>VLOOKUP(D94,'NIST 800-53 (Rev. 4)'!A:C,3,FALSE)</f>
        <v>ACCESS CONTROL FOR MOBILE DEVICES</v>
      </c>
      <c r="D94" s="13" t="s">
        <v>36</v>
      </c>
      <c r="E94" s="55">
        <v>4</v>
      </c>
      <c r="F94" s="2" t="str">
        <f t="shared" si="7"/>
        <v>AC-19-4</v>
      </c>
      <c r="G94" s="17" t="s">
        <v>39</v>
      </c>
      <c r="H94" s="13" t="str">
        <f t="shared" si="8"/>
        <v>N</v>
      </c>
      <c r="I94" s="13"/>
      <c r="J94" s="13" t="str">
        <f t="shared" si="9"/>
        <v>N</v>
      </c>
      <c r="K94" s="13" t="str">
        <f>IFERROR(VLOOKUP(F94,'Low High Medium'!I:I,1,FALSE)," ")</f>
        <v xml:space="preserve"> </v>
      </c>
      <c r="L94" s="13" t="str">
        <f t="shared" si="10"/>
        <v>N</v>
      </c>
      <c r="M94" s="13" t="str">
        <f>IFERROR(VLOOKUP(F94,'Low High Medium'!D:D,1,FALSE)," ")</f>
        <v xml:space="preserve"> </v>
      </c>
      <c r="N94" s="13" t="str">
        <f>VLOOKUP(D94,'NIST 800-53 (Rev. 4)'!A:D,4,FALSE)</f>
        <v>P1</v>
      </c>
    </row>
    <row r="95" spans="1:14">
      <c r="A95" s="13" t="str">
        <f t="shared" si="6"/>
        <v>AC</v>
      </c>
      <c r="B95" s="13" t="str">
        <f>VLOOKUP(A95,Families!A:B,2,FALSE)</f>
        <v xml:space="preserve"> Access Control</v>
      </c>
      <c r="C95" s="13" t="str">
        <f>VLOOKUP(D95,'NIST 800-53 (Rev. 4)'!A:C,3,FALSE)</f>
        <v>ACCESS CONTROL FOR MOBILE DEVICES</v>
      </c>
      <c r="D95" s="13" t="s">
        <v>36</v>
      </c>
      <c r="E95" s="55">
        <v>5</v>
      </c>
      <c r="F95" s="2" t="str">
        <f t="shared" si="7"/>
        <v>AC-19-5</v>
      </c>
      <c r="G95" s="17" t="s">
        <v>40</v>
      </c>
      <c r="H95" s="13" t="str">
        <f t="shared" si="8"/>
        <v>N</v>
      </c>
      <c r="I95" s="13"/>
      <c r="J95" s="13" t="str">
        <f t="shared" si="9"/>
        <v>Y</v>
      </c>
      <c r="K95" s="13" t="str">
        <f>IFERROR(VLOOKUP(F95,'Low High Medium'!I:I,1,FALSE)," ")</f>
        <v>AC-19-5</v>
      </c>
      <c r="L95" s="13" t="str">
        <f t="shared" si="10"/>
        <v>Y</v>
      </c>
      <c r="M95" s="13" t="str">
        <f>IFERROR(VLOOKUP(F95,'Low High Medium'!D:D,1,FALSE)," ")</f>
        <v>AC-19-5</v>
      </c>
      <c r="N95" s="13" t="str">
        <f>VLOOKUP(D95,'NIST 800-53 (Rev. 4)'!A:D,4,FALSE)</f>
        <v>P1</v>
      </c>
    </row>
    <row r="96" spans="1:14">
      <c r="A96" s="13" t="str">
        <f t="shared" si="6"/>
        <v>AC</v>
      </c>
      <c r="B96" s="13" t="str">
        <f>VLOOKUP(A96,Families!A:B,2,FALSE)</f>
        <v xml:space="preserve"> Access Control</v>
      </c>
      <c r="C96" s="13" t="str">
        <f>VLOOKUP(D96,'NIST 800-53 (Rev. 4)'!A:C,3,FALSE)</f>
        <v>USE OF EXTERNAL INFORMATION SYSTEMS</v>
      </c>
      <c r="D96" s="13" t="s">
        <v>41</v>
      </c>
      <c r="E96" s="55">
        <v>0</v>
      </c>
      <c r="F96" s="2" t="str">
        <f t="shared" si="7"/>
        <v>AC-20-0</v>
      </c>
      <c r="G96" s="17" t="s">
        <v>617</v>
      </c>
      <c r="H96" s="13" t="str">
        <f t="shared" si="8"/>
        <v>Y</v>
      </c>
      <c r="I96" s="13" t="str">
        <f t="shared" si="11"/>
        <v>AC-20-0</v>
      </c>
      <c r="J96" s="13" t="str">
        <f t="shared" si="9"/>
        <v>Y</v>
      </c>
      <c r="K96" s="13" t="str">
        <f>IFERROR(VLOOKUP(F96,'Low High Medium'!I:I,1,FALSE)," ")</f>
        <v>AC-20-0</v>
      </c>
      <c r="L96" s="13" t="str">
        <f t="shared" si="10"/>
        <v>Y</v>
      </c>
      <c r="M96" s="13" t="str">
        <f>IFERROR(VLOOKUP(F96,'Low High Medium'!D:D,1,FALSE)," ")</f>
        <v>AC-20-0</v>
      </c>
      <c r="N96" s="13" t="str">
        <f>VLOOKUP(D96,'NIST 800-53 (Rev. 4)'!A:D,4,FALSE)</f>
        <v>P1</v>
      </c>
    </row>
    <row r="97" spans="1:14">
      <c r="A97" s="13" t="str">
        <f t="shared" si="6"/>
        <v>AC</v>
      </c>
      <c r="B97" s="13" t="str">
        <f>VLOOKUP(A97,Families!A:B,2,FALSE)</f>
        <v xml:space="preserve"> Access Control</v>
      </c>
      <c r="C97" s="13" t="str">
        <f>VLOOKUP(D97,'NIST 800-53 (Rev. 4)'!A:C,3,FALSE)</f>
        <v>USE OF EXTERNAL INFORMATION SYSTEMS</v>
      </c>
      <c r="D97" s="13" t="s">
        <v>41</v>
      </c>
      <c r="E97" s="55">
        <v>1</v>
      </c>
      <c r="F97" s="2" t="str">
        <f t="shared" si="7"/>
        <v>AC-20-1</v>
      </c>
      <c r="G97" s="17" t="s">
        <v>42</v>
      </c>
      <c r="H97" s="13" t="str">
        <f t="shared" si="8"/>
        <v>N</v>
      </c>
      <c r="I97" s="13"/>
      <c r="J97" s="13" t="str">
        <f t="shared" si="9"/>
        <v>Y</v>
      </c>
      <c r="K97" s="13" t="str">
        <f>IFERROR(VLOOKUP(F97,'Low High Medium'!I:I,1,FALSE)," ")</f>
        <v>AC-20-1</v>
      </c>
      <c r="L97" s="13" t="str">
        <f t="shared" si="10"/>
        <v>Y</v>
      </c>
      <c r="M97" s="13" t="str">
        <f>IFERROR(VLOOKUP(F97,'Low High Medium'!D:D,1,FALSE)," ")</f>
        <v>AC-20-1</v>
      </c>
      <c r="N97" s="13" t="str">
        <f>VLOOKUP(D97,'NIST 800-53 (Rev. 4)'!A:D,4,FALSE)</f>
        <v>P1</v>
      </c>
    </row>
    <row r="98" spans="1:14">
      <c r="A98" s="13" t="str">
        <f t="shared" si="6"/>
        <v>AC</v>
      </c>
      <c r="B98" s="13" t="str">
        <f>VLOOKUP(A98,Families!A:B,2,FALSE)</f>
        <v xml:space="preserve"> Access Control</v>
      </c>
      <c r="C98" s="13" t="str">
        <f>VLOOKUP(D98,'NIST 800-53 (Rev. 4)'!A:C,3,FALSE)</f>
        <v>USE OF EXTERNAL INFORMATION SYSTEMS</v>
      </c>
      <c r="D98" s="13" t="s">
        <v>41</v>
      </c>
      <c r="E98" s="55">
        <v>2</v>
      </c>
      <c r="F98" s="2" t="str">
        <f t="shared" si="7"/>
        <v>AC-20-2</v>
      </c>
      <c r="G98" s="17" t="s">
        <v>609</v>
      </c>
      <c r="H98" s="13" t="str">
        <f t="shared" si="8"/>
        <v>N</v>
      </c>
      <c r="I98" s="13"/>
      <c r="J98" s="13" t="str">
        <f t="shared" si="9"/>
        <v>Y</v>
      </c>
      <c r="K98" s="13" t="str">
        <f>IFERROR(VLOOKUP(F98,'Low High Medium'!I:I,1,FALSE)," ")</f>
        <v>AC-20-2</v>
      </c>
      <c r="L98" s="13" t="str">
        <f t="shared" si="10"/>
        <v>Y</v>
      </c>
      <c r="M98" s="13" t="str">
        <f>IFERROR(VLOOKUP(F98,'Low High Medium'!D:D,1,FALSE)," ")</f>
        <v>AC-20-2</v>
      </c>
      <c r="N98" s="13" t="str">
        <f>VLOOKUP(D98,'NIST 800-53 (Rev. 4)'!A:D,4,FALSE)</f>
        <v>P1</v>
      </c>
    </row>
    <row r="99" spans="1:14">
      <c r="A99" s="13" t="str">
        <f t="shared" si="6"/>
        <v>AC</v>
      </c>
      <c r="B99" s="13" t="str">
        <f>VLOOKUP(A99,Families!A:B,2,FALSE)</f>
        <v xml:space="preserve"> Access Control</v>
      </c>
      <c r="C99" s="13" t="str">
        <f>VLOOKUP(D99,'NIST 800-53 (Rev. 4)'!A:C,3,FALSE)</f>
        <v>USE OF EXTERNAL INFORMATION SYSTEMS</v>
      </c>
      <c r="D99" s="13" t="s">
        <v>41</v>
      </c>
      <c r="E99" s="55">
        <v>3</v>
      </c>
      <c r="F99" s="2" t="str">
        <f t="shared" si="7"/>
        <v>AC-20-3</v>
      </c>
      <c r="G99" s="17" t="s">
        <v>609</v>
      </c>
      <c r="H99" s="13" t="str">
        <f t="shared" si="8"/>
        <v>N</v>
      </c>
      <c r="I99" s="13"/>
      <c r="J99" s="13" t="str">
        <f t="shared" si="9"/>
        <v>N</v>
      </c>
      <c r="K99" s="13" t="str">
        <f>IFERROR(VLOOKUP(F99,'Low High Medium'!I:I,1,FALSE)," ")</f>
        <v xml:space="preserve"> </v>
      </c>
      <c r="L99" s="13" t="str">
        <f t="shared" si="10"/>
        <v>N</v>
      </c>
      <c r="M99" s="13" t="str">
        <f>IFERROR(VLOOKUP(F99,'Low High Medium'!D:D,1,FALSE)," ")</f>
        <v xml:space="preserve"> </v>
      </c>
      <c r="N99" s="13" t="str">
        <f>VLOOKUP(D99,'NIST 800-53 (Rev. 4)'!A:D,4,FALSE)</f>
        <v>P1</v>
      </c>
    </row>
    <row r="100" spans="1:14">
      <c r="A100" s="13" t="str">
        <f t="shared" si="6"/>
        <v>AC</v>
      </c>
      <c r="B100" s="13" t="str">
        <f>VLOOKUP(A100,Families!A:B,2,FALSE)</f>
        <v xml:space="preserve"> Access Control</v>
      </c>
      <c r="C100" s="13" t="str">
        <f>VLOOKUP(D100,'NIST 800-53 (Rev. 4)'!A:C,3,FALSE)</f>
        <v>USE OF EXTERNAL INFORMATION SYSTEMS</v>
      </c>
      <c r="D100" s="13" t="s">
        <v>41</v>
      </c>
      <c r="E100" s="55">
        <v>4</v>
      </c>
      <c r="F100" s="2" t="str">
        <f t="shared" si="7"/>
        <v>AC-20-4</v>
      </c>
      <c r="G100" s="17" t="s">
        <v>609</v>
      </c>
      <c r="H100" s="13" t="str">
        <f t="shared" si="8"/>
        <v>N</v>
      </c>
      <c r="I100" s="13"/>
      <c r="J100" s="13" t="str">
        <f t="shared" si="9"/>
        <v>N</v>
      </c>
      <c r="K100" s="13" t="str">
        <f>IFERROR(VLOOKUP(F100,'Low High Medium'!I:I,1,FALSE)," ")</f>
        <v xml:space="preserve"> </v>
      </c>
      <c r="L100" s="13" t="str">
        <f t="shared" si="10"/>
        <v>N</v>
      </c>
      <c r="M100" s="13" t="str">
        <f>IFERROR(VLOOKUP(F100,'Low High Medium'!D:D,1,FALSE)," ")</f>
        <v xml:space="preserve"> </v>
      </c>
      <c r="N100" s="13" t="str">
        <f>VLOOKUP(D100,'NIST 800-53 (Rev. 4)'!A:D,4,FALSE)</f>
        <v>P1</v>
      </c>
    </row>
    <row r="101" spans="1:14">
      <c r="A101" s="13" t="str">
        <f t="shared" si="6"/>
        <v>AC</v>
      </c>
      <c r="B101" s="13" t="str">
        <f>VLOOKUP(A101,Families!A:B,2,FALSE)</f>
        <v xml:space="preserve"> Access Control</v>
      </c>
      <c r="C101" s="13" t="str">
        <f>VLOOKUP(D101,'NIST 800-53 (Rev. 4)'!A:C,3,FALSE)</f>
        <v>INFORMATION SHARING</v>
      </c>
      <c r="D101" s="13" t="s">
        <v>261</v>
      </c>
      <c r="E101" s="55">
        <v>0</v>
      </c>
      <c r="F101" s="2" t="str">
        <f t="shared" si="7"/>
        <v>AC-21-0</v>
      </c>
      <c r="G101" s="17" t="s">
        <v>9</v>
      </c>
      <c r="H101" s="13" t="str">
        <f t="shared" si="8"/>
        <v>N</v>
      </c>
      <c r="I101" s="13"/>
      <c r="J101" s="13" t="str">
        <f t="shared" si="9"/>
        <v>Y</v>
      </c>
      <c r="K101" s="13" t="str">
        <f>IFERROR(VLOOKUP(F101,'Low High Medium'!I:I,1,FALSE)," ")</f>
        <v>AC-21-0</v>
      </c>
      <c r="L101" s="13" t="str">
        <f t="shared" si="10"/>
        <v>Y</v>
      </c>
      <c r="M101" s="13" t="str">
        <f>IFERROR(VLOOKUP(F101,'Low High Medium'!D:D,1,FALSE)," ")</f>
        <v>AC-21-0</v>
      </c>
      <c r="N101" s="13" t="str">
        <f>VLOOKUP(D101,'NIST 800-53 (Rev. 4)'!A:D,4,FALSE)</f>
        <v>P2</v>
      </c>
    </row>
    <row r="102" spans="1:14">
      <c r="A102" s="13" t="str">
        <f t="shared" si="6"/>
        <v>AC</v>
      </c>
      <c r="B102" s="13" t="str">
        <f>VLOOKUP(A102,Families!A:B,2,FALSE)</f>
        <v xml:space="preserve"> Access Control</v>
      </c>
      <c r="C102" s="13" t="str">
        <f>VLOOKUP(D102,'NIST 800-53 (Rev. 4)'!A:C,3,FALSE)</f>
        <v>INFORMATION SHARING</v>
      </c>
      <c r="D102" s="13" t="s">
        <v>261</v>
      </c>
      <c r="E102" s="55">
        <v>1</v>
      </c>
      <c r="F102" s="2" t="str">
        <f t="shared" si="7"/>
        <v>AC-21-1</v>
      </c>
      <c r="G102" s="17" t="s">
        <v>609</v>
      </c>
      <c r="H102" s="13" t="str">
        <f t="shared" si="8"/>
        <v>N</v>
      </c>
      <c r="I102" s="13"/>
      <c r="J102" s="13" t="str">
        <f t="shared" si="9"/>
        <v>N</v>
      </c>
      <c r="K102" s="13" t="str">
        <f>IFERROR(VLOOKUP(F102,'Low High Medium'!I:I,1,FALSE)," ")</f>
        <v xml:space="preserve"> </v>
      </c>
      <c r="L102" s="13" t="str">
        <f t="shared" si="10"/>
        <v>N</v>
      </c>
      <c r="M102" s="13" t="str">
        <f>IFERROR(VLOOKUP(F102,'Low High Medium'!D:D,1,FALSE)," ")</f>
        <v xml:space="preserve"> </v>
      </c>
      <c r="N102" s="13" t="str">
        <f>VLOOKUP(D102,'NIST 800-53 (Rev. 4)'!A:D,4,FALSE)</f>
        <v>P2</v>
      </c>
    </row>
    <row r="103" spans="1:14">
      <c r="A103" s="13" t="str">
        <f t="shared" si="6"/>
        <v>AC</v>
      </c>
      <c r="B103" s="13" t="str">
        <f>VLOOKUP(A103,Families!A:B,2,FALSE)</f>
        <v xml:space="preserve"> Access Control</v>
      </c>
      <c r="C103" s="13" t="str">
        <f>VLOOKUP(D103,'NIST 800-53 (Rev. 4)'!A:C,3,FALSE)</f>
        <v>INFORMATION SHARING</v>
      </c>
      <c r="D103" s="13" t="s">
        <v>261</v>
      </c>
      <c r="E103" s="55">
        <v>2</v>
      </c>
      <c r="F103" s="2" t="str">
        <f t="shared" si="7"/>
        <v>AC-21-2</v>
      </c>
      <c r="G103" s="17" t="s">
        <v>609</v>
      </c>
      <c r="H103" s="13" t="str">
        <f t="shared" si="8"/>
        <v>N</v>
      </c>
      <c r="I103" s="13"/>
      <c r="J103" s="13" t="str">
        <f t="shared" si="9"/>
        <v>N</v>
      </c>
      <c r="K103" s="13" t="str">
        <f>IFERROR(VLOOKUP(F103,'Low High Medium'!I:I,1,FALSE)," ")</f>
        <v xml:space="preserve"> </v>
      </c>
      <c r="L103" s="13" t="str">
        <f t="shared" si="10"/>
        <v>N</v>
      </c>
      <c r="M103" s="13" t="str">
        <f>IFERROR(VLOOKUP(F103,'Low High Medium'!D:D,1,FALSE)," ")</f>
        <v xml:space="preserve"> </v>
      </c>
      <c r="N103" s="13" t="str">
        <f>VLOOKUP(D103,'NIST 800-53 (Rev. 4)'!A:D,4,FALSE)</f>
        <v>P2</v>
      </c>
    </row>
    <row r="104" spans="1:14">
      <c r="A104" s="13" t="str">
        <f t="shared" si="6"/>
        <v>AC</v>
      </c>
      <c r="B104" s="13" t="str">
        <f>VLOOKUP(A104,Families!A:B,2,FALSE)</f>
        <v xml:space="preserve"> Access Control</v>
      </c>
      <c r="C104" s="13" t="str">
        <f>VLOOKUP(D104,'NIST 800-53 (Rev. 4)'!A:C,3,FALSE)</f>
        <v>PUBLICLY ACCESSIBLE CONTENT</v>
      </c>
      <c r="D104" s="13" t="s">
        <v>263</v>
      </c>
      <c r="E104" s="55">
        <v>0</v>
      </c>
      <c r="F104" s="2" t="str">
        <f t="shared" si="7"/>
        <v>AC-22-0</v>
      </c>
      <c r="G104" s="17" t="s">
        <v>618</v>
      </c>
      <c r="H104" s="13" t="str">
        <f t="shared" si="8"/>
        <v>Y</v>
      </c>
      <c r="I104" s="13" t="str">
        <f t="shared" si="11"/>
        <v>AC-22-0</v>
      </c>
      <c r="J104" s="13" t="str">
        <f t="shared" si="9"/>
        <v>Y</v>
      </c>
      <c r="K104" s="13" t="str">
        <f>IFERROR(VLOOKUP(F104,'Low High Medium'!I:I,1,FALSE)," ")</f>
        <v>AC-22-0</v>
      </c>
      <c r="L104" s="13" t="str">
        <f t="shared" si="10"/>
        <v>Y</v>
      </c>
      <c r="M104" s="13" t="str">
        <f>IFERROR(VLOOKUP(F104,'Low High Medium'!D:D,1,FALSE)," ")</f>
        <v>AC-22-0</v>
      </c>
      <c r="N104" s="13" t="str">
        <f>VLOOKUP(D104,'NIST 800-53 (Rev. 4)'!A:D,4,FALSE)</f>
        <v>P3</v>
      </c>
    </row>
    <row r="105" spans="1:14">
      <c r="A105" s="13" t="str">
        <f t="shared" si="6"/>
        <v>AT</v>
      </c>
      <c r="B105" s="13" t="str">
        <f>VLOOKUP(A105,Families!A:B,2,FALSE)</f>
        <v xml:space="preserve"> Awareness and Training</v>
      </c>
      <c r="C105" s="13" t="str">
        <f>VLOOKUP(D105,'NIST 800-53 (Rev. 4)'!A:C,3,FALSE)</f>
        <v>SECURITY AWARENESS AND TRAINING POLICY AND PROCEDURES</v>
      </c>
      <c r="D105" s="12" t="s">
        <v>265</v>
      </c>
      <c r="E105" s="56">
        <v>0</v>
      </c>
      <c r="F105" s="2" t="str">
        <f t="shared" si="7"/>
        <v>AT-1-0</v>
      </c>
      <c r="G105" s="17" t="s">
        <v>219</v>
      </c>
      <c r="H105" s="13" t="str">
        <f t="shared" si="8"/>
        <v>Y</v>
      </c>
      <c r="I105" s="13" t="str">
        <f t="shared" si="11"/>
        <v>AT-1-0</v>
      </c>
      <c r="J105" s="13" t="str">
        <f t="shared" si="9"/>
        <v>Y</v>
      </c>
      <c r="K105" s="13" t="str">
        <f>IFERROR(VLOOKUP(F105,'Low High Medium'!I:I,1,FALSE)," ")</f>
        <v>AT-1-0</v>
      </c>
      <c r="L105" s="13" t="str">
        <f t="shared" si="10"/>
        <v>Y</v>
      </c>
      <c r="M105" s="13" t="str">
        <f>IFERROR(VLOOKUP(F105,'Low High Medium'!D:D,1,FALSE)," ")</f>
        <v>AT-1-0</v>
      </c>
      <c r="N105" s="13" t="str">
        <f>VLOOKUP(D105,'NIST 800-53 (Rev. 4)'!A:D,4,FALSE)</f>
        <v>P1</v>
      </c>
    </row>
    <row r="106" spans="1:14">
      <c r="A106" s="13" t="str">
        <f t="shared" si="6"/>
        <v>AT</v>
      </c>
      <c r="B106" s="13" t="str">
        <f>VLOOKUP(A106,Families!A:B,2,FALSE)</f>
        <v xml:space="preserve"> Awareness and Training</v>
      </c>
      <c r="C106" s="13" t="str">
        <f>VLOOKUP(D106,'NIST 800-53 (Rev. 4)'!A:C,3,FALSE)</f>
        <v>SECURITY AWARENESS TRAINING</v>
      </c>
      <c r="D106" s="12" t="s">
        <v>43</v>
      </c>
      <c r="E106" s="55">
        <v>0</v>
      </c>
      <c r="F106" s="2" t="str">
        <f t="shared" si="7"/>
        <v>AT-2-0</v>
      </c>
      <c r="G106" s="17" t="s">
        <v>629</v>
      </c>
      <c r="H106" s="13" t="str">
        <f t="shared" si="8"/>
        <v>Y</v>
      </c>
      <c r="I106" s="13" t="str">
        <f t="shared" si="11"/>
        <v>AT-2-0</v>
      </c>
      <c r="J106" s="13" t="str">
        <f t="shared" si="9"/>
        <v>Y</v>
      </c>
      <c r="K106" s="13" t="str">
        <f>IFERROR(VLOOKUP(F106,'Low High Medium'!I:I,1,FALSE)," ")</f>
        <v>AT-2-0</v>
      </c>
      <c r="L106" s="13" t="str">
        <f t="shared" si="10"/>
        <v>Y</v>
      </c>
      <c r="M106" s="13" t="str">
        <f>IFERROR(VLOOKUP(F106,'Low High Medium'!D:D,1,FALSE)," ")</f>
        <v>AT-2-0</v>
      </c>
      <c r="N106" s="13" t="str">
        <f>VLOOKUP(D106,'NIST 800-53 (Rev. 4)'!A:D,4,FALSE)</f>
        <v>P1</v>
      </c>
    </row>
    <row r="107" spans="1:14">
      <c r="A107" s="13" t="str">
        <f t="shared" si="6"/>
        <v>AT</v>
      </c>
      <c r="B107" s="13" t="str">
        <f>VLOOKUP(A107,Families!A:B,2,FALSE)</f>
        <v xml:space="preserve"> Awareness and Training</v>
      </c>
      <c r="C107" s="13" t="str">
        <f>VLOOKUP(D107,'NIST 800-53 (Rev. 4)'!A:C,3,FALSE)</f>
        <v>SECURITY AWARENESS TRAINING</v>
      </c>
      <c r="D107" s="12" t="s">
        <v>43</v>
      </c>
      <c r="E107" s="55">
        <v>1</v>
      </c>
      <c r="F107" s="2" t="str">
        <f t="shared" si="7"/>
        <v>AT-2-1</v>
      </c>
      <c r="G107" s="17" t="s">
        <v>44</v>
      </c>
      <c r="H107" s="13" t="str">
        <f t="shared" si="8"/>
        <v>N</v>
      </c>
      <c r="I107" s="13"/>
      <c r="J107" s="13" t="str">
        <f t="shared" si="9"/>
        <v>N</v>
      </c>
      <c r="K107" s="13" t="str">
        <f>IFERROR(VLOOKUP(F107,'Low High Medium'!I:I,1,FALSE)," ")</f>
        <v xml:space="preserve"> </v>
      </c>
      <c r="L107" s="13" t="str">
        <f t="shared" si="10"/>
        <v>N</v>
      </c>
      <c r="M107" s="13" t="str">
        <f>IFERROR(VLOOKUP(F107,'Low High Medium'!D:D,1,FALSE)," ")</f>
        <v xml:space="preserve"> </v>
      </c>
      <c r="N107" s="13" t="str">
        <f>VLOOKUP(D107,'NIST 800-53 (Rev. 4)'!A:D,4,FALSE)</f>
        <v>P1</v>
      </c>
    </row>
    <row r="108" spans="1:14">
      <c r="A108" s="13" t="str">
        <f t="shared" si="6"/>
        <v>AT</v>
      </c>
      <c r="B108" s="13" t="str">
        <f>VLOOKUP(A108,Families!A:B,2,FALSE)</f>
        <v xml:space="preserve"> Awareness and Training</v>
      </c>
      <c r="C108" s="13" t="str">
        <f>VLOOKUP(D108,'NIST 800-53 (Rev. 4)'!A:C,3,FALSE)</f>
        <v>SECURITY AWARENESS TRAINING</v>
      </c>
      <c r="D108" s="12" t="s">
        <v>43</v>
      </c>
      <c r="E108" s="55">
        <v>2</v>
      </c>
      <c r="F108" s="2" t="str">
        <f t="shared" si="7"/>
        <v>AT-2-2</v>
      </c>
      <c r="G108" s="17" t="s">
        <v>45</v>
      </c>
      <c r="H108" s="13" t="str">
        <f t="shared" si="8"/>
        <v>N</v>
      </c>
      <c r="I108" s="13"/>
      <c r="J108" s="13" t="str">
        <f t="shared" si="9"/>
        <v>Y</v>
      </c>
      <c r="K108" s="13" t="str">
        <f>IFERROR(VLOOKUP(F108,'Low High Medium'!I:I,1,FALSE)," ")</f>
        <v>AT-2-2</v>
      </c>
      <c r="L108" s="13" t="str">
        <f t="shared" si="10"/>
        <v>Y</v>
      </c>
      <c r="M108" s="13" t="str">
        <f>IFERROR(VLOOKUP(F108,'Low High Medium'!D:D,1,FALSE)," ")</f>
        <v>AT-2-2</v>
      </c>
      <c r="N108" s="13" t="str">
        <f>VLOOKUP(D108,'NIST 800-53 (Rev. 4)'!A:D,4,FALSE)</f>
        <v>P1</v>
      </c>
    </row>
    <row r="109" spans="1:14">
      <c r="A109" s="13" t="str">
        <f t="shared" si="6"/>
        <v>AT</v>
      </c>
      <c r="B109" s="13" t="str">
        <f>VLOOKUP(A109,Families!A:B,2,FALSE)</f>
        <v xml:space="preserve"> Awareness and Training</v>
      </c>
      <c r="C109" s="13" t="str">
        <f>VLOOKUP(D109,'NIST 800-53 (Rev. 4)'!A:C,3,FALSE)</f>
        <v>ROLE-BASED SECURITY TRAINING</v>
      </c>
      <c r="D109" s="12" t="s">
        <v>46</v>
      </c>
      <c r="E109" s="55">
        <v>0</v>
      </c>
      <c r="F109" s="2" t="str">
        <f t="shared" si="7"/>
        <v>AT-3-0</v>
      </c>
      <c r="G109" s="17" t="s">
        <v>630</v>
      </c>
      <c r="H109" s="13" t="str">
        <f t="shared" si="8"/>
        <v>Y</v>
      </c>
      <c r="I109" s="13" t="str">
        <f t="shared" si="11"/>
        <v>AT-3-0</v>
      </c>
      <c r="J109" s="13" t="str">
        <f t="shared" si="9"/>
        <v>Y</v>
      </c>
      <c r="K109" s="13" t="str">
        <f>IFERROR(VLOOKUP(F109,'Low High Medium'!I:I,1,FALSE)," ")</f>
        <v>AT-3-0</v>
      </c>
      <c r="L109" s="13" t="str">
        <f t="shared" si="10"/>
        <v>Y</v>
      </c>
      <c r="M109" s="13" t="str">
        <f>IFERROR(VLOOKUP(F109,'Low High Medium'!D:D,1,FALSE)," ")</f>
        <v>AT-3-0</v>
      </c>
      <c r="N109" s="13" t="str">
        <f>VLOOKUP(D109,'NIST 800-53 (Rev. 4)'!A:D,4,FALSE)</f>
        <v>P1</v>
      </c>
    </row>
    <row r="110" spans="1:14">
      <c r="A110" s="13" t="str">
        <f t="shared" si="6"/>
        <v>AT</v>
      </c>
      <c r="B110" s="13" t="str">
        <f>VLOOKUP(A110,Families!A:B,2,FALSE)</f>
        <v xml:space="preserve"> Awareness and Training</v>
      </c>
      <c r="C110" s="13" t="str">
        <f>VLOOKUP(D110,'NIST 800-53 (Rev. 4)'!A:C,3,FALSE)</f>
        <v>ROLE-BASED SECURITY TRAINING</v>
      </c>
      <c r="D110" s="12" t="s">
        <v>46</v>
      </c>
      <c r="E110" s="55">
        <v>1</v>
      </c>
      <c r="F110" s="2" t="str">
        <f t="shared" si="7"/>
        <v>AT-3-1</v>
      </c>
      <c r="G110" s="17" t="s">
        <v>47</v>
      </c>
      <c r="H110" s="13" t="str">
        <f t="shared" si="8"/>
        <v>N</v>
      </c>
      <c r="I110" s="13"/>
      <c r="J110" s="13" t="str">
        <f t="shared" si="9"/>
        <v>N</v>
      </c>
      <c r="K110" s="13" t="str">
        <f>IFERROR(VLOOKUP(F110,'Low High Medium'!I:I,1,FALSE)," ")</f>
        <v xml:space="preserve"> </v>
      </c>
      <c r="L110" s="13" t="str">
        <f t="shared" si="10"/>
        <v>N</v>
      </c>
      <c r="M110" s="13" t="str">
        <f>IFERROR(VLOOKUP(F110,'Low High Medium'!D:D,1,FALSE)," ")</f>
        <v xml:space="preserve"> </v>
      </c>
      <c r="N110" s="13" t="str">
        <f>VLOOKUP(D110,'NIST 800-53 (Rev. 4)'!A:D,4,FALSE)</f>
        <v>P1</v>
      </c>
    </row>
    <row r="111" spans="1:14">
      <c r="A111" s="13" t="str">
        <f t="shared" si="6"/>
        <v>AT</v>
      </c>
      <c r="B111" s="13" t="str">
        <f>VLOOKUP(A111,Families!A:B,2,FALSE)</f>
        <v xml:space="preserve"> Awareness and Training</v>
      </c>
      <c r="C111" s="13" t="str">
        <f>VLOOKUP(D111,'NIST 800-53 (Rev. 4)'!A:C,3,FALSE)</f>
        <v>ROLE-BASED SECURITY TRAINING</v>
      </c>
      <c r="D111" s="12" t="s">
        <v>46</v>
      </c>
      <c r="E111" s="55">
        <v>2</v>
      </c>
      <c r="F111" s="2" t="str">
        <f t="shared" si="7"/>
        <v>AT-3-2</v>
      </c>
      <c r="G111" s="17" t="s">
        <v>48</v>
      </c>
      <c r="H111" s="13" t="str">
        <f t="shared" si="8"/>
        <v>N</v>
      </c>
      <c r="I111" s="13"/>
      <c r="J111" s="13" t="str">
        <f t="shared" si="9"/>
        <v>N</v>
      </c>
      <c r="K111" s="13" t="str">
        <f>IFERROR(VLOOKUP(F111,'Low High Medium'!I:I,1,FALSE)," ")</f>
        <v xml:space="preserve"> </v>
      </c>
      <c r="L111" s="13" t="str">
        <f t="shared" si="10"/>
        <v>N</v>
      </c>
      <c r="M111" s="13" t="str">
        <f>IFERROR(VLOOKUP(F111,'Low High Medium'!D:D,1,FALSE)," ")</f>
        <v xml:space="preserve"> </v>
      </c>
      <c r="N111" s="13" t="str">
        <f>VLOOKUP(D111,'NIST 800-53 (Rev. 4)'!A:D,4,FALSE)</f>
        <v>P1</v>
      </c>
    </row>
    <row r="112" spans="1:14">
      <c r="A112" s="13" t="str">
        <f t="shared" si="6"/>
        <v>AT</v>
      </c>
      <c r="B112" s="13" t="str">
        <f>VLOOKUP(A112,Families!A:B,2,FALSE)</f>
        <v xml:space="preserve"> Awareness and Training</v>
      </c>
      <c r="C112" s="13" t="str">
        <f>VLOOKUP(D112,'NIST 800-53 (Rev. 4)'!A:C,3,FALSE)</f>
        <v>ROLE-BASED SECURITY TRAINING</v>
      </c>
      <c r="D112" s="12" t="s">
        <v>46</v>
      </c>
      <c r="E112" s="55">
        <v>3</v>
      </c>
      <c r="F112" s="2" t="str">
        <f t="shared" si="7"/>
        <v>AT-3-3</v>
      </c>
      <c r="G112" s="17" t="s">
        <v>609</v>
      </c>
      <c r="H112" s="13" t="str">
        <f t="shared" si="8"/>
        <v>N</v>
      </c>
      <c r="I112" s="13"/>
      <c r="J112" s="13" t="str">
        <f t="shared" si="9"/>
        <v>N</v>
      </c>
      <c r="K112" s="13" t="str">
        <f>IFERROR(VLOOKUP(F112,'Low High Medium'!I:I,1,FALSE)," ")</f>
        <v xml:space="preserve"> </v>
      </c>
      <c r="L112" s="13" t="str">
        <f t="shared" si="10"/>
        <v>Y</v>
      </c>
      <c r="M112" s="13" t="str">
        <f>IFERROR(VLOOKUP(F112,'Low High Medium'!D:D,1,FALSE)," ")</f>
        <v>AT-3-3</v>
      </c>
      <c r="N112" s="13" t="str">
        <f>VLOOKUP(D112,'NIST 800-53 (Rev. 4)'!A:D,4,FALSE)</f>
        <v>P1</v>
      </c>
    </row>
    <row r="113" spans="1:14">
      <c r="A113" s="13" t="str">
        <f t="shared" si="6"/>
        <v>AT</v>
      </c>
      <c r="B113" s="13" t="str">
        <f>VLOOKUP(A113,Families!A:B,2,FALSE)</f>
        <v xml:space="preserve"> Awareness and Training</v>
      </c>
      <c r="C113" s="13" t="str">
        <f>VLOOKUP(D113,'NIST 800-53 (Rev. 4)'!A:C,3,FALSE)</f>
        <v>ROLE-BASED SECURITY TRAINING</v>
      </c>
      <c r="D113" s="12" t="s">
        <v>46</v>
      </c>
      <c r="E113" s="55">
        <v>4</v>
      </c>
      <c r="F113" s="2" t="str">
        <f t="shared" si="7"/>
        <v>AT-3-4</v>
      </c>
      <c r="G113" s="17" t="s">
        <v>609</v>
      </c>
      <c r="H113" s="13" t="str">
        <f t="shared" si="8"/>
        <v>N</v>
      </c>
      <c r="I113" s="13"/>
      <c r="J113" s="13" t="str">
        <f t="shared" si="9"/>
        <v>N</v>
      </c>
      <c r="K113" s="13" t="str">
        <f>IFERROR(VLOOKUP(F113,'Low High Medium'!I:I,1,FALSE)," ")</f>
        <v xml:space="preserve"> </v>
      </c>
      <c r="L113" s="13" t="str">
        <f t="shared" si="10"/>
        <v>Y</v>
      </c>
      <c r="M113" s="13" t="str">
        <f>IFERROR(VLOOKUP(F113,'Low High Medium'!D:D,1,FALSE)," ")</f>
        <v>AT-3-4</v>
      </c>
      <c r="N113" s="13" t="str">
        <f>VLOOKUP(D113,'NIST 800-53 (Rev. 4)'!A:D,4,FALSE)</f>
        <v>P1</v>
      </c>
    </row>
    <row r="114" spans="1:14">
      <c r="A114" s="13" t="str">
        <f t="shared" si="6"/>
        <v>AT</v>
      </c>
      <c r="B114" s="13" t="str">
        <f>VLOOKUP(A114,Families!A:B,2,FALSE)</f>
        <v xml:space="preserve"> Awareness and Training</v>
      </c>
      <c r="C114" s="13" t="str">
        <f>VLOOKUP(D114,'NIST 800-53 (Rev. 4)'!A:C,3,FALSE)</f>
        <v>SECURITY TRAINING RECORDS</v>
      </c>
      <c r="D114" s="12" t="s">
        <v>270</v>
      </c>
      <c r="E114" s="56">
        <v>0</v>
      </c>
      <c r="F114" s="2" t="str">
        <f t="shared" si="7"/>
        <v>AT-4-0</v>
      </c>
      <c r="G114" s="17" t="s">
        <v>631</v>
      </c>
      <c r="H114" s="13" t="str">
        <f t="shared" si="8"/>
        <v>Y</v>
      </c>
      <c r="I114" s="13" t="str">
        <f t="shared" si="11"/>
        <v>AT-4-0</v>
      </c>
      <c r="J114" s="13" t="str">
        <f t="shared" si="9"/>
        <v>Y</v>
      </c>
      <c r="K114" s="13" t="str">
        <f>IFERROR(VLOOKUP(F114,'Low High Medium'!I:I,1,FALSE)," ")</f>
        <v>AT-4-0</v>
      </c>
      <c r="L114" s="13" t="str">
        <f t="shared" si="10"/>
        <v>Y</v>
      </c>
      <c r="M114" s="13" t="str">
        <f>IFERROR(VLOOKUP(F114,'Low High Medium'!D:D,1,FALSE)," ")</f>
        <v>AT-4-0</v>
      </c>
      <c r="N114" s="13" t="str">
        <f>VLOOKUP(D114,'NIST 800-53 (Rev. 4)'!A:D,4,FALSE)</f>
        <v>P3</v>
      </c>
    </row>
    <row r="115" spans="1:14">
      <c r="A115" s="13" t="str">
        <f t="shared" si="6"/>
        <v>AU</v>
      </c>
      <c r="B115" s="13" t="str">
        <f>VLOOKUP(A115,Families!A:B,2,FALSE)</f>
        <v xml:space="preserve"> Audit and Accountability</v>
      </c>
      <c r="C115" s="13" t="str">
        <f>VLOOKUP(D115,'NIST 800-53 (Rev. 4)'!A:C,3,FALSE)</f>
        <v>AUDIT AND ACCOUNTABILITY POLICY AND PROCEDURES</v>
      </c>
      <c r="D115" s="12" t="s">
        <v>272</v>
      </c>
      <c r="E115" s="56">
        <v>0</v>
      </c>
      <c r="F115" s="2" t="str">
        <f t="shared" si="7"/>
        <v>AU-1-0</v>
      </c>
      <c r="G115" s="17" t="s">
        <v>219</v>
      </c>
      <c r="H115" s="13" t="str">
        <f t="shared" si="8"/>
        <v>Y</v>
      </c>
      <c r="I115" s="13" t="str">
        <f t="shared" si="11"/>
        <v>AU-1-0</v>
      </c>
      <c r="J115" s="13" t="str">
        <f t="shared" si="9"/>
        <v>Y</v>
      </c>
      <c r="K115" s="13" t="str">
        <f>IFERROR(VLOOKUP(F115,'Low High Medium'!I:I,1,FALSE)," ")</f>
        <v>AU-1-0</v>
      </c>
      <c r="L115" s="13" t="str">
        <f t="shared" si="10"/>
        <v>Y</v>
      </c>
      <c r="M115" s="13" t="str">
        <f>IFERROR(VLOOKUP(F115,'Low High Medium'!D:D,1,FALSE)," ")</f>
        <v>AU-1-0</v>
      </c>
      <c r="N115" s="13" t="str">
        <f>VLOOKUP(D115,'NIST 800-53 (Rev. 4)'!A:D,4,FALSE)</f>
        <v>P1</v>
      </c>
    </row>
    <row r="116" spans="1:14">
      <c r="A116" s="13" t="str">
        <f t="shared" si="6"/>
        <v>AU</v>
      </c>
      <c r="B116" s="13" t="str">
        <f>VLOOKUP(A116,Families!A:B,2,FALSE)</f>
        <v xml:space="preserve"> Audit and Accountability</v>
      </c>
      <c r="C116" s="13" t="str">
        <f>VLOOKUP(D116,'NIST 800-53 (Rev. 4)'!A:C,3,FALSE)</f>
        <v>AUDIT EVENTS</v>
      </c>
      <c r="D116" s="12" t="s">
        <v>27</v>
      </c>
      <c r="E116" s="55">
        <v>0</v>
      </c>
      <c r="F116" s="2" t="str">
        <f t="shared" si="7"/>
        <v>AU-2-0</v>
      </c>
      <c r="G116" s="17" t="s">
        <v>632</v>
      </c>
      <c r="H116" s="13" t="str">
        <f t="shared" si="8"/>
        <v>Y</v>
      </c>
      <c r="I116" s="13" t="str">
        <f t="shared" si="11"/>
        <v>AU-2-0</v>
      </c>
      <c r="J116" s="13" t="str">
        <f t="shared" si="9"/>
        <v>Y</v>
      </c>
      <c r="K116" s="13" t="str">
        <f>IFERROR(VLOOKUP(F116,'Low High Medium'!I:I,1,FALSE)," ")</f>
        <v>AU-2-0</v>
      </c>
      <c r="L116" s="13" t="str">
        <f t="shared" si="10"/>
        <v>Y</v>
      </c>
      <c r="M116" s="13" t="str">
        <f>IFERROR(VLOOKUP(F116,'Low High Medium'!D:D,1,FALSE)," ")</f>
        <v>AU-2-0</v>
      </c>
      <c r="N116" s="13" t="str">
        <f>VLOOKUP(D116,'NIST 800-53 (Rev. 4)'!A:D,4,FALSE)</f>
        <v>P1</v>
      </c>
    </row>
    <row r="117" spans="1:14">
      <c r="A117" s="13" t="str">
        <f t="shared" si="6"/>
        <v>AU</v>
      </c>
      <c r="B117" s="13" t="str">
        <f>VLOOKUP(A117,Families!A:B,2,FALSE)</f>
        <v xml:space="preserve"> Audit and Accountability</v>
      </c>
      <c r="C117" s="13" t="str">
        <f>VLOOKUP(D117,'NIST 800-53 (Rev. 4)'!A:C,3,FALSE)</f>
        <v>AUDIT EVENTS</v>
      </c>
      <c r="D117" s="12" t="s">
        <v>27</v>
      </c>
      <c r="E117" s="55">
        <v>1</v>
      </c>
      <c r="F117" s="2" t="str">
        <f t="shared" si="7"/>
        <v>AU-2-1</v>
      </c>
      <c r="G117" s="17" t="s">
        <v>611</v>
      </c>
      <c r="H117" s="13" t="str">
        <f t="shared" si="8"/>
        <v>N</v>
      </c>
      <c r="I117" s="13"/>
      <c r="J117" s="13" t="str">
        <f t="shared" si="9"/>
        <v>N</v>
      </c>
      <c r="K117" s="13" t="str">
        <f>IFERROR(VLOOKUP(F117,'Low High Medium'!I:I,1,FALSE)," ")</f>
        <v xml:space="preserve"> </v>
      </c>
      <c r="L117" s="13" t="str">
        <f t="shared" si="10"/>
        <v>N</v>
      </c>
      <c r="M117" s="13" t="str">
        <f>IFERROR(VLOOKUP(F117,'Low High Medium'!D:D,1,FALSE)," ")</f>
        <v xml:space="preserve"> </v>
      </c>
      <c r="N117" s="13" t="str">
        <f>VLOOKUP(D117,'NIST 800-53 (Rev. 4)'!A:D,4,FALSE)</f>
        <v>P1</v>
      </c>
    </row>
    <row r="118" spans="1:14">
      <c r="A118" s="13" t="str">
        <f t="shared" si="6"/>
        <v>AU</v>
      </c>
      <c r="B118" s="13" t="str">
        <f>VLOOKUP(A118,Families!A:B,2,FALSE)</f>
        <v xml:space="preserve"> Audit and Accountability</v>
      </c>
      <c r="C118" s="13" t="str">
        <f>VLOOKUP(D118,'NIST 800-53 (Rev. 4)'!A:C,3,FALSE)</f>
        <v>AUDIT EVENTS</v>
      </c>
      <c r="D118" s="12" t="s">
        <v>27</v>
      </c>
      <c r="E118" s="55">
        <v>2</v>
      </c>
      <c r="F118" s="2" t="str">
        <f t="shared" si="7"/>
        <v>AU-2-2</v>
      </c>
      <c r="G118" s="17" t="s">
        <v>611</v>
      </c>
      <c r="H118" s="13" t="str">
        <f t="shared" si="8"/>
        <v>N</v>
      </c>
      <c r="I118" s="13"/>
      <c r="J118" s="13" t="str">
        <f t="shared" si="9"/>
        <v>N</v>
      </c>
      <c r="K118" s="13" t="str">
        <f>IFERROR(VLOOKUP(F118,'Low High Medium'!I:I,1,FALSE)," ")</f>
        <v xml:space="preserve"> </v>
      </c>
      <c r="L118" s="13" t="str">
        <f t="shared" si="10"/>
        <v>N</v>
      </c>
      <c r="M118" s="13" t="str">
        <f>IFERROR(VLOOKUP(F118,'Low High Medium'!D:D,1,FALSE)," ")</f>
        <v xml:space="preserve"> </v>
      </c>
      <c r="N118" s="13" t="str">
        <f>VLOOKUP(D118,'NIST 800-53 (Rev. 4)'!A:D,4,FALSE)</f>
        <v>P1</v>
      </c>
    </row>
    <row r="119" spans="1:14">
      <c r="A119" s="13" t="str">
        <f t="shared" si="6"/>
        <v>AU</v>
      </c>
      <c r="B119" s="13" t="str">
        <f>VLOOKUP(A119,Families!A:B,2,FALSE)</f>
        <v xml:space="preserve"> Audit and Accountability</v>
      </c>
      <c r="C119" s="13" t="str">
        <f>VLOOKUP(D119,'NIST 800-53 (Rev. 4)'!A:C,3,FALSE)</f>
        <v>AUDIT EVENTS</v>
      </c>
      <c r="D119" s="12" t="s">
        <v>27</v>
      </c>
      <c r="E119" s="55">
        <v>3</v>
      </c>
      <c r="F119" s="2" t="str">
        <f t="shared" si="7"/>
        <v>AU-2-3</v>
      </c>
      <c r="G119" s="17" t="s">
        <v>609</v>
      </c>
      <c r="H119" s="13" t="str">
        <f t="shared" si="8"/>
        <v>N</v>
      </c>
      <c r="I119" s="13"/>
      <c r="J119" s="13" t="str">
        <f t="shared" si="9"/>
        <v>Y</v>
      </c>
      <c r="K119" s="13" t="str">
        <f>IFERROR(VLOOKUP(F119,'Low High Medium'!I:I,1,FALSE)," ")</f>
        <v>AU-2-3</v>
      </c>
      <c r="L119" s="13" t="str">
        <f t="shared" si="10"/>
        <v>Y</v>
      </c>
      <c r="M119" s="13" t="str">
        <f>IFERROR(VLOOKUP(F119,'Low High Medium'!D:D,1,FALSE)," ")</f>
        <v>AU-2-3</v>
      </c>
      <c r="N119" s="13" t="str">
        <f>VLOOKUP(D119,'NIST 800-53 (Rev. 4)'!A:D,4,FALSE)</f>
        <v>P1</v>
      </c>
    </row>
    <row r="120" spans="1:14">
      <c r="A120" s="13" t="str">
        <f t="shared" si="6"/>
        <v>AU</v>
      </c>
      <c r="B120" s="13" t="str">
        <f>VLOOKUP(A120,Families!A:B,2,FALSE)</f>
        <v xml:space="preserve"> Audit and Accountability</v>
      </c>
      <c r="C120" s="13" t="str">
        <f>VLOOKUP(D120,'NIST 800-53 (Rev. 4)'!A:C,3,FALSE)</f>
        <v>AUDIT EVENTS</v>
      </c>
      <c r="D120" s="12" t="s">
        <v>27</v>
      </c>
      <c r="E120" s="55">
        <v>4</v>
      </c>
      <c r="F120" s="2" t="str">
        <f t="shared" si="7"/>
        <v>AU-2-4</v>
      </c>
      <c r="G120" s="17" t="s">
        <v>611</v>
      </c>
      <c r="H120" s="13" t="str">
        <f t="shared" si="8"/>
        <v>N</v>
      </c>
      <c r="I120" s="13"/>
      <c r="J120" s="13" t="str">
        <f t="shared" si="9"/>
        <v>N</v>
      </c>
      <c r="K120" s="13" t="str">
        <f>IFERROR(VLOOKUP(F120,'Low High Medium'!I:I,1,FALSE)," ")</f>
        <v xml:space="preserve"> </v>
      </c>
      <c r="L120" s="13" t="str">
        <f t="shared" si="10"/>
        <v>N</v>
      </c>
      <c r="M120" s="13" t="str">
        <f>IFERROR(VLOOKUP(F120,'Low High Medium'!D:D,1,FALSE)," ")</f>
        <v xml:space="preserve"> </v>
      </c>
      <c r="N120" s="13" t="str">
        <f>VLOOKUP(D120,'NIST 800-53 (Rev. 4)'!A:D,4,FALSE)</f>
        <v>P1</v>
      </c>
    </row>
    <row r="121" spans="1:14">
      <c r="A121" s="13" t="str">
        <f t="shared" si="6"/>
        <v>AU</v>
      </c>
      <c r="B121" s="13" t="str">
        <f>VLOOKUP(A121,Families!A:B,2,FALSE)</f>
        <v xml:space="preserve"> Audit and Accountability</v>
      </c>
      <c r="C121" s="13" t="str">
        <f>VLOOKUP(D121,'NIST 800-53 (Rev. 4)'!A:C,3,FALSE)</f>
        <v>CONTENT OF AUDIT RECORDS</v>
      </c>
      <c r="D121" s="12" t="s">
        <v>49</v>
      </c>
      <c r="E121" s="55">
        <v>0</v>
      </c>
      <c r="F121" s="2" t="str">
        <f t="shared" si="7"/>
        <v>AU-3-0</v>
      </c>
      <c r="G121" s="17" t="s">
        <v>622</v>
      </c>
      <c r="H121" s="13" t="str">
        <f t="shared" si="8"/>
        <v>Y</v>
      </c>
      <c r="I121" s="13" t="str">
        <f t="shared" si="11"/>
        <v>AU-3-0</v>
      </c>
      <c r="J121" s="13" t="str">
        <f t="shared" si="9"/>
        <v>Y</v>
      </c>
      <c r="K121" s="13" t="str">
        <f>IFERROR(VLOOKUP(F121,'Low High Medium'!I:I,1,FALSE)," ")</f>
        <v>AU-3-0</v>
      </c>
      <c r="L121" s="13" t="str">
        <f t="shared" si="10"/>
        <v>Y</v>
      </c>
      <c r="M121" s="13" t="str">
        <f>IFERROR(VLOOKUP(F121,'Low High Medium'!D:D,1,FALSE)," ")</f>
        <v>AU-3-0</v>
      </c>
      <c r="N121" s="13" t="str">
        <f>VLOOKUP(D121,'NIST 800-53 (Rev. 4)'!A:D,4,FALSE)</f>
        <v>P1</v>
      </c>
    </row>
    <row r="122" spans="1:14">
      <c r="A122" s="13" t="str">
        <f t="shared" si="6"/>
        <v>AU</v>
      </c>
      <c r="B122" s="13" t="str">
        <f>VLOOKUP(A122,Families!A:B,2,FALSE)</f>
        <v xml:space="preserve"> Audit and Accountability</v>
      </c>
      <c r="C122" s="13" t="str">
        <f>VLOOKUP(D122,'NIST 800-53 (Rev. 4)'!A:C,3,FALSE)</f>
        <v>CONTENT OF AUDIT RECORDS</v>
      </c>
      <c r="D122" s="12" t="s">
        <v>49</v>
      </c>
      <c r="E122" s="55">
        <v>1</v>
      </c>
      <c r="F122" s="2" t="str">
        <f t="shared" si="7"/>
        <v>AU-3-1</v>
      </c>
      <c r="G122" s="17" t="s">
        <v>609</v>
      </c>
      <c r="H122" s="13" t="str">
        <f t="shared" si="8"/>
        <v>N</v>
      </c>
      <c r="I122" s="13"/>
      <c r="J122" s="13" t="str">
        <f t="shared" si="9"/>
        <v>Y</v>
      </c>
      <c r="K122" s="13" t="str">
        <f>IFERROR(VLOOKUP(F122,'Low High Medium'!I:I,1,FALSE)," ")</f>
        <v>AU-3-1</v>
      </c>
      <c r="L122" s="13" t="str">
        <f t="shared" si="10"/>
        <v>Y</v>
      </c>
      <c r="M122" s="13" t="str">
        <f>IFERROR(VLOOKUP(F122,'Low High Medium'!D:D,1,FALSE)," ")</f>
        <v>AU-3-1</v>
      </c>
      <c r="N122" s="13" t="str">
        <f>VLOOKUP(D122,'NIST 800-53 (Rev. 4)'!A:D,4,FALSE)</f>
        <v>P1</v>
      </c>
    </row>
    <row r="123" spans="1:14">
      <c r="A123" s="13" t="str">
        <f t="shared" si="6"/>
        <v>AU</v>
      </c>
      <c r="B123" s="13" t="str">
        <f>VLOOKUP(A123,Families!A:B,2,FALSE)</f>
        <v xml:space="preserve"> Audit and Accountability</v>
      </c>
      <c r="C123" s="13" t="str">
        <f>VLOOKUP(D123,'NIST 800-53 (Rev. 4)'!A:C,3,FALSE)</f>
        <v>CONTENT OF AUDIT RECORDS</v>
      </c>
      <c r="D123" s="12" t="s">
        <v>49</v>
      </c>
      <c r="E123" s="55">
        <v>2</v>
      </c>
      <c r="F123" s="2" t="str">
        <f t="shared" si="7"/>
        <v>AU-3-2</v>
      </c>
      <c r="G123" s="17" t="s">
        <v>50</v>
      </c>
      <c r="H123" s="13" t="str">
        <f t="shared" si="8"/>
        <v>N</v>
      </c>
      <c r="I123" s="13"/>
      <c r="J123" s="13" t="str">
        <f t="shared" si="9"/>
        <v>N</v>
      </c>
      <c r="K123" s="13" t="str">
        <f>IFERROR(VLOOKUP(F123,'Low High Medium'!I:I,1,FALSE)," ")</f>
        <v xml:space="preserve"> </v>
      </c>
      <c r="L123" s="13" t="str">
        <f t="shared" si="10"/>
        <v>Y</v>
      </c>
      <c r="M123" s="13" t="str">
        <f>IFERROR(VLOOKUP(F123,'Low High Medium'!D:D,1,FALSE)," ")</f>
        <v>AU-3-2</v>
      </c>
      <c r="N123" s="13" t="str">
        <f>VLOOKUP(D123,'NIST 800-53 (Rev. 4)'!A:D,4,FALSE)</f>
        <v>P1</v>
      </c>
    </row>
    <row r="124" spans="1:14">
      <c r="A124" s="13" t="str">
        <f t="shared" si="6"/>
        <v>AU</v>
      </c>
      <c r="B124" s="13" t="str">
        <f>VLOOKUP(A124,Families!A:B,2,FALSE)</f>
        <v xml:space="preserve"> Audit and Accountability</v>
      </c>
      <c r="C124" s="13" t="str">
        <f>VLOOKUP(D124,'NIST 800-53 (Rev. 4)'!A:C,3,FALSE)</f>
        <v>AUDIT STORAGE CAPACITY</v>
      </c>
      <c r="D124" s="12" t="s">
        <v>279</v>
      </c>
      <c r="E124" s="56">
        <v>0</v>
      </c>
      <c r="F124" s="2" t="str">
        <f t="shared" si="7"/>
        <v>AU-4-0</v>
      </c>
      <c r="G124" s="17" t="s">
        <v>633</v>
      </c>
      <c r="H124" s="13" t="str">
        <f t="shared" si="8"/>
        <v>Y</v>
      </c>
      <c r="I124" s="13" t="str">
        <f t="shared" si="11"/>
        <v>AU-4-0</v>
      </c>
      <c r="J124" s="13" t="str">
        <f t="shared" si="9"/>
        <v>Y</v>
      </c>
      <c r="K124" s="13" t="str">
        <f>IFERROR(VLOOKUP(F124,'Low High Medium'!I:I,1,FALSE)," ")</f>
        <v>AU-4-0</v>
      </c>
      <c r="L124" s="13" t="str">
        <f t="shared" si="10"/>
        <v>Y</v>
      </c>
      <c r="M124" s="13" t="str">
        <f>IFERROR(VLOOKUP(F124,'Low High Medium'!D:D,1,FALSE)," ")</f>
        <v>AU-4-0</v>
      </c>
      <c r="N124" s="13" t="str">
        <f>VLOOKUP(D124,'NIST 800-53 (Rev. 4)'!A:D,4,FALSE)</f>
        <v>P1</v>
      </c>
    </row>
    <row r="125" spans="1:14">
      <c r="A125" s="13" t="str">
        <f t="shared" si="6"/>
        <v>AU</v>
      </c>
      <c r="B125" s="13" t="str">
        <f>VLOOKUP(A125,Families!A:B,2,FALSE)</f>
        <v xml:space="preserve"> Audit and Accountability</v>
      </c>
      <c r="C125" s="13" t="str">
        <f>VLOOKUP(D125,'NIST 800-53 (Rev. 4)'!A:C,3,FALSE)</f>
        <v>AUDIT STORAGE CAPACITY</v>
      </c>
      <c r="D125" s="12" t="s">
        <v>279</v>
      </c>
      <c r="E125" s="55">
        <v>1</v>
      </c>
      <c r="F125" s="2" t="str">
        <f t="shared" si="7"/>
        <v>AU-4-1</v>
      </c>
      <c r="G125" s="17" t="s">
        <v>609</v>
      </c>
      <c r="H125" s="13" t="str">
        <f t="shared" si="8"/>
        <v>N</v>
      </c>
      <c r="I125" s="13"/>
      <c r="J125" s="13" t="str">
        <f t="shared" si="9"/>
        <v>N</v>
      </c>
      <c r="K125" s="13" t="str">
        <f>IFERROR(VLOOKUP(F125,'Low High Medium'!I:I,1,FALSE)," ")</f>
        <v xml:space="preserve"> </v>
      </c>
      <c r="L125" s="13" t="str">
        <f t="shared" si="10"/>
        <v>N</v>
      </c>
      <c r="M125" s="13" t="str">
        <f>IFERROR(VLOOKUP(F125,'Low High Medium'!D:D,1,FALSE)," ")</f>
        <v xml:space="preserve"> </v>
      </c>
      <c r="N125" s="13" t="str">
        <f>VLOOKUP(D125,'NIST 800-53 (Rev. 4)'!A:D,4,FALSE)</f>
        <v>P1</v>
      </c>
    </row>
    <row r="126" spans="1:14">
      <c r="A126" s="13" t="str">
        <f t="shared" si="6"/>
        <v>AU</v>
      </c>
      <c r="B126" s="13" t="str">
        <f>VLOOKUP(A126,Families!A:B,2,FALSE)</f>
        <v xml:space="preserve"> Audit and Accountability</v>
      </c>
      <c r="C126" s="13" t="str">
        <f>VLOOKUP(D126,'NIST 800-53 (Rev. 4)'!A:C,3,FALSE)</f>
        <v>RESPONSE TO AUDIT PROCESSING FAILURES</v>
      </c>
      <c r="D126" s="12" t="s">
        <v>51</v>
      </c>
      <c r="E126" s="55">
        <v>0</v>
      </c>
      <c r="F126" s="2" t="str">
        <f t="shared" si="7"/>
        <v>AU-5-0</v>
      </c>
      <c r="G126" s="17" t="s">
        <v>634</v>
      </c>
      <c r="H126" s="13" t="str">
        <f t="shared" si="8"/>
        <v>Y</v>
      </c>
      <c r="I126" s="13" t="str">
        <f t="shared" si="11"/>
        <v>AU-5-0</v>
      </c>
      <c r="J126" s="13" t="str">
        <f t="shared" si="9"/>
        <v>Y</v>
      </c>
      <c r="K126" s="13" t="str">
        <f>IFERROR(VLOOKUP(F126,'Low High Medium'!I:I,1,FALSE)," ")</f>
        <v>AU-5-0</v>
      </c>
      <c r="L126" s="13" t="str">
        <f t="shared" si="10"/>
        <v>Y</v>
      </c>
      <c r="M126" s="13" t="str">
        <f>IFERROR(VLOOKUP(F126,'Low High Medium'!D:D,1,FALSE)," ")</f>
        <v>AU-5-0</v>
      </c>
      <c r="N126" s="13" t="str">
        <f>VLOOKUP(D126,'NIST 800-53 (Rev. 4)'!A:D,4,FALSE)</f>
        <v>P1</v>
      </c>
    </row>
    <row r="127" spans="1:14">
      <c r="A127" s="13" t="str">
        <f t="shared" si="6"/>
        <v>AU</v>
      </c>
      <c r="B127" s="13" t="str">
        <f>VLOOKUP(A127,Families!A:B,2,FALSE)</f>
        <v xml:space="preserve"> Audit and Accountability</v>
      </c>
      <c r="C127" s="13" t="str">
        <f>VLOOKUP(D127,'NIST 800-53 (Rev. 4)'!A:C,3,FALSE)</f>
        <v>RESPONSE TO AUDIT PROCESSING FAILURES</v>
      </c>
      <c r="D127" s="12" t="s">
        <v>51</v>
      </c>
      <c r="E127" s="55">
        <v>1</v>
      </c>
      <c r="F127" s="2" t="str">
        <f t="shared" si="7"/>
        <v>AU-5-1</v>
      </c>
      <c r="G127" s="17" t="s">
        <v>609</v>
      </c>
      <c r="H127" s="13" t="str">
        <f t="shared" si="8"/>
        <v>N</v>
      </c>
      <c r="I127" s="13"/>
      <c r="J127" s="13" t="str">
        <f t="shared" si="9"/>
        <v>N</v>
      </c>
      <c r="K127" s="13" t="str">
        <f>IFERROR(VLOOKUP(F127,'Low High Medium'!I:I,1,FALSE)," ")</f>
        <v xml:space="preserve"> </v>
      </c>
      <c r="L127" s="13" t="str">
        <f t="shared" si="10"/>
        <v>Y</v>
      </c>
      <c r="M127" s="13" t="str">
        <f>IFERROR(VLOOKUP(F127,'Low High Medium'!D:D,1,FALSE)," ")</f>
        <v>AU-5-1</v>
      </c>
      <c r="N127" s="13" t="str">
        <f>VLOOKUP(D127,'NIST 800-53 (Rev. 4)'!A:D,4,FALSE)</f>
        <v>P1</v>
      </c>
    </row>
    <row r="128" spans="1:14">
      <c r="A128" s="13" t="str">
        <f t="shared" si="6"/>
        <v>AU</v>
      </c>
      <c r="B128" s="13" t="str">
        <f>VLOOKUP(A128,Families!A:B,2,FALSE)</f>
        <v xml:space="preserve"> Audit and Accountability</v>
      </c>
      <c r="C128" s="13" t="str">
        <f>VLOOKUP(D128,'NIST 800-53 (Rev. 4)'!A:C,3,FALSE)</f>
        <v>RESPONSE TO AUDIT PROCESSING FAILURES</v>
      </c>
      <c r="D128" s="12" t="s">
        <v>51</v>
      </c>
      <c r="E128" s="55">
        <v>2</v>
      </c>
      <c r="F128" s="2" t="str">
        <f t="shared" si="7"/>
        <v>AU-5-2</v>
      </c>
      <c r="G128" s="17" t="s">
        <v>609</v>
      </c>
      <c r="H128" s="13" t="str">
        <f t="shared" si="8"/>
        <v>N</v>
      </c>
      <c r="I128" s="13"/>
      <c r="J128" s="13" t="str">
        <f t="shared" si="9"/>
        <v>N</v>
      </c>
      <c r="K128" s="13" t="str">
        <f>IFERROR(VLOOKUP(F128,'Low High Medium'!I:I,1,FALSE)," ")</f>
        <v xml:space="preserve"> </v>
      </c>
      <c r="L128" s="13" t="str">
        <f t="shared" si="10"/>
        <v>Y</v>
      </c>
      <c r="M128" s="13" t="str">
        <f>IFERROR(VLOOKUP(F128,'Low High Medium'!D:D,1,FALSE)," ")</f>
        <v>AU-5-2</v>
      </c>
      <c r="N128" s="13" t="str">
        <f>VLOOKUP(D128,'NIST 800-53 (Rev. 4)'!A:D,4,FALSE)</f>
        <v>P1</v>
      </c>
    </row>
    <row r="129" spans="1:14">
      <c r="A129" s="13" t="str">
        <f t="shared" si="6"/>
        <v>AU</v>
      </c>
      <c r="B129" s="13" t="str">
        <f>VLOOKUP(A129,Families!A:B,2,FALSE)</f>
        <v xml:space="preserve"> Audit and Accountability</v>
      </c>
      <c r="C129" s="13" t="str">
        <f>VLOOKUP(D129,'NIST 800-53 (Rev. 4)'!A:C,3,FALSE)</f>
        <v>RESPONSE TO AUDIT PROCESSING FAILURES</v>
      </c>
      <c r="D129" s="12" t="s">
        <v>51</v>
      </c>
      <c r="E129" s="55">
        <v>3</v>
      </c>
      <c r="F129" s="2" t="str">
        <f t="shared" si="7"/>
        <v>AU-5-3</v>
      </c>
      <c r="G129" s="17" t="s">
        <v>609</v>
      </c>
      <c r="H129" s="13" t="str">
        <f t="shared" si="8"/>
        <v>N</v>
      </c>
      <c r="I129" s="13"/>
      <c r="J129" s="13" t="str">
        <f t="shared" si="9"/>
        <v>N</v>
      </c>
      <c r="K129" s="13" t="str">
        <f>IFERROR(VLOOKUP(F129,'Low High Medium'!I:I,1,FALSE)," ")</f>
        <v xml:space="preserve"> </v>
      </c>
      <c r="L129" s="13" t="str">
        <f t="shared" si="10"/>
        <v>N</v>
      </c>
      <c r="M129" s="13" t="str">
        <f>IFERROR(VLOOKUP(F129,'Low High Medium'!D:D,1,FALSE)," ")</f>
        <v xml:space="preserve"> </v>
      </c>
      <c r="N129" s="13" t="str">
        <f>VLOOKUP(D129,'NIST 800-53 (Rev. 4)'!A:D,4,FALSE)</f>
        <v>P1</v>
      </c>
    </row>
    <row r="130" spans="1:14">
      <c r="A130" s="13" t="str">
        <f t="shared" si="6"/>
        <v>AU</v>
      </c>
      <c r="B130" s="13" t="str">
        <f>VLOOKUP(A130,Families!A:B,2,FALSE)</f>
        <v xml:space="preserve"> Audit and Accountability</v>
      </c>
      <c r="C130" s="13" t="str">
        <f>VLOOKUP(D130,'NIST 800-53 (Rev. 4)'!A:C,3,FALSE)</f>
        <v>RESPONSE TO AUDIT PROCESSING FAILURES</v>
      </c>
      <c r="D130" s="12" t="s">
        <v>51</v>
      </c>
      <c r="E130" s="55">
        <v>4</v>
      </c>
      <c r="F130" s="2" t="str">
        <f t="shared" si="7"/>
        <v>AU-5-4</v>
      </c>
      <c r="G130" s="17" t="s">
        <v>52</v>
      </c>
      <c r="H130" s="13" t="str">
        <f t="shared" si="8"/>
        <v>N</v>
      </c>
      <c r="I130" s="13"/>
      <c r="J130" s="13" t="str">
        <f t="shared" si="9"/>
        <v>N</v>
      </c>
      <c r="K130" s="13" t="str">
        <f>IFERROR(VLOOKUP(F130,'Low High Medium'!I:I,1,FALSE)," ")</f>
        <v xml:space="preserve"> </v>
      </c>
      <c r="L130" s="13" t="str">
        <f t="shared" si="10"/>
        <v>N</v>
      </c>
      <c r="M130" s="13" t="str">
        <f>IFERROR(VLOOKUP(F130,'Low High Medium'!D:D,1,FALSE)," ")</f>
        <v xml:space="preserve"> </v>
      </c>
      <c r="N130" s="13" t="str">
        <f>VLOOKUP(D130,'NIST 800-53 (Rev. 4)'!A:D,4,FALSE)</f>
        <v>P1</v>
      </c>
    </row>
    <row r="131" spans="1:14" ht="45">
      <c r="A131" s="13" t="str">
        <f t="shared" ref="A131:A194" si="12">LEFT(D131,2)</f>
        <v>AU</v>
      </c>
      <c r="B131" s="13" t="str">
        <f>VLOOKUP(A131,Families!A:B,2,FALSE)</f>
        <v xml:space="preserve"> Audit and Accountability</v>
      </c>
      <c r="C131" s="13" t="str">
        <f>VLOOKUP(D131,'NIST 800-53 (Rev. 4)'!A:C,3,FALSE)</f>
        <v>AUDIT REVIEW, ANALYSIS, AND REPORTING</v>
      </c>
      <c r="D131" s="12" t="s">
        <v>53</v>
      </c>
      <c r="E131" s="55">
        <v>0</v>
      </c>
      <c r="F131" s="2" t="str">
        <f t="shared" ref="F131:F194" si="13">CONCATENATE(D131,"-",E131)</f>
        <v>AU-6-0</v>
      </c>
      <c r="G131" s="17" t="s">
        <v>635</v>
      </c>
      <c r="H131" s="13" t="str">
        <f t="shared" ref="H131:H194" si="14">IF(I131 = "", "N", "Y")</f>
        <v>Y</v>
      </c>
      <c r="I131" s="13" t="str">
        <f t="shared" ref="I131:I194" si="15">F131</f>
        <v>AU-6-0</v>
      </c>
      <c r="J131" s="13" t="str">
        <f t="shared" ref="J131:J194" si="16">IF(K131=" ","N","Y")</f>
        <v>Y</v>
      </c>
      <c r="K131" s="13" t="str">
        <f>IFERROR(VLOOKUP(F131,'Low High Medium'!I:I,1,FALSE)," ")</f>
        <v>AU-6-0</v>
      </c>
      <c r="L131" s="13" t="str">
        <f t="shared" ref="L131:L194" si="17">IF(M131= " ", "N", "Y")</f>
        <v>Y</v>
      </c>
      <c r="M131" s="13" t="str">
        <f>IFERROR(VLOOKUP(F131,'Low High Medium'!D:D,1,FALSE)," ")</f>
        <v>AU-6-0</v>
      </c>
      <c r="N131" s="13" t="str">
        <f>VLOOKUP(D131,'NIST 800-53 (Rev. 4)'!A:D,4,FALSE)</f>
        <v>P1</v>
      </c>
    </row>
    <row r="132" spans="1:14">
      <c r="A132" s="13" t="str">
        <f t="shared" si="12"/>
        <v>AU</v>
      </c>
      <c r="B132" s="13" t="str">
        <f>VLOOKUP(A132,Families!A:B,2,FALSE)</f>
        <v xml:space="preserve"> Audit and Accountability</v>
      </c>
      <c r="C132" s="13" t="str">
        <f>VLOOKUP(D132,'NIST 800-53 (Rev. 4)'!A:C,3,FALSE)</f>
        <v>AUDIT REVIEW, ANALYSIS, AND REPORTING</v>
      </c>
      <c r="D132" s="12" t="s">
        <v>53</v>
      </c>
      <c r="E132" s="55">
        <v>1</v>
      </c>
      <c r="F132" s="2" t="str">
        <f t="shared" si="13"/>
        <v>AU-6-1</v>
      </c>
      <c r="G132" s="17" t="s">
        <v>54</v>
      </c>
      <c r="H132" s="13" t="str">
        <f t="shared" si="14"/>
        <v>N</v>
      </c>
      <c r="I132" s="13"/>
      <c r="J132" s="13" t="str">
        <f t="shared" si="16"/>
        <v>Y</v>
      </c>
      <c r="K132" s="13" t="str">
        <f>IFERROR(VLOOKUP(F132,'Low High Medium'!I:I,1,FALSE)," ")</f>
        <v>AU-6-1</v>
      </c>
      <c r="L132" s="13" t="str">
        <f t="shared" si="17"/>
        <v>Y</v>
      </c>
      <c r="M132" s="13" t="str">
        <f>IFERROR(VLOOKUP(F132,'Low High Medium'!D:D,1,FALSE)," ")</f>
        <v>AU-6-1</v>
      </c>
      <c r="N132" s="13" t="str">
        <f>VLOOKUP(D132,'NIST 800-53 (Rev. 4)'!A:D,4,FALSE)</f>
        <v>P1</v>
      </c>
    </row>
    <row r="133" spans="1:14">
      <c r="A133" s="13" t="str">
        <f t="shared" si="12"/>
        <v>AU</v>
      </c>
      <c r="B133" s="13" t="str">
        <f>VLOOKUP(A133,Families!A:B,2,FALSE)</f>
        <v xml:space="preserve"> Audit and Accountability</v>
      </c>
      <c r="C133" s="13" t="str">
        <f>VLOOKUP(D133,'NIST 800-53 (Rev. 4)'!A:C,3,FALSE)</f>
        <v>AUDIT REVIEW, ANALYSIS, AND REPORTING</v>
      </c>
      <c r="D133" s="12" t="s">
        <v>53</v>
      </c>
      <c r="E133" s="55">
        <v>2</v>
      </c>
      <c r="F133" s="2" t="str">
        <f t="shared" si="13"/>
        <v>AU-6-2</v>
      </c>
      <c r="G133" s="17" t="s">
        <v>611</v>
      </c>
      <c r="H133" s="13" t="str">
        <f t="shared" si="14"/>
        <v>N</v>
      </c>
      <c r="I133" s="13"/>
      <c r="J133" s="13" t="str">
        <f t="shared" si="16"/>
        <v>N</v>
      </c>
      <c r="K133" s="13" t="str">
        <f>IFERROR(VLOOKUP(F133,'Low High Medium'!I:I,1,FALSE)," ")</f>
        <v xml:space="preserve"> </v>
      </c>
      <c r="L133" s="13" t="str">
        <f t="shared" si="17"/>
        <v>N</v>
      </c>
      <c r="M133" s="13" t="str">
        <f>IFERROR(VLOOKUP(F133,'Low High Medium'!D:D,1,FALSE)," ")</f>
        <v xml:space="preserve"> </v>
      </c>
      <c r="N133" s="13" t="str">
        <f>VLOOKUP(D133,'NIST 800-53 (Rev. 4)'!A:D,4,FALSE)</f>
        <v>P1</v>
      </c>
    </row>
    <row r="134" spans="1:14">
      <c r="A134" s="13" t="str">
        <f t="shared" si="12"/>
        <v>AU</v>
      </c>
      <c r="B134" s="13" t="str">
        <f>VLOOKUP(A134,Families!A:B,2,FALSE)</f>
        <v xml:space="preserve"> Audit and Accountability</v>
      </c>
      <c r="C134" s="13" t="str">
        <f>VLOOKUP(D134,'NIST 800-53 (Rev. 4)'!A:C,3,FALSE)</f>
        <v>AUDIT REVIEW, ANALYSIS, AND REPORTING</v>
      </c>
      <c r="D134" s="12" t="s">
        <v>53</v>
      </c>
      <c r="E134" s="55">
        <v>3</v>
      </c>
      <c r="F134" s="2" t="str">
        <f t="shared" si="13"/>
        <v>AU-6-3</v>
      </c>
      <c r="G134" s="17" t="s">
        <v>55</v>
      </c>
      <c r="H134" s="13" t="str">
        <f t="shared" si="14"/>
        <v>N</v>
      </c>
      <c r="I134" s="13"/>
      <c r="J134" s="13" t="str">
        <f t="shared" si="16"/>
        <v>Y</v>
      </c>
      <c r="K134" s="13" t="str">
        <f>IFERROR(VLOOKUP(F134,'Low High Medium'!I:I,1,FALSE)," ")</f>
        <v>AU-6-3</v>
      </c>
      <c r="L134" s="13" t="str">
        <f t="shared" si="17"/>
        <v>Y</v>
      </c>
      <c r="M134" s="13" t="str">
        <f>IFERROR(VLOOKUP(F134,'Low High Medium'!D:D,1,FALSE)," ")</f>
        <v>AU-6-3</v>
      </c>
      <c r="N134" s="13" t="str">
        <f>VLOOKUP(D134,'NIST 800-53 (Rev. 4)'!A:D,4,FALSE)</f>
        <v>P1</v>
      </c>
    </row>
    <row r="135" spans="1:14">
      <c r="A135" s="13" t="str">
        <f t="shared" si="12"/>
        <v>AU</v>
      </c>
      <c r="B135" s="13" t="str">
        <f>VLOOKUP(A135,Families!A:B,2,FALSE)</f>
        <v xml:space="preserve"> Audit and Accountability</v>
      </c>
      <c r="C135" s="13" t="str">
        <f>VLOOKUP(D135,'NIST 800-53 (Rev. 4)'!A:C,3,FALSE)</f>
        <v>AUDIT REVIEW, ANALYSIS, AND REPORTING</v>
      </c>
      <c r="D135" s="12" t="s">
        <v>53</v>
      </c>
      <c r="E135" s="55">
        <v>4</v>
      </c>
      <c r="F135" s="2" t="str">
        <f t="shared" si="13"/>
        <v>AU-6-4</v>
      </c>
      <c r="G135" s="17" t="s">
        <v>30</v>
      </c>
      <c r="H135" s="13" t="str">
        <f t="shared" si="14"/>
        <v>N</v>
      </c>
      <c r="I135" s="13"/>
      <c r="J135" s="13" t="str">
        <f t="shared" si="16"/>
        <v>N</v>
      </c>
      <c r="K135" s="13" t="str">
        <f>IFERROR(VLOOKUP(F135,'Low High Medium'!I:I,1,FALSE)," ")</f>
        <v xml:space="preserve"> </v>
      </c>
      <c r="L135" s="13" t="str">
        <f t="shared" si="17"/>
        <v>Y</v>
      </c>
      <c r="M135" s="13" t="str">
        <f>IFERROR(VLOOKUP(F135,'Low High Medium'!D:D,1,FALSE)," ")</f>
        <v>AU-6-4</v>
      </c>
      <c r="N135" s="13" t="str">
        <f>VLOOKUP(D135,'NIST 800-53 (Rev. 4)'!A:D,4,FALSE)</f>
        <v>P1</v>
      </c>
    </row>
    <row r="136" spans="1:14">
      <c r="A136" s="13" t="str">
        <f t="shared" si="12"/>
        <v>AU</v>
      </c>
      <c r="B136" s="13" t="str">
        <f>VLOOKUP(A136,Families!A:B,2,FALSE)</f>
        <v xml:space="preserve"> Audit and Accountability</v>
      </c>
      <c r="C136" s="13" t="str">
        <f>VLOOKUP(D136,'NIST 800-53 (Rev. 4)'!A:C,3,FALSE)</f>
        <v>AUDIT REVIEW, ANALYSIS, AND REPORTING</v>
      </c>
      <c r="D136" s="12" t="s">
        <v>53</v>
      </c>
      <c r="E136" s="55">
        <v>5</v>
      </c>
      <c r="F136" s="2" t="str">
        <f t="shared" si="13"/>
        <v>AU-6-5</v>
      </c>
      <c r="G136" s="17" t="s">
        <v>56</v>
      </c>
      <c r="H136" s="13" t="str">
        <f t="shared" si="14"/>
        <v>N</v>
      </c>
      <c r="I136" s="13"/>
      <c r="J136" s="13" t="str">
        <f t="shared" si="16"/>
        <v>N</v>
      </c>
      <c r="K136" s="13" t="str">
        <f>IFERROR(VLOOKUP(F136,'Low High Medium'!I:I,1,FALSE)," ")</f>
        <v xml:space="preserve"> </v>
      </c>
      <c r="L136" s="13" t="str">
        <f t="shared" si="17"/>
        <v>Y</v>
      </c>
      <c r="M136" s="13" t="str">
        <f>IFERROR(VLOOKUP(F136,'Low High Medium'!D:D,1,FALSE)," ")</f>
        <v>AU-6-5</v>
      </c>
      <c r="N136" s="13" t="str">
        <f>VLOOKUP(D136,'NIST 800-53 (Rev. 4)'!A:D,4,FALSE)</f>
        <v>P1</v>
      </c>
    </row>
    <row r="137" spans="1:14">
      <c r="A137" s="13" t="str">
        <f t="shared" si="12"/>
        <v>AU</v>
      </c>
      <c r="B137" s="13" t="str">
        <f>VLOOKUP(A137,Families!A:B,2,FALSE)</f>
        <v xml:space="preserve"> Audit and Accountability</v>
      </c>
      <c r="C137" s="13" t="str">
        <f>VLOOKUP(D137,'NIST 800-53 (Rev. 4)'!A:C,3,FALSE)</f>
        <v>AUDIT REVIEW, ANALYSIS, AND REPORTING</v>
      </c>
      <c r="D137" s="12" t="s">
        <v>53</v>
      </c>
      <c r="E137" s="55">
        <v>6</v>
      </c>
      <c r="F137" s="2" t="str">
        <f t="shared" si="13"/>
        <v>AU-6-6</v>
      </c>
      <c r="G137" s="17" t="s">
        <v>609</v>
      </c>
      <c r="H137" s="13" t="str">
        <f t="shared" si="14"/>
        <v>N</v>
      </c>
      <c r="I137" s="13"/>
      <c r="J137" s="13" t="str">
        <f t="shared" si="16"/>
        <v>N</v>
      </c>
      <c r="K137" s="13" t="str">
        <f>IFERROR(VLOOKUP(F137,'Low High Medium'!I:I,1,FALSE)," ")</f>
        <v xml:space="preserve"> </v>
      </c>
      <c r="L137" s="13" t="str">
        <f t="shared" si="17"/>
        <v>Y</v>
      </c>
      <c r="M137" s="13" t="str">
        <f>IFERROR(VLOOKUP(F137,'Low High Medium'!D:D,1,FALSE)," ")</f>
        <v>AU-6-6</v>
      </c>
      <c r="N137" s="13" t="str">
        <f>VLOOKUP(D137,'NIST 800-53 (Rev. 4)'!A:D,4,FALSE)</f>
        <v>P1</v>
      </c>
    </row>
    <row r="138" spans="1:14">
      <c r="A138" s="13" t="str">
        <f t="shared" si="12"/>
        <v>AU</v>
      </c>
      <c r="B138" s="13" t="str">
        <f>VLOOKUP(A138,Families!A:B,2,FALSE)</f>
        <v xml:space="preserve"> Audit and Accountability</v>
      </c>
      <c r="C138" s="13" t="str">
        <f>VLOOKUP(D138,'NIST 800-53 (Rev. 4)'!A:C,3,FALSE)</f>
        <v>AUDIT REVIEW, ANALYSIS, AND REPORTING</v>
      </c>
      <c r="D138" s="12" t="s">
        <v>53</v>
      </c>
      <c r="E138" s="55">
        <v>7</v>
      </c>
      <c r="F138" s="2" t="str">
        <f t="shared" si="13"/>
        <v>AU-6-7</v>
      </c>
      <c r="G138" s="17" t="s">
        <v>609</v>
      </c>
      <c r="H138" s="13" t="str">
        <f t="shared" si="14"/>
        <v>N</v>
      </c>
      <c r="I138" s="13"/>
      <c r="J138" s="13" t="str">
        <f t="shared" si="16"/>
        <v>N</v>
      </c>
      <c r="K138" s="13" t="str">
        <f>IFERROR(VLOOKUP(F138,'Low High Medium'!I:I,1,FALSE)," ")</f>
        <v xml:space="preserve"> </v>
      </c>
      <c r="L138" s="13" t="str">
        <f t="shared" si="17"/>
        <v>Y</v>
      </c>
      <c r="M138" s="13" t="str">
        <f>IFERROR(VLOOKUP(F138,'Low High Medium'!D:D,1,FALSE)," ")</f>
        <v>AU-6-7</v>
      </c>
      <c r="N138" s="13" t="str">
        <f>VLOOKUP(D138,'NIST 800-53 (Rev. 4)'!A:D,4,FALSE)</f>
        <v>P1</v>
      </c>
    </row>
    <row r="139" spans="1:14">
      <c r="A139" s="13" t="str">
        <f t="shared" si="12"/>
        <v>AU</v>
      </c>
      <c r="B139" s="13" t="str">
        <f>VLOOKUP(A139,Families!A:B,2,FALSE)</f>
        <v xml:space="preserve"> Audit and Accountability</v>
      </c>
      <c r="C139" s="13" t="str">
        <f>VLOOKUP(D139,'NIST 800-53 (Rev. 4)'!A:C,3,FALSE)</f>
        <v>AUDIT REVIEW, ANALYSIS, AND REPORTING</v>
      </c>
      <c r="D139" s="12" t="s">
        <v>53</v>
      </c>
      <c r="E139" s="55">
        <v>8</v>
      </c>
      <c r="F139" s="2" t="str">
        <f t="shared" si="13"/>
        <v>AU-6-8</v>
      </c>
      <c r="G139" s="17" t="s">
        <v>57</v>
      </c>
      <c r="H139" s="13" t="str">
        <f t="shared" si="14"/>
        <v>N</v>
      </c>
      <c r="I139" s="13"/>
      <c r="J139" s="13" t="str">
        <f t="shared" si="16"/>
        <v>N</v>
      </c>
      <c r="K139" s="13" t="str">
        <f>IFERROR(VLOOKUP(F139,'Low High Medium'!I:I,1,FALSE)," ")</f>
        <v xml:space="preserve"> </v>
      </c>
      <c r="L139" s="13" t="str">
        <f t="shared" si="17"/>
        <v>N</v>
      </c>
      <c r="M139" s="13" t="str">
        <f>IFERROR(VLOOKUP(F139,'Low High Medium'!D:D,1,FALSE)," ")</f>
        <v xml:space="preserve"> </v>
      </c>
      <c r="N139" s="13" t="str">
        <f>VLOOKUP(D139,'NIST 800-53 (Rev. 4)'!A:D,4,FALSE)</f>
        <v>P1</v>
      </c>
    </row>
    <row r="140" spans="1:14">
      <c r="A140" s="13" t="str">
        <f t="shared" si="12"/>
        <v>AU</v>
      </c>
      <c r="B140" s="13" t="str">
        <f>VLOOKUP(A140,Families!A:B,2,FALSE)</f>
        <v xml:space="preserve"> Audit and Accountability</v>
      </c>
      <c r="C140" s="13" t="str">
        <f>VLOOKUP(D140,'NIST 800-53 (Rev. 4)'!A:C,3,FALSE)</f>
        <v>AUDIT REVIEW, ANALYSIS, AND REPORTING</v>
      </c>
      <c r="D140" s="12" t="s">
        <v>53</v>
      </c>
      <c r="E140" s="55">
        <v>9</v>
      </c>
      <c r="F140" s="2" t="str">
        <f t="shared" si="13"/>
        <v>AU-6-9</v>
      </c>
      <c r="G140" s="17" t="s">
        <v>43</v>
      </c>
      <c r="H140" s="13" t="str">
        <f t="shared" si="14"/>
        <v>N</v>
      </c>
      <c r="I140" s="13"/>
      <c r="J140" s="13" t="str">
        <f t="shared" si="16"/>
        <v>N</v>
      </c>
      <c r="K140" s="13" t="str">
        <f>IFERROR(VLOOKUP(F140,'Low High Medium'!I:I,1,FALSE)," ")</f>
        <v xml:space="preserve"> </v>
      </c>
      <c r="L140" s="13" t="str">
        <f t="shared" si="17"/>
        <v>N</v>
      </c>
      <c r="M140" s="13" t="str">
        <f>IFERROR(VLOOKUP(F140,'Low High Medium'!D:D,1,FALSE)," ")</f>
        <v xml:space="preserve"> </v>
      </c>
      <c r="N140" s="13" t="str">
        <f>VLOOKUP(D140,'NIST 800-53 (Rev. 4)'!A:D,4,FALSE)</f>
        <v>P1</v>
      </c>
    </row>
    <row r="141" spans="1:14">
      <c r="A141" s="13" t="str">
        <f t="shared" si="12"/>
        <v>AU</v>
      </c>
      <c r="B141" s="13" t="str">
        <f>VLOOKUP(A141,Families!A:B,2,FALSE)</f>
        <v xml:space="preserve"> Audit and Accountability</v>
      </c>
      <c r="C141" s="13" t="str">
        <f>VLOOKUP(D141,'NIST 800-53 (Rev. 4)'!A:C,3,FALSE)</f>
        <v>AUDIT REVIEW, ANALYSIS, AND REPORTING</v>
      </c>
      <c r="D141" s="12" t="s">
        <v>53</v>
      </c>
      <c r="E141" s="55">
        <v>10</v>
      </c>
      <c r="F141" s="2" t="str">
        <f t="shared" si="13"/>
        <v>AU-6-10</v>
      </c>
      <c r="G141" s="17" t="s">
        <v>609</v>
      </c>
      <c r="H141" s="13" t="str">
        <f t="shared" si="14"/>
        <v>N</v>
      </c>
      <c r="I141" s="13"/>
      <c r="J141" s="13" t="str">
        <f t="shared" si="16"/>
        <v>N</v>
      </c>
      <c r="K141" s="13" t="str">
        <f>IFERROR(VLOOKUP(F141,'Low High Medium'!I:I,1,FALSE)," ")</f>
        <v xml:space="preserve"> </v>
      </c>
      <c r="L141" s="13" t="str">
        <f t="shared" si="17"/>
        <v>Y</v>
      </c>
      <c r="M141" s="13" t="str">
        <f>IFERROR(VLOOKUP(F141,'Low High Medium'!D:D,1,FALSE)," ")</f>
        <v>AU-6-10</v>
      </c>
      <c r="N141" s="13" t="str">
        <f>VLOOKUP(D141,'NIST 800-53 (Rev. 4)'!A:D,4,FALSE)</f>
        <v>P1</v>
      </c>
    </row>
    <row r="142" spans="1:14">
      <c r="A142" s="13" t="str">
        <f t="shared" si="12"/>
        <v>AU</v>
      </c>
      <c r="B142" s="13" t="str">
        <f>VLOOKUP(A142,Families!A:B,2,FALSE)</f>
        <v xml:space="preserve"> Audit and Accountability</v>
      </c>
      <c r="C142" s="13" t="str">
        <f>VLOOKUP(D142,'NIST 800-53 (Rev. 4)'!A:C,3,FALSE)</f>
        <v>AUDIT REDUCTION AND REPORT GENERATION</v>
      </c>
      <c r="D142" s="12" t="s">
        <v>58</v>
      </c>
      <c r="E142" s="55">
        <v>0</v>
      </c>
      <c r="F142" s="2" t="str">
        <f t="shared" si="13"/>
        <v>AU-7-0</v>
      </c>
      <c r="G142" s="17" t="s">
        <v>53</v>
      </c>
      <c r="H142" s="13" t="str">
        <f t="shared" si="14"/>
        <v>N</v>
      </c>
      <c r="I142" s="13"/>
      <c r="J142" s="13" t="str">
        <f t="shared" si="16"/>
        <v>Y</v>
      </c>
      <c r="K142" s="13" t="str">
        <f>IFERROR(VLOOKUP(F142,'Low High Medium'!I:I,1,FALSE)," ")</f>
        <v>AU-7-0</v>
      </c>
      <c r="L142" s="13" t="str">
        <f t="shared" si="17"/>
        <v>Y</v>
      </c>
      <c r="M142" s="13" t="str">
        <f>IFERROR(VLOOKUP(F142,'Low High Medium'!D:D,1,FALSE)," ")</f>
        <v>AU-7-0</v>
      </c>
      <c r="N142" s="13" t="str">
        <f>VLOOKUP(D142,'NIST 800-53 (Rev. 4)'!A:D,4,FALSE)</f>
        <v>P2</v>
      </c>
    </row>
    <row r="143" spans="1:14">
      <c r="A143" s="13" t="str">
        <f t="shared" si="12"/>
        <v>AU</v>
      </c>
      <c r="B143" s="13" t="str">
        <f>VLOOKUP(A143,Families!A:B,2,FALSE)</f>
        <v xml:space="preserve"> Audit and Accountability</v>
      </c>
      <c r="C143" s="13" t="str">
        <f>VLOOKUP(D143,'NIST 800-53 (Rev. 4)'!A:C,3,FALSE)</f>
        <v>AUDIT REDUCTION AND REPORT GENERATION</v>
      </c>
      <c r="D143" s="12" t="s">
        <v>58</v>
      </c>
      <c r="E143" s="55">
        <v>1</v>
      </c>
      <c r="F143" s="2" t="str">
        <f t="shared" si="13"/>
        <v>AU-7-1</v>
      </c>
      <c r="G143" s="17" t="s">
        <v>30</v>
      </c>
      <c r="H143" s="13" t="str">
        <f t="shared" si="14"/>
        <v>N</v>
      </c>
      <c r="I143" s="13"/>
      <c r="J143" s="13" t="str">
        <f t="shared" si="16"/>
        <v>Y</v>
      </c>
      <c r="K143" s="13" t="str">
        <f>IFERROR(VLOOKUP(F143,'Low High Medium'!I:I,1,FALSE)," ")</f>
        <v>AU-7-1</v>
      </c>
      <c r="L143" s="13" t="str">
        <f t="shared" si="17"/>
        <v>Y</v>
      </c>
      <c r="M143" s="13" t="str">
        <f>IFERROR(VLOOKUP(F143,'Low High Medium'!D:D,1,FALSE)," ")</f>
        <v>AU-7-1</v>
      </c>
      <c r="N143" s="13" t="str">
        <f>VLOOKUP(D143,'NIST 800-53 (Rev. 4)'!A:D,4,FALSE)</f>
        <v>P2</v>
      </c>
    </row>
    <row r="144" spans="1:14">
      <c r="A144" s="13" t="str">
        <f t="shared" si="12"/>
        <v>AU</v>
      </c>
      <c r="B144" s="13" t="str">
        <f>VLOOKUP(A144,Families!A:B,2,FALSE)</f>
        <v xml:space="preserve"> Audit and Accountability</v>
      </c>
      <c r="C144" s="13" t="str">
        <f>VLOOKUP(D144,'NIST 800-53 (Rev. 4)'!A:C,3,FALSE)</f>
        <v>AUDIT REDUCTION AND REPORT GENERATION</v>
      </c>
      <c r="D144" s="12" t="s">
        <v>58</v>
      </c>
      <c r="E144" s="55">
        <v>2</v>
      </c>
      <c r="F144" s="2" t="str">
        <f t="shared" si="13"/>
        <v>AU-7-2</v>
      </c>
      <c r="G144" s="17" t="s">
        <v>609</v>
      </c>
      <c r="H144" s="13" t="str">
        <f t="shared" si="14"/>
        <v>N</v>
      </c>
      <c r="I144" s="13"/>
      <c r="J144" s="13" t="str">
        <f t="shared" si="16"/>
        <v>N</v>
      </c>
      <c r="K144" s="13" t="str">
        <f>IFERROR(VLOOKUP(F144,'Low High Medium'!I:I,1,FALSE)," ")</f>
        <v xml:space="preserve"> </v>
      </c>
      <c r="L144" s="13" t="str">
        <f t="shared" si="17"/>
        <v>N</v>
      </c>
      <c r="M144" s="13" t="str">
        <f>IFERROR(VLOOKUP(F144,'Low High Medium'!D:D,1,FALSE)," ")</f>
        <v xml:space="preserve"> </v>
      </c>
      <c r="N144" s="13" t="str">
        <f>VLOOKUP(D144,'NIST 800-53 (Rev. 4)'!A:D,4,FALSE)</f>
        <v>P2</v>
      </c>
    </row>
    <row r="145" spans="1:14">
      <c r="A145" s="13" t="str">
        <f t="shared" si="12"/>
        <v>AU</v>
      </c>
      <c r="B145" s="13" t="str">
        <f>VLOOKUP(A145,Families!A:B,2,FALSE)</f>
        <v xml:space="preserve"> Audit and Accountability</v>
      </c>
      <c r="C145" s="13" t="str">
        <f>VLOOKUP(D145,'NIST 800-53 (Rev. 4)'!A:C,3,FALSE)</f>
        <v>TIME STAMPS</v>
      </c>
      <c r="D145" s="12" t="s">
        <v>288</v>
      </c>
      <c r="E145" s="55">
        <v>0</v>
      </c>
      <c r="F145" s="2" t="str">
        <f t="shared" si="13"/>
        <v>AU-8-0</v>
      </c>
      <c r="G145" s="17" t="s">
        <v>619</v>
      </c>
      <c r="H145" s="13" t="str">
        <f t="shared" si="14"/>
        <v>Y</v>
      </c>
      <c r="I145" s="13" t="str">
        <f t="shared" si="15"/>
        <v>AU-8-0</v>
      </c>
      <c r="J145" s="13" t="str">
        <f t="shared" si="16"/>
        <v>Y</v>
      </c>
      <c r="K145" s="13" t="str">
        <f>IFERROR(VLOOKUP(F145,'Low High Medium'!I:I,1,FALSE)," ")</f>
        <v>AU-8-0</v>
      </c>
      <c r="L145" s="13" t="str">
        <f t="shared" si="17"/>
        <v>Y</v>
      </c>
      <c r="M145" s="13" t="str">
        <f>IFERROR(VLOOKUP(F145,'Low High Medium'!D:D,1,FALSE)," ")</f>
        <v>AU-8-0</v>
      </c>
      <c r="N145" s="13" t="str">
        <f>VLOOKUP(D145,'NIST 800-53 (Rev. 4)'!A:D,4,FALSE)</f>
        <v>P1</v>
      </c>
    </row>
    <row r="146" spans="1:14">
      <c r="A146" s="13" t="str">
        <f t="shared" si="12"/>
        <v>AU</v>
      </c>
      <c r="B146" s="13" t="str">
        <f>VLOOKUP(A146,Families!A:B,2,FALSE)</f>
        <v xml:space="preserve"> Audit and Accountability</v>
      </c>
      <c r="C146" s="13" t="str">
        <f>VLOOKUP(D146,'NIST 800-53 (Rev. 4)'!A:C,3,FALSE)</f>
        <v>TIME STAMPS</v>
      </c>
      <c r="D146" s="12" t="s">
        <v>288</v>
      </c>
      <c r="E146" s="55">
        <v>1</v>
      </c>
      <c r="F146" s="2" t="str">
        <f t="shared" si="13"/>
        <v>AU-8-1</v>
      </c>
      <c r="G146" s="17" t="s">
        <v>609</v>
      </c>
      <c r="H146" s="13" t="str">
        <f t="shared" si="14"/>
        <v>N</v>
      </c>
      <c r="I146" s="13"/>
      <c r="J146" s="13" t="str">
        <f t="shared" si="16"/>
        <v>Y</v>
      </c>
      <c r="K146" s="13" t="str">
        <f>IFERROR(VLOOKUP(F146,'Low High Medium'!I:I,1,FALSE)," ")</f>
        <v>AU-8-1</v>
      </c>
      <c r="L146" s="13" t="str">
        <f t="shared" si="17"/>
        <v>Y</v>
      </c>
      <c r="M146" s="13" t="str">
        <f>IFERROR(VLOOKUP(F146,'Low High Medium'!D:D,1,FALSE)," ")</f>
        <v>AU-8-1</v>
      </c>
      <c r="N146" s="13" t="str">
        <f>VLOOKUP(D146,'NIST 800-53 (Rev. 4)'!A:D,4,FALSE)</f>
        <v>P1</v>
      </c>
    </row>
    <row r="147" spans="1:14">
      <c r="A147" s="13" t="str">
        <f t="shared" si="12"/>
        <v>AU</v>
      </c>
      <c r="B147" s="13" t="str">
        <f>VLOOKUP(A147,Families!A:B,2,FALSE)</f>
        <v xml:space="preserve"> Audit and Accountability</v>
      </c>
      <c r="C147" s="13" t="str">
        <f>VLOOKUP(D147,'NIST 800-53 (Rev. 4)'!A:C,3,FALSE)</f>
        <v>TIME STAMPS</v>
      </c>
      <c r="D147" s="12" t="s">
        <v>288</v>
      </c>
      <c r="E147" s="55">
        <v>2</v>
      </c>
      <c r="F147" s="2" t="str">
        <f t="shared" si="13"/>
        <v>AU-8-2</v>
      </c>
      <c r="G147" s="17" t="s">
        <v>609</v>
      </c>
      <c r="H147" s="13" t="str">
        <f t="shared" si="14"/>
        <v>N</v>
      </c>
      <c r="I147" s="13"/>
      <c r="J147" s="13" t="str">
        <f t="shared" si="16"/>
        <v>N</v>
      </c>
      <c r="K147" s="13" t="str">
        <f>IFERROR(VLOOKUP(F147,'Low High Medium'!I:I,1,FALSE)," ")</f>
        <v xml:space="preserve"> </v>
      </c>
      <c r="L147" s="13" t="str">
        <f t="shared" si="17"/>
        <v>N</v>
      </c>
      <c r="M147" s="13" t="str">
        <f>IFERROR(VLOOKUP(F147,'Low High Medium'!D:D,1,FALSE)," ")</f>
        <v xml:space="preserve"> </v>
      </c>
      <c r="N147" s="13" t="str">
        <f>VLOOKUP(D147,'NIST 800-53 (Rev. 4)'!A:D,4,FALSE)</f>
        <v>P1</v>
      </c>
    </row>
    <row r="148" spans="1:14">
      <c r="A148" s="13" t="str">
        <f t="shared" si="12"/>
        <v>AU</v>
      </c>
      <c r="B148" s="13" t="str">
        <f>VLOOKUP(A148,Families!A:B,2,FALSE)</f>
        <v xml:space="preserve"> Audit and Accountability</v>
      </c>
      <c r="C148" s="13" t="str">
        <f>VLOOKUP(D148,'NIST 800-53 (Rev. 4)'!A:C,3,FALSE)</f>
        <v>PROTECTION OF AUDIT INFORMATION</v>
      </c>
      <c r="D148" s="12" t="s">
        <v>59</v>
      </c>
      <c r="E148" s="55">
        <v>0</v>
      </c>
      <c r="F148" s="2" t="str">
        <f t="shared" si="13"/>
        <v>AU-9-0</v>
      </c>
      <c r="G148" s="17" t="s">
        <v>636</v>
      </c>
      <c r="H148" s="13" t="str">
        <f t="shared" si="14"/>
        <v>Y</v>
      </c>
      <c r="I148" s="13" t="str">
        <f t="shared" si="15"/>
        <v>AU-9-0</v>
      </c>
      <c r="J148" s="13" t="str">
        <f t="shared" si="16"/>
        <v>Y</v>
      </c>
      <c r="K148" s="13" t="str">
        <f>IFERROR(VLOOKUP(F148,'Low High Medium'!I:I,1,FALSE)," ")</f>
        <v>AU-9-0</v>
      </c>
      <c r="L148" s="13" t="str">
        <f t="shared" si="17"/>
        <v>Y</v>
      </c>
      <c r="M148" s="13" t="str">
        <f>IFERROR(VLOOKUP(F148,'Low High Medium'!D:D,1,FALSE)," ")</f>
        <v>AU-9-0</v>
      </c>
      <c r="N148" s="13" t="str">
        <f>VLOOKUP(D148,'NIST 800-53 (Rev. 4)'!A:D,4,FALSE)</f>
        <v>P1</v>
      </c>
    </row>
    <row r="149" spans="1:14">
      <c r="A149" s="13" t="str">
        <f t="shared" si="12"/>
        <v>AU</v>
      </c>
      <c r="B149" s="13" t="str">
        <f>VLOOKUP(A149,Families!A:B,2,FALSE)</f>
        <v xml:space="preserve"> Audit and Accountability</v>
      </c>
      <c r="C149" s="13" t="str">
        <f>VLOOKUP(D149,'NIST 800-53 (Rev. 4)'!A:C,3,FALSE)</f>
        <v>PROTECTION OF AUDIT INFORMATION</v>
      </c>
      <c r="D149" s="12" t="s">
        <v>59</v>
      </c>
      <c r="E149" s="55">
        <v>1</v>
      </c>
      <c r="F149" s="2" t="str">
        <f t="shared" si="13"/>
        <v>AU-9-1</v>
      </c>
      <c r="G149" s="17" t="s">
        <v>60</v>
      </c>
      <c r="H149" s="13" t="str">
        <f t="shared" si="14"/>
        <v>N</v>
      </c>
      <c r="I149" s="13"/>
      <c r="J149" s="13" t="str">
        <f t="shared" si="16"/>
        <v>N</v>
      </c>
      <c r="K149" s="13" t="str">
        <f>IFERROR(VLOOKUP(F149,'Low High Medium'!I:I,1,FALSE)," ")</f>
        <v xml:space="preserve"> </v>
      </c>
      <c r="L149" s="13" t="str">
        <f t="shared" si="17"/>
        <v>N</v>
      </c>
      <c r="M149" s="13" t="str">
        <f>IFERROR(VLOOKUP(F149,'Low High Medium'!D:D,1,FALSE)," ")</f>
        <v xml:space="preserve"> </v>
      </c>
      <c r="N149" s="13" t="str">
        <f>VLOOKUP(D149,'NIST 800-53 (Rev. 4)'!A:D,4,FALSE)</f>
        <v>P1</v>
      </c>
    </row>
    <row r="150" spans="1:14">
      <c r="A150" s="13" t="str">
        <f t="shared" si="12"/>
        <v>AU</v>
      </c>
      <c r="B150" s="13" t="str">
        <f>VLOOKUP(A150,Families!A:B,2,FALSE)</f>
        <v xml:space="preserve"> Audit and Accountability</v>
      </c>
      <c r="C150" s="13" t="str">
        <f>VLOOKUP(D150,'NIST 800-53 (Rev. 4)'!A:C,3,FALSE)</f>
        <v>PROTECTION OF AUDIT INFORMATION</v>
      </c>
      <c r="D150" s="12" t="s">
        <v>59</v>
      </c>
      <c r="E150" s="55">
        <v>2</v>
      </c>
      <c r="F150" s="2" t="str">
        <f t="shared" si="13"/>
        <v>AU-9-2</v>
      </c>
      <c r="G150" s="17" t="s">
        <v>61</v>
      </c>
      <c r="H150" s="13" t="str">
        <f t="shared" si="14"/>
        <v>N</v>
      </c>
      <c r="I150" s="13"/>
      <c r="J150" s="13" t="str">
        <f t="shared" si="16"/>
        <v>Y</v>
      </c>
      <c r="K150" s="13" t="str">
        <f>IFERROR(VLOOKUP(F150,'Low High Medium'!I:I,1,FALSE)," ")</f>
        <v>AU-9-2</v>
      </c>
      <c r="L150" s="13" t="str">
        <f t="shared" si="17"/>
        <v>Y</v>
      </c>
      <c r="M150" s="13" t="str">
        <f>IFERROR(VLOOKUP(F150,'Low High Medium'!D:D,1,FALSE)," ")</f>
        <v>AU-9-2</v>
      </c>
      <c r="N150" s="13" t="str">
        <f>VLOOKUP(D150,'NIST 800-53 (Rev. 4)'!A:D,4,FALSE)</f>
        <v>P1</v>
      </c>
    </row>
    <row r="151" spans="1:14">
      <c r="A151" s="13" t="str">
        <f t="shared" si="12"/>
        <v>AU</v>
      </c>
      <c r="B151" s="13" t="str">
        <f>VLOOKUP(A151,Families!A:B,2,FALSE)</f>
        <v xml:space="preserve"> Audit and Accountability</v>
      </c>
      <c r="C151" s="13" t="str">
        <f>VLOOKUP(D151,'NIST 800-53 (Rev. 4)'!A:C,3,FALSE)</f>
        <v>PROTECTION OF AUDIT INFORMATION</v>
      </c>
      <c r="D151" s="12" t="s">
        <v>59</v>
      </c>
      <c r="E151" s="55">
        <v>3</v>
      </c>
      <c r="F151" s="2" t="str">
        <f t="shared" si="13"/>
        <v>AU-9-3</v>
      </c>
      <c r="G151" s="17" t="s">
        <v>62</v>
      </c>
      <c r="H151" s="13" t="str">
        <f t="shared" si="14"/>
        <v>N</v>
      </c>
      <c r="I151" s="13"/>
      <c r="J151" s="13" t="str">
        <f t="shared" si="16"/>
        <v>N</v>
      </c>
      <c r="K151" s="13" t="str">
        <f>IFERROR(VLOOKUP(F151,'Low High Medium'!I:I,1,FALSE)," ")</f>
        <v xml:space="preserve"> </v>
      </c>
      <c r="L151" s="13" t="str">
        <f t="shared" si="17"/>
        <v>Y</v>
      </c>
      <c r="M151" s="13" t="str">
        <f>IFERROR(VLOOKUP(F151,'Low High Medium'!D:D,1,FALSE)," ")</f>
        <v>AU-9-3</v>
      </c>
      <c r="N151" s="13" t="str">
        <f>VLOOKUP(D151,'NIST 800-53 (Rev. 4)'!A:D,4,FALSE)</f>
        <v>P1</v>
      </c>
    </row>
    <row r="152" spans="1:14">
      <c r="A152" s="13" t="str">
        <f t="shared" si="12"/>
        <v>AU</v>
      </c>
      <c r="B152" s="13" t="str">
        <f>VLOOKUP(A152,Families!A:B,2,FALSE)</f>
        <v xml:space="preserve"> Audit and Accountability</v>
      </c>
      <c r="C152" s="13" t="str">
        <f>VLOOKUP(D152,'NIST 800-53 (Rev. 4)'!A:C,3,FALSE)</f>
        <v>PROTECTION OF AUDIT INFORMATION</v>
      </c>
      <c r="D152" s="12" t="s">
        <v>59</v>
      </c>
      <c r="E152" s="55">
        <v>4</v>
      </c>
      <c r="F152" s="2" t="str">
        <f t="shared" si="13"/>
        <v>AU-9-4</v>
      </c>
      <c r="G152" s="17" t="s">
        <v>63</v>
      </c>
      <c r="H152" s="13" t="str">
        <f t="shared" si="14"/>
        <v>N</v>
      </c>
      <c r="I152" s="13"/>
      <c r="J152" s="13" t="str">
        <f t="shared" si="16"/>
        <v>Y</v>
      </c>
      <c r="K152" s="13" t="str">
        <f>IFERROR(VLOOKUP(F152,'Low High Medium'!I:I,1,FALSE)," ")</f>
        <v>AU-9-4</v>
      </c>
      <c r="L152" s="13" t="str">
        <f t="shared" si="17"/>
        <v>Y</v>
      </c>
      <c r="M152" s="13" t="str">
        <f>IFERROR(VLOOKUP(F152,'Low High Medium'!D:D,1,FALSE)," ")</f>
        <v>AU-9-4</v>
      </c>
      <c r="N152" s="13" t="str">
        <f>VLOOKUP(D152,'NIST 800-53 (Rev. 4)'!A:D,4,FALSE)</f>
        <v>P1</v>
      </c>
    </row>
    <row r="153" spans="1:14">
      <c r="A153" s="13" t="str">
        <f t="shared" si="12"/>
        <v>AU</v>
      </c>
      <c r="B153" s="13" t="str">
        <f>VLOOKUP(A153,Families!A:B,2,FALSE)</f>
        <v xml:space="preserve"> Audit and Accountability</v>
      </c>
      <c r="C153" s="13" t="str">
        <f>VLOOKUP(D153,'NIST 800-53 (Rev. 4)'!A:C,3,FALSE)</f>
        <v>PROTECTION OF AUDIT INFORMATION</v>
      </c>
      <c r="D153" s="12" t="s">
        <v>59</v>
      </c>
      <c r="E153" s="55">
        <v>5</v>
      </c>
      <c r="F153" s="2" t="str">
        <f t="shared" si="13"/>
        <v>AU-9-5</v>
      </c>
      <c r="G153" s="17" t="s">
        <v>64</v>
      </c>
      <c r="H153" s="13" t="str">
        <f t="shared" si="14"/>
        <v>N</v>
      </c>
      <c r="I153" s="13"/>
      <c r="J153" s="13" t="str">
        <f t="shared" si="16"/>
        <v>N</v>
      </c>
      <c r="K153" s="13" t="str">
        <f>IFERROR(VLOOKUP(F153,'Low High Medium'!I:I,1,FALSE)," ")</f>
        <v xml:space="preserve"> </v>
      </c>
      <c r="L153" s="13" t="str">
        <f t="shared" si="17"/>
        <v>N</v>
      </c>
      <c r="M153" s="13" t="str">
        <f>IFERROR(VLOOKUP(F153,'Low High Medium'!D:D,1,FALSE)," ")</f>
        <v xml:space="preserve"> </v>
      </c>
      <c r="N153" s="13" t="str">
        <f>VLOOKUP(D153,'NIST 800-53 (Rev. 4)'!A:D,4,FALSE)</f>
        <v>P1</v>
      </c>
    </row>
    <row r="154" spans="1:14">
      <c r="A154" s="13" t="str">
        <f t="shared" si="12"/>
        <v>AU</v>
      </c>
      <c r="B154" s="13" t="str">
        <f>VLOOKUP(A154,Families!A:B,2,FALSE)</f>
        <v xml:space="preserve"> Audit and Accountability</v>
      </c>
      <c r="C154" s="13" t="str">
        <f>VLOOKUP(D154,'NIST 800-53 (Rev. 4)'!A:C,3,FALSE)</f>
        <v>PROTECTION OF AUDIT INFORMATION</v>
      </c>
      <c r="D154" s="12" t="s">
        <v>59</v>
      </c>
      <c r="E154" s="55">
        <v>6</v>
      </c>
      <c r="F154" s="2" t="str">
        <f t="shared" si="13"/>
        <v>AU-9-6</v>
      </c>
      <c r="G154" s="17" t="s">
        <v>609</v>
      </c>
      <c r="H154" s="13" t="str">
        <f t="shared" si="14"/>
        <v>N</v>
      </c>
      <c r="I154" s="13"/>
      <c r="J154" s="13" t="str">
        <f t="shared" si="16"/>
        <v>N</v>
      </c>
      <c r="K154" s="13" t="str">
        <f>IFERROR(VLOOKUP(F154,'Low High Medium'!I:I,1,FALSE)," ")</f>
        <v xml:space="preserve"> </v>
      </c>
      <c r="L154" s="13" t="str">
        <f t="shared" si="17"/>
        <v>N</v>
      </c>
      <c r="M154" s="13" t="str">
        <f>IFERROR(VLOOKUP(F154,'Low High Medium'!D:D,1,FALSE)," ")</f>
        <v xml:space="preserve"> </v>
      </c>
      <c r="N154" s="13" t="str">
        <f>VLOOKUP(D154,'NIST 800-53 (Rev. 4)'!A:D,4,FALSE)</f>
        <v>P1</v>
      </c>
    </row>
    <row r="155" spans="1:14">
      <c r="A155" s="13" t="str">
        <f t="shared" si="12"/>
        <v>AU</v>
      </c>
      <c r="B155" s="13" t="str">
        <f>VLOOKUP(A155,Families!A:B,2,FALSE)</f>
        <v xml:space="preserve"> Audit and Accountability</v>
      </c>
      <c r="C155" s="13" t="str">
        <f>VLOOKUP(D155,'NIST 800-53 (Rev. 4)'!A:C,3,FALSE)</f>
        <v>NON-REPUDIATION</v>
      </c>
      <c r="D155" s="12" t="s">
        <v>65</v>
      </c>
      <c r="E155" s="55">
        <v>0</v>
      </c>
      <c r="F155" s="2" t="str">
        <f t="shared" si="13"/>
        <v>AU-10-0</v>
      </c>
      <c r="G155" s="17" t="s">
        <v>637</v>
      </c>
      <c r="H155" s="13" t="str">
        <f t="shared" si="14"/>
        <v>N</v>
      </c>
      <c r="I155" s="13"/>
      <c r="J155" s="13" t="str">
        <f t="shared" si="16"/>
        <v>N</v>
      </c>
      <c r="K155" s="13" t="str">
        <f>IFERROR(VLOOKUP(F155,'Low High Medium'!I:I,1,FALSE)," ")</f>
        <v xml:space="preserve"> </v>
      </c>
      <c r="L155" s="13" t="str">
        <f t="shared" si="17"/>
        <v>Y</v>
      </c>
      <c r="M155" s="13" t="str">
        <f>IFERROR(VLOOKUP(F155,'Low High Medium'!D:D,1,FALSE)," ")</f>
        <v>AU-10-0</v>
      </c>
      <c r="N155" s="13" t="str">
        <f>VLOOKUP(D155,'NIST 800-53 (Rev. 4)'!A:D,4,FALSE)</f>
        <v>P2</v>
      </c>
    </row>
    <row r="156" spans="1:14">
      <c r="A156" s="13" t="str">
        <f t="shared" si="12"/>
        <v>AU</v>
      </c>
      <c r="B156" s="13" t="str">
        <f>VLOOKUP(A156,Families!A:B,2,FALSE)</f>
        <v xml:space="preserve"> Audit and Accountability</v>
      </c>
      <c r="C156" s="13" t="str">
        <f>VLOOKUP(D156,'NIST 800-53 (Rev. 4)'!A:C,3,FALSE)</f>
        <v>NON-REPUDIATION</v>
      </c>
      <c r="D156" s="12" t="s">
        <v>65</v>
      </c>
      <c r="E156" s="55">
        <v>1</v>
      </c>
      <c r="F156" s="2" t="str">
        <f t="shared" si="13"/>
        <v>AU-10-1</v>
      </c>
      <c r="G156" s="17" t="s">
        <v>66</v>
      </c>
      <c r="H156" s="13" t="str">
        <f t="shared" si="14"/>
        <v>N</v>
      </c>
      <c r="I156" s="13"/>
      <c r="J156" s="13" t="str">
        <f t="shared" si="16"/>
        <v>N</v>
      </c>
      <c r="K156" s="13" t="str">
        <f>IFERROR(VLOOKUP(F156,'Low High Medium'!I:I,1,FALSE)," ")</f>
        <v xml:space="preserve"> </v>
      </c>
      <c r="L156" s="13" t="str">
        <f t="shared" si="17"/>
        <v>N</v>
      </c>
      <c r="M156" s="13" t="str">
        <f>IFERROR(VLOOKUP(F156,'Low High Medium'!D:D,1,FALSE)," ")</f>
        <v xml:space="preserve"> </v>
      </c>
      <c r="N156" s="13" t="str">
        <f>VLOOKUP(D156,'NIST 800-53 (Rev. 4)'!A:D,4,FALSE)</f>
        <v>P2</v>
      </c>
    </row>
    <row r="157" spans="1:14">
      <c r="A157" s="13" t="str">
        <f t="shared" si="12"/>
        <v>AU</v>
      </c>
      <c r="B157" s="13" t="str">
        <f>VLOOKUP(A157,Families!A:B,2,FALSE)</f>
        <v xml:space="preserve"> Audit and Accountability</v>
      </c>
      <c r="C157" s="13" t="str">
        <f>VLOOKUP(D157,'NIST 800-53 (Rev. 4)'!A:C,3,FALSE)</f>
        <v>NON-REPUDIATION</v>
      </c>
      <c r="D157" s="12" t="s">
        <v>65</v>
      </c>
      <c r="E157" s="55">
        <v>2</v>
      </c>
      <c r="F157" s="2" t="str">
        <f t="shared" si="13"/>
        <v>AU-10-2</v>
      </c>
      <c r="G157" s="17" t="s">
        <v>67</v>
      </c>
      <c r="H157" s="13" t="str">
        <f t="shared" si="14"/>
        <v>N</v>
      </c>
      <c r="I157" s="13"/>
      <c r="J157" s="13" t="str">
        <f t="shared" si="16"/>
        <v>N</v>
      </c>
      <c r="K157" s="13" t="str">
        <f>IFERROR(VLOOKUP(F157,'Low High Medium'!I:I,1,FALSE)," ")</f>
        <v xml:space="preserve"> </v>
      </c>
      <c r="L157" s="13" t="str">
        <f t="shared" si="17"/>
        <v>N</v>
      </c>
      <c r="M157" s="13" t="str">
        <f>IFERROR(VLOOKUP(F157,'Low High Medium'!D:D,1,FALSE)," ")</f>
        <v xml:space="preserve"> </v>
      </c>
      <c r="N157" s="13" t="str">
        <f>VLOOKUP(D157,'NIST 800-53 (Rev. 4)'!A:D,4,FALSE)</f>
        <v>P2</v>
      </c>
    </row>
    <row r="158" spans="1:14">
      <c r="A158" s="13" t="str">
        <f t="shared" si="12"/>
        <v>AU</v>
      </c>
      <c r="B158" s="13" t="str">
        <f>VLOOKUP(A158,Families!A:B,2,FALSE)</f>
        <v xml:space="preserve"> Audit and Accountability</v>
      </c>
      <c r="C158" s="13" t="str">
        <f>VLOOKUP(D158,'NIST 800-53 (Rev. 4)'!A:C,3,FALSE)</f>
        <v>NON-REPUDIATION</v>
      </c>
      <c r="D158" s="12" t="s">
        <v>65</v>
      </c>
      <c r="E158" s="55">
        <v>3</v>
      </c>
      <c r="F158" s="2" t="str">
        <f t="shared" si="13"/>
        <v>AU-10-3</v>
      </c>
      <c r="G158" s="17" t="s">
        <v>66</v>
      </c>
      <c r="H158" s="13" t="str">
        <f t="shared" si="14"/>
        <v>N</v>
      </c>
      <c r="I158" s="13"/>
      <c r="J158" s="13" t="str">
        <f t="shared" si="16"/>
        <v>N</v>
      </c>
      <c r="K158" s="13" t="str">
        <f>IFERROR(VLOOKUP(F158,'Low High Medium'!I:I,1,FALSE)," ")</f>
        <v xml:space="preserve"> </v>
      </c>
      <c r="L158" s="13" t="str">
        <f t="shared" si="17"/>
        <v>N</v>
      </c>
      <c r="M158" s="13" t="str">
        <f>IFERROR(VLOOKUP(F158,'Low High Medium'!D:D,1,FALSE)," ")</f>
        <v xml:space="preserve"> </v>
      </c>
      <c r="N158" s="13" t="str">
        <f>VLOOKUP(D158,'NIST 800-53 (Rev. 4)'!A:D,4,FALSE)</f>
        <v>P2</v>
      </c>
    </row>
    <row r="159" spans="1:14">
      <c r="A159" s="13" t="str">
        <f t="shared" si="12"/>
        <v>AU</v>
      </c>
      <c r="B159" s="13" t="str">
        <f>VLOOKUP(A159,Families!A:B,2,FALSE)</f>
        <v xml:space="preserve"> Audit and Accountability</v>
      </c>
      <c r="C159" s="13" t="str">
        <f>VLOOKUP(D159,'NIST 800-53 (Rev. 4)'!A:C,3,FALSE)</f>
        <v>NON-REPUDIATION</v>
      </c>
      <c r="D159" s="12" t="s">
        <v>65</v>
      </c>
      <c r="E159" s="55">
        <v>4</v>
      </c>
      <c r="F159" s="2" t="str">
        <f t="shared" si="13"/>
        <v>AU-10-4</v>
      </c>
      <c r="G159" s="17" t="s">
        <v>66</v>
      </c>
      <c r="H159" s="13" t="str">
        <f t="shared" si="14"/>
        <v>N</v>
      </c>
      <c r="I159" s="13"/>
      <c r="J159" s="13" t="str">
        <f t="shared" si="16"/>
        <v>N</v>
      </c>
      <c r="K159" s="13" t="str">
        <f>IFERROR(VLOOKUP(F159,'Low High Medium'!I:I,1,FALSE)," ")</f>
        <v xml:space="preserve"> </v>
      </c>
      <c r="L159" s="13" t="str">
        <f t="shared" si="17"/>
        <v>N</v>
      </c>
      <c r="M159" s="13" t="str">
        <f>IFERROR(VLOOKUP(F159,'Low High Medium'!D:D,1,FALSE)," ")</f>
        <v xml:space="preserve"> </v>
      </c>
      <c r="N159" s="13" t="str">
        <f>VLOOKUP(D159,'NIST 800-53 (Rev. 4)'!A:D,4,FALSE)</f>
        <v>P2</v>
      </c>
    </row>
    <row r="160" spans="1:14">
      <c r="A160" s="13" t="str">
        <f t="shared" si="12"/>
        <v>AU</v>
      </c>
      <c r="B160" s="13" t="str">
        <f>VLOOKUP(A160,Families!A:B,2,FALSE)</f>
        <v xml:space="preserve"> Audit and Accountability</v>
      </c>
      <c r="C160" s="13" t="str">
        <f>VLOOKUP(D160,'NIST 800-53 (Rev. 4)'!A:C,3,FALSE)</f>
        <v>NON-REPUDIATION</v>
      </c>
      <c r="D160" s="12" t="s">
        <v>65</v>
      </c>
      <c r="E160" s="55">
        <v>5</v>
      </c>
      <c r="F160" s="2" t="str">
        <f t="shared" si="13"/>
        <v>AU-10-5</v>
      </c>
      <c r="G160" s="17" t="s">
        <v>611</v>
      </c>
      <c r="H160" s="13" t="str">
        <f t="shared" si="14"/>
        <v>N</v>
      </c>
      <c r="I160" s="13"/>
      <c r="J160" s="13" t="str">
        <f t="shared" si="16"/>
        <v>N</v>
      </c>
      <c r="K160" s="13" t="str">
        <f>IFERROR(VLOOKUP(F160,'Low High Medium'!I:I,1,FALSE)," ")</f>
        <v xml:space="preserve"> </v>
      </c>
      <c r="L160" s="13" t="str">
        <f t="shared" si="17"/>
        <v>N</v>
      </c>
      <c r="M160" s="13" t="str">
        <f>IFERROR(VLOOKUP(F160,'Low High Medium'!D:D,1,FALSE)," ")</f>
        <v xml:space="preserve"> </v>
      </c>
      <c r="N160" s="13" t="str">
        <f>VLOOKUP(D160,'NIST 800-53 (Rev. 4)'!A:D,4,FALSE)</f>
        <v>P2</v>
      </c>
    </row>
    <row r="161" spans="1:14">
      <c r="A161" s="13" t="str">
        <f t="shared" si="12"/>
        <v>AU</v>
      </c>
      <c r="B161" s="13" t="str">
        <f>VLOOKUP(A161,Families!A:B,2,FALSE)</f>
        <v xml:space="preserve"> Audit and Accountability</v>
      </c>
      <c r="C161" s="13" t="str">
        <f>VLOOKUP(D161,'NIST 800-53 (Rev. 4)'!A:C,3,FALSE)</f>
        <v>AUDIT RECORD RETENTION</v>
      </c>
      <c r="D161" s="12" t="s">
        <v>295</v>
      </c>
      <c r="E161" s="56">
        <v>0</v>
      </c>
      <c r="F161" s="2" t="str">
        <f t="shared" si="13"/>
        <v>AU-11-0</v>
      </c>
      <c r="G161" s="17" t="s">
        <v>638</v>
      </c>
      <c r="H161" s="13" t="str">
        <f t="shared" si="14"/>
        <v>Y</v>
      </c>
      <c r="I161" s="13" t="str">
        <f t="shared" si="15"/>
        <v>AU-11-0</v>
      </c>
      <c r="J161" s="13" t="str">
        <f t="shared" si="16"/>
        <v>Y</v>
      </c>
      <c r="K161" s="13" t="str">
        <f>IFERROR(VLOOKUP(F161,'Low High Medium'!I:I,1,FALSE)," ")</f>
        <v>AU-11-0</v>
      </c>
      <c r="L161" s="13" t="str">
        <f t="shared" si="17"/>
        <v>Y</v>
      </c>
      <c r="M161" s="13" t="str">
        <f>IFERROR(VLOOKUP(F161,'Low High Medium'!D:D,1,FALSE)," ")</f>
        <v>AU-11-0</v>
      </c>
      <c r="N161" s="13" t="str">
        <f>VLOOKUP(D161,'NIST 800-53 (Rev. 4)'!A:D,4,FALSE)</f>
        <v>P3</v>
      </c>
    </row>
    <row r="162" spans="1:14">
      <c r="A162" s="13" t="str">
        <f t="shared" si="12"/>
        <v>AU</v>
      </c>
      <c r="B162" s="13" t="str">
        <f>VLOOKUP(A162,Families!A:B,2,FALSE)</f>
        <v xml:space="preserve"> Audit and Accountability</v>
      </c>
      <c r="C162" s="13" t="str">
        <f>VLOOKUP(D162,'NIST 800-53 (Rev. 4)'!A:C,3,FALSE)</f>
        <v>AUDIT RECORD RETENTION</v>
      </c>
      <c r="D162" s="12" t="s">
        <v>295</v>
      </c>
      <c r="E162" s="55">
        <v>1</v>
      </c>
      <c r="F162" s="2" t="str">
        <f t="shared" si="13"/>
        <v>AU-11-1</v>
      </c>
      <c r="G162" s="17" t="s">
        <v>609</v>
      </c>
      <c r="H162" s="13" t="str">
        <f t="shared" si="14"/>
        <v>N</v>
      </c>
      <c r="I162" s="13"/>
      <c r="J162" s="13" t="str">
        <f t="shared" si="16"/>
        <v>N</v>
      </c>
      <c r="K162" s="13" t="str">
        <f>IFERROR(VLOOKUP(F162,'Low High Medium'!I:I,1,FALSE)," ")</f>
        <v xml:space="preserve"> </v>
      </c>
      <c r="L162" s="13" t="str">
        <f t="shared" si="17"/>
        <v>N</v>
      </c>
      <c r="M162" s="13" t="str">
        <f>IFERROR(VLOOKUP(F162,'Low High Medium'!D:D,1,FALSE)," ")</f>
        <v xml:space="preserve"> </v>
      </c>
      <c r="N162" s="13" t="str">
        <f>VLOOKUP(D162,'NIST 800-53 (Rev. 4)'!A:D,4,FALSE)</f>
        <v>P3</v>
      </c>
    </row>
    <row r="163" spans="1:14">
      <c r="A163" s="13" t="str">
        <f t="shared" si="12"/>
        <v>AU</v>
      </c>
      <c r="B163" s="13" t="str">
        <f>VLOOKUP(A163,Families!A:B,2,FALSE)</f>
        <v xml:space="preserve"> Audit and Accountability</v>
      </c>
      <c r="C163" s="13" t="str">
        <f>VLOOKUP(D163,'NIST 800-53 (Rev. 4)'!A:C,3,FALSE)</f>
        <v>AUDIT GENERATION</v>
      </c>
      <c r="D163" s="12" t="s">
        <v>68</v>
      </c>
      <c r="E163" s="56">
        <v>0</v>
      </c>
      <c r="F163" s="2" t="str">
        <f t="shared" si="13"/>
        <v>AU-12-0</v>
      </c>
      <c r="G163" s="17" t="s">
        <v>639</v>
      </c>
      <c r="H163" s="13" t="str">
        <f t="shared" si="14"/>
        <v>Y</v>
      </c>
      <c r="I163" s="13" t="str">
        <f t="shared" si="15"/>
        <v>AU-12-0</v>
      </c>
      <c r="J163" s="13" t="str">
        <f t="shared" si="16"/>
        <v>Y</v>
      </c>
      <c r="K163" s="13" t="str">
        <f>IFERROR(VLOOKUP(F163,'Low High Medium'!I:I,1,FALSE)," ")</f>
        <v>AU-12-0</v>
      </c>
      <c r="L163" s="13" t="str">
        <f t="shared" si="17"/>
        <v>Y</v>
      </c>
      <c r="M163" s="13" t="str">
        <f>IFERROR(VLOOKUP(F163,'Low High Medium'!D:D,1,FALSE)," ")</f>
        <v>AU-12-0</v>
      </c>
      <c r="N163" s="13" t="str">
        <f>VLOOKUP(D163,'NIST 800-53 (Rev. 4)'!A:D,4,FALSE)</f>
        <v>P1</v>
      </c>
    </row>
    <row r="164" spans="1:14">
      <c r="A164" s="13" t="str">
        <f t="shared" si="12"/>
        <v>AU</v>
      </c>
      <c r="B164" s="13" t="str">
        <f>VLOOKUP(A164,Families!A:B,2,FALSE)</f>
        <v xml:space="preserve"> Audit and Accountability</v>
      </c>
      <c r="C164" s="13" t="str">
        <f>VLOOKUP(D164,'NIST 800-53 (Rev. 4)'!A:C,3,FALSE)</f>
        <v>AUDIT GENERATION</v>
      </c>
      <c r="D164" s="12" t="s">
        <v>68</v>
      </c>
      <c r="E164" s="55">
        <v>1</v>
      </c>
      <c r="F164" s="2" t="str">
        <f t="shared" si="13"/>
        <v>AU-12-1</v>
      </c>
      <c r="G164" s="17" t="s">
        <v>69</v>
      </c>
      <c r="H164" s="13" t="str">
        <f t="shared" si="14"/>
        <v>N</v>
      </c>
      <c r="I164" s="13"/>
      <c r="J164" s="13" t="str">
        <f t="shared" si="16"/>
        <v>N</v>
      </c>
      <c r="K164" s="13" t="str">
        <f>IFERROR(VLOOKUP(F164,'Low High Medium'!I:I,1,FALSE)," ")</f>
        <v xml:space="preserve"> </v>
      </c>
      <c r="L164" s="13" t="str">
        <f t="shared" si="17"/>
        <v>Y</v>
      </c>
      <c r="M164" s="13" t="str">
        <f>IFERROR(VLOOKUP(F164,'Low High Medium'!D:D,1,FALSE)," ")</f>
        <v>AU-12-1</v>
      </c>
      <c r="N164" s="13" t="str">
        <f>VLOOKUP(D164,'NIST 800-53 (Rev. 4)'!A:D,4,FALSE)</f>
        <v>P1</v>
      </c>
    </row>
    <row r="165" spans="1:14">
      <c r="A165" s="13" t="str">
        <f t="shared" si="12"/>
        <v>AU</v>
      </c>
      <c r="B165" s="13" t="str">
        <f>VLOOKUP(A165,Families!A:B,2,FALSE)</f>
        <v xml:space="preserve"> Audit and Accountability</v>
      </c>
      <c r="C165" s="13" t="str">
        <f>VLOOKUP(D165,'NIST 800-53 (Rev. 4)'!A:C,3,FALSE)</f>
        <v>AUDIT GENERATION</v>
      </c>
      <c r="D165" s="12" t="s">
        <v>68</v>
      </c>
      <c r="E165" s="55">
        <v>2</v>
      </c>
      <c r="F165" s="2" t="str">
        <f t="shared" si="13"/>
        <v>AU-12-2</v>
      </c>
      <c r="G165" s="17" t="s">
        <v>609</v>
      </c>
      <c r="H165" s="13" t="str">
        <f t="shared" si="14"/>
        <v>N</v>
      </c>
      <c r="I165" s="13"/>
      <c r="J165" s="13" t="str">
        <f t="shared" si="16"/>
        <v>N</v>
      </c>
      <c r="K165" s="13" t="str">
        <f>IFERROR(VLOOKUP(F165,'Low High Medium'!I:I,1,FALSE)," ")</f>
        <v xml:space="preserve"> </v>
      </c>
      <c r="L165" s="13" t="str">
        <f t="shared" si="17"/>
        <v>N</v>
      </c>
      <c r="M165" s="13" t="str">
        <f>IFERROR(VLOOKUP(F165,'Low High Medium'!D:D,1,FALSE)," ")</f>
        <v xml:space="preserve"> </v>
      </c>
      <c r="N165" s="13" t="str">
        <f>VLOOKUP(D165,'NIST 800-53 (Rev. 4)'!A:D,4,FALSE)</f>
        <v>P1</v>
      </c>
    </row>
    <row r="166" spans="1:14">
      <c r="A166" s="13" t="str">
        <f t="shared" si="12"/>
        <v>AU</v>
      </c>
      <c r="B166" s="13" t="str">
        <f>VLOOKUP(A166,Families!A:B,2,FALSE)</f>
        <v xml:space="preserve"> Audit and Accountability</v>
      </c>
      <c r="C166" s="13" t="str">
        <f>VLOOKUP(D166,'NIST 800-53 (Rev. 4)'!A:C,3,FALSE)</f>
        <v>AUDIT GENERATION</v>
      </c>
      <c r="D166" s="12" t="s">
        <v>68</v>
      </c>
      <c r="E166" s="55">
        <v>3</v>
      </c>
      <c r="F166" s="2" t="str">
        <f t="shared" si="13"/>
        <v>AU-12-3</v>
      </c>
      <c r="G166" s="17" t="s">
        <v>58</v>
      </c>
      <c r="H166" s="13" t="str">
        <f t="shared" si="14"/>
        <v>N</v>
      </c>
      <c r="I166" s="13"/>
      <c r="J166" s="13" t="str">
        <f t="shared" si="16"/>
        <v>N</v>
      </c>
      <c r="K166" s="13" t="str">
        <f>IFERROR(VLOOKUP(F166,'Low High Medium'!I:I,1,FALSE)," ")</f>
        <v xml:space="preserve"> </v>
      </c>
      <c r="L166" s="13" t="str">
        <f t="shared" si="17"/>
        <v>Y</v>
      </c>
      <c r="M166" s="13" t="str">
        <f>IFERROR(VLOOKUP(F166,'Low High Medium'!D:D,1,FALSE)," ")</f>
        <v>AU-12-3</v>
      </c>
      <c r="N166" s="13" t="str">
        <f>VLOOKUP(D166,'NIST 800-53 (Rev. 4)'!A:D,4,FALSE)</f>
        <v>P1</v>
      </c>
    </row>
    <row r="167" spans="1:14">
      <c r="A167" s="13" t="str">
        <f t="shared" si="12"/>
        <v>CA</v>
      </c>
      <c r="B167" s="13" t="str">
        <f>VLOOKUP(A167,Families!A:B,2,FALSE)</f>
        <v xml:space="preserve"> Security Assessment and Authorization</v>
      </c>
      <c r="C167" s="13" t="str">
        <f>VLOOKUP(D167,'NIST 800-53 (Rev. 4)'!A:C,3,FALSE)</f>
        <v>SECURITY ASSESSMENT AND AUTHORIZATION POLICY AND PROCEDURES</v>
      </c>
      <c r="D167" s="12" t="s">
        <v>299</v>
      </c>
      <c r="E167" s="56">
        <v>0</v>
      </c>
      <c r="F167" s="2" t="str">
        <f t="shared" si="13"/>
        <v>CA-1-0</v>
      </c>
      <c r="G167" s="17" t="s">
        <v>219</v>
      </c>
      <c r="H167" s="13" t="str">
        <f t="shared" si="14"/>
        <v>Y</v>
      </c>
      <c r="I167" s="13" t="str">
        <f t="shared" si="15"/>
        <v>CA-1-0</v>
      </c>
      <c r="J167" s="13" t="str">
        <f t="shared" si="16"/>
        <v>Y</v>
      </c>
      <c r="K167" s="13" t="str">
        <f>IFERROR(VLOOKUP(F167,'Low High Medium'!I:I,1,FALSE)," ")</f>
        <v>CA-1-0</v>
      </c>
      <c r="L167" s="13" t="str">
        <f t="shared" si="17"/>
        <v>Y</v>
      </c>
      <c r="M167" s="13" t="str">
        <f>IFERROR(VLOOKUP(F167,'Low High Medium'!D:D,1,FALSE)," ")</f>
        <v>CA-1-0</v>
      </c>
      <c r="N167" s="13" t="str">
        <f>VLOOKUP(D167,'NIST 800-53 (Rev. 4)'!A:D,4,FALSE)</f>
        <v>P1</v>
      </c>
    </row>
    <row r="168" spans="1:14">
      <c r="A168" s="13" t="str">
        <f t="shared" si="12"/>
        <v>CA</v>
      </c>
      <c r="B168" s="13" t="str">
        <f>VLOOKUP(A168,Families!A:B,2,FALSE)</f>
        <v xml:space="preserve"> Security Assessment and Authorization</v>
      </c>
      <c r="C168" s="13" t="str">
        <f>VLOOKUP(D168,'NIST 800-53 (Rev. 4)'!A:C,3,FALSE)</f>
        <v>SECURITY ASSESSMENTS</v>
      </c>
      <c r="D168" s="12" t="s">
        <v>42</v>
      </c>
      <c r="E168" s="55">
        <v>0</v>
      </c>
      <c r="F168" s="2" t="str">
        <f t="shared" si="13"/>
        <v>CA-2-0</v>
      </c>
      <c r="G168" s="17" t="s">
        <v>640</v>
      </c>
      <c r="H168" s="13" t="str">
        <f t="shared" si="14"/>
        <v>Y</v>
      </c>
      <c r="I168" s="13" t="str">
        <f t="shared" si="15"/>
        <v>CA-2-0</v>
      </c>
      <c r="J168" s="13" t="str">
        <f t="shared" si="16"/>
        <v>Y</v>
      </c>
      <c r="K168" s="13" t="str">
        <f>IFERROR(VLOOKUP(F168,'Low High Medium'!I:I,1,FALSE)," ")</f>
        <v>CA-2-0</v>
      </c>
      <c r="L168" s="13" t="str">
        <f t="shared" si="17"/>
        <v>Y</v>
      </c>
      <c r="M168" s="13" t="str">
        <f>IFERROR(VLOOKUP(F168,'Low High Medium'!D:D,1,FALSE)," ")</f>
        <v>CA-2-0</v>
      </c>
      <c r="N168" s="13" t="str">
        <f>VLOOKUP(D168,'NIST 800-53 (Rev. 4)'!A:D,4,FALSE)</f>
        <v>P2</v>
      </c>
    </row>
    <row r="169" spans="1:14">
      <c r="A169" s="13" t="str">
        <f t="shared" si="12"/>
        <v>CA</v>
      </c>
      <c r="B169" s="13" t="str">
        <f>VLOOKUP(A169,Families!A:B,2,FALSE)</f>
        <v xml:space="preserve"> Security Assessment and Authorization</v>
      </c>
      <c r="C169" s="13" t="str">
        <f>VLOOKUP(D169,'NIST 800-53 (Rev. 4)'!A:C,3,FALSE)</f>
        <v>SECURITY ASSESSMENTS</v>
      </c>
      <c r="D169" s="12" t="s">
        <v>42</v>
      </c>
      <c r="E169" s="55">
        <v>1</v>
      </c>
      <c r="F169" s="2" t="str">
        <f t="shared" si="13"/>
        <v>CA-2-1</v>
      </c>
      <c r="G169" s="17" t="s">
        <v>609</v>
      </c>
      <c r="H169" s="13" t="str">
        <f t="shared" si="14"/>
        <v>N</v>
      </c>
      <c r="I169" s="13"/>
      <c r="J169" s="13" t="str">
        <f t="shared" si="16"/>
        <v>Y</v>
      </c>
      <c r="K169" s="13" t="str">
        <f>IFERROR(VLOOKUP(F169,'Low High Medium'!I:I,1,FALSE)," ")</f>
        <v>CA-2-1</v>
      </c>
      <c r="L169" s="13" t="str">
        <f t="shared" si="17"/>
        <v>Y</v>
      </c>
      <c r="M169" s="13" t="str">
        <f>IFERROR(VLOOKUP(F169,'Low High Medium'!D:D,1,FALSE)," ")</f>
        <v>CA-2-1</v>
      </c>
      <c r="N169" s="13" t="str">
        <f>VLOOKUP(D169,'NIST 800-53 (Rev. 4)'!A:D,4,FALSE)</f>
        <v>P2</v>
      </c>
    </row>
    <row r="170" spans="1:14">
      <c r="A170" s="13" t="str">
        <f t="shared" si="12"/>
        <v>CA</v>
      </c>
      <c r="B170" s="13" t="str">
        <f>VLOOKUP(A170,Families!A:B,2,FALSE)</f>
        <v xml:space="preserve"> Security Assessment and Authorization</v>
      </c>
      <c r="C170" s="13" t="str">
        <f>VLOOKUP(D170,'NIST 800-53 (Rev. 4)'!A:C,3,FALSE)</f>
        <v>SECURITY ASSESSMENTS</v>
      </c>
      <c r="D170" s="12" t="s">
        <v>42</v>
      </c>
      <c r="E170" s="55">
        <v>2</v>
      </c>
      <c r="F170" s="2" t="str">
        <f t="shared" si="13"/>
        <v>CA-2-2</v>
      </c>
      <c r="G170" s="17" t="s">
        <v>70</v>
      </c>
      <c r="H170" s="13" t="str">
        <f t="shared" si="14"/>
        <v>N</v>
      </c>
      <c r="I170" s="13"/>
      <c r="J170" s="13" t="str">
        <f t="shared" si="16"/>
        <v>Y</v>
      </c>
      <c r="K170" s="13" t="str">
        <f>IFERROR(VLOOKUP(F170,'Low High Medium'!I:I,1,FALSE)," ")</f>
        <v>CA-2-2</v>
      </c>
      <c r="L170" s="13" t="str">
        <f t="shared" si="17"/>
        <v>Y</v>
      </c>
      <c r="M170" s="13" t="str">
        <f>IFERROR(VLOOKUP(F170,'Low High Medium'!D:D,1,FALSE)," ")</f>
        <v>CA-2-2</v>
      </c>
      <c r="N170" s="13" t="str">
        <f>VLOOKUP(D170,'NIST 800-53 (Rev. 4)'!A:D,4,FALSE)</f>
        <v>P2</v>
      </c>
    </row>
    <row r="171" spans="1:14">
      <c r="A171" s="13" t="str">
        <f t="shared" si="12"/>
        <v>CA</v>
      </c>
      <c r="B171" s="13" t="str">
        <f>VLOOKUP(A171,Families!A:B,2,FALSE)</f>
        <v xml:space="preserve"> Security Assessment and Authorization</v>
      </c>
      <c r="C171" s="13" t="str">
        <f>VLOOKUP(D171,'NIST 800-53 (Rev. 4)'!A:C,3,FALSE)</f>
        <v>SECURITY ASSESSMENTS</v>
      </c>
      <c r="D171" s="12" t="s">
        <v>42</v>
      </c>
      <c r="E171" s="55">
        <v>3</v>
      </c>
      <c r="F171" s="2" t="str">
        <f t="shared" si="13"/>
        <v>CA-2-3</v>
      </c>
      <c r="G171" s="17" t="s">
        <v>609</v>
      </c>
      <c r="H171" s="13" t="str">
        <f t="shared" si="14"/>
        <v>N</v>
      </c>
      <c r="I171" s="13"/>
      <c r="J171" s="13" t="str">
        <f t="shared" si="16"/>
        <v>Y</v>
      </c>
      <c r="K171" s="13" t="str">
        <f>IFERROR(VLOOKUP(F171,'Low High Medium'!I:I,1,FALSE)," ")</f>
        <v>CA-2-3</v>
      </c>
      <c r="L171" s="13" t="str">
        <f t="shared" si="17"/>
        <v>Y</v>
      </c>
      <c r="M171" s="13" t="str">
        <f>IFERROR(VLOOKUP(F171,'Low High Medium'!D:D,1,FALSE)," ")</f>
        <v>CA-2-3</v>
      </c>
      <c r="N171" s="13" t="str">
        <f>VLOOKUP(D171,'NIST 800-53 (Rev. 4)'!A:D,4,FALSE)</f>
        <v>P2</v>
      </c>
    </row>
    <row r="172" spans="1:14">
      <c r="A172" s="13" t="str">
        <f t="shared" si="12"/>
        <v>CA</v>
      </c>
      <c r="B172" s="13" t="str">
        <f>VLOOKUP(A172,Families!A:B,2,FALSE)</f>
        <v xml:space="preserve"> Security Assessment and Authorization</v>
      </c>
      <c r="C172" s="13" t="str">
        <f>VLOOKUP(D172,'NIST 800-53 (Rev. 4)'!A:C,3,FALSE)</f>
        <v>SYSTEM INTERCONNECTIONS</v>
      </c>
      <c r="D172" s="12" t="s">
        <v>71</v>
      </c>
      <c r="E172" s="55">
        <v>0</v>
      </c>
      <c r="F172" s="2" t="str">
        <f t="shared" si="13"/>
        <v>CA-3-0</v>
      </c>
      <c r="G172" s="17" t="s">
        <v>641</v>
      </c>
      <c r="H172" s="13" t="str">
        <f t="shared" si="14"/>
        <v>Y</v>
      </c>
      <c r="I172" s="13" t="str">
        <f t="shared" si="15"/>
        <v>CA-3-0</v>
      </c>
      <c r="J172" s="13" t="str">
        <f t="shared" si="16"/>
        <v>Y</v>
      </c>
      <c r="K172" s="13" t="str">
        <f>IFERROR(VLOOKUP(F172,'Low High Medium'!I:I,1,FALSE)," ")</f>
        <v>CA-3-0</v>
      </c>
      <c r="L172" s="13" t="str">
        <f t="shared" si="17"/>
        <v>Y</v>
      </c>
      <c r="M172" s="13" t="str">
        <f>IFERROR(VLOOKUP(F172,'Low High Medium'!D:D,1,FALSE)," ")</f>
        <v>CA-3-0</v>
      </c>
      <c r="N172" s="13" t="str">
        <f>VLOOKUP(D172,'NIST 800-53 (Rev. 4)'!A:D,4,FALSE)</f>
        <v>P1</v>
      </c>
    </row>
    <row r="173" spans="1:14">
      <c r="A173" s="13" t="str">
        <f t="shared" si="12"/>
        <v>CA</v>
      </c>
      <c r="B173" s="13" t="str">
        <f>VLOOKUP(A173,Families!A:B,2,FALSE)</f>
        <v xml:space="preserve"> Security Assessment and Authorization</v>
      </c>
      <c r="C173" s="13" t="str">
        <f>VLOOKUP(D173,'NIST 800-53 (Rev. 4)'!A:C,3,FALSE)</f>
        <v>SYSTEM INTERCONNECTIONS</v>
      </c>
      <c r="D173" s="12" t="s">
        <v>71</v>
      </c>
      <c r="E173" s="55">
        <v>1</v>
      </c>
      <c r="F173" s="2" t="str">
        <f t="shared" si="13"/>
        <v>CA-3-1</v>
      </c>
      <c r="G173" s="17" t="s">
        <v>609</v>
      </c>
      <c r="H173" s="13" t="str">
        <f t="shared" si="14"/>
        <v>N</v>
      </c>
      <c r="I173" s="13"/>
      <c r="J173" s="13" t="str">
        <f t="shared" si="16"/>
        <v>N</v>
      </c>
      <c r="K173" s="13" t="str">
        <f>IFERROR(VLOOKUP(F173,'Low High Medium'!I:I,1,FALSE)," ")</f>
        <v xml:space="preserve"> </v>
      </c>
      <c r="L173" s="13" t="str">
        <f t="shared" si="17"/>
        <v>N</v>
      </c>
      <c r="M173" s="13" t="str">
        <f>IFERROR(VLOOKUP(F173,'Low High Medium'!D:D,1,FALSE)," ")</f>
        <v xml:space="preserve"> </v>
      </c>
      <c r="N173" s="13" t="str">
        <f>VLOOKUP(D173,'NIST 800-53 (Rev. 4)'!A:D,4,FALSE)</f>
        <v>P1</v>
      </c>
    </row>
    <row r="174" spans="1:14">
      <c r="A174" s="13" t="str">
        <f t="shared" si="12"/>
        <v>CA</v>
      </c>
      <c r="B174" s="13" t="str">
        <f>VLOOKUP(A174,Families!A:B,2,FALSE)</f>
        <v xml:space="preserve"> Security Assessment and Authorization</v>
      </c>
      <c r="C174" s="13" t="str">
        <f>VLOOKUP(D174,'NIST 800-53 (Rev. 4)'!A:C,3,FALSE)</f>
        <v>SYSTEM INTERCONNECTIONS</v>
      </c>
      <c r="D174" s="12" t="s">
        <v>71</v>
      </c>
      <c r="E174" s="55">
        <v>2</v>
      </c>
      <c r="F174" s="2" t="str">
        <f t="shared" si="13"/>
        <v>CA-3-2</v>
      </c>
      <c r="G174" s="17" t="s">
        <v>609</v>
      </c>
      <c r="H174" s="13" t="str">
        <f t="shared" si="14"/>
        <v>N</v>
      </c>
      <c r="I174" s="13"/>
      <c r="J174" s="13" t="str">
        <f t="shared" si="16"/>
        <v>N</v>
      </c>
      <c r="K174" s="13" t="str">
        <f>IFERROR(VLOOKUP(F174,'Low High Medium'!I:I,1,FALSE)," ")</f>
        <v xml:space="preserve"> </v>
      </c>
      <c r="L174" s="13" t="str">
        <f t="shared" si="17"/>
        <v>N</v>
      </c>
      <c r="M174" s="13" t="str">
        <f>IFERROR(VLOOKUP(F174,'Low High Medium'!D:D,1,FALSE)," ")</f>
        <v xml:space="preserve"> </v>
      </c>
      <c r="N174" s="13" t="str">
        <f>VLOOKUP(D174,'NIST 800-53 (Rev. 4)'!A:D,4,FALSE)</f>
        <v>P1</v>
      </c>
    </row>
    <row r="175" spans="1:14">
      <c r="A175" s="13" t="str">
        <f t="shared" si="12"/>
        <v>CA</v>
      </c>
      <c r="B175" s="13" t="str">
        <f>VLOOKUP(A175,Families!A:B,2,FALSE)</f>
        <v xml:space="preserve"> Security Assessment and Authorization</v>
      </c>
      <c r="C175" s="13" t="str">
        <f>VLOOKUP(D175,'NIST 800-53 (Rev. 4)'!A:C,3,FALSE)</f>
        <v>SYSTEM INTERCONNECTIONS</v>
      </c>
      <c r="D175" s="12" t="s">
        <v>71</v>
      </c>
      <c r="E175" s="55">
        <v>3</v>
      </c>
      <c r="F175" s="2" t="str">
        <f t="shared" si="13"/>
        <v>CA-3-3</v>
      </c>
      <c r="G175" s="17" t="s">
        <v>609</v>
      </c>
      <c r="H175" s="13" t="str">
        <f t="shared" si="14"/>
        <v>N</v>
      </c>
      <c r="I175" s="13"/>
      <c r="J175" s="13" t="str">
        <f t="shared" si="16"/>
        <v>Y</v>
      </c>
      <c r="K175" s="13" t="str">
        <f>IFERROR(VLOOKUP(F175,'Low High Medium'!I:I,1,FALSE)," ")</f>
        <v>CA-3-3</v>
      </c>
      <c r="L175" s="13" t="str">
        <f t="shared" si="17"/>
        <v>Y</v>
      </c>
      <c r="M175" s="13" t="str">
        <f>IFERROR(VLOOKUP(F175,'Low High Medium'!D:D,1,FALSE)," ")</f>
        <v>CA-3-3</v>
      </c>
      <c r="N175" s="13" t="str">
        <f>VLOOKUP(D175,'NIST 800-53 (Rev. 4)'!A:D,4,FALSE)</f>
        <v>P1</v>
      </c>
    </row>
    <row r="176" spans="1:14">
      <c r="A176" s="13" t="str">
        <f t="shared" si="12"/>
        <v>CA</v>
      </c>
      <c r="B176" s="13" t="str">
        <f>VLOOKUP(A176,Families!A:B,2,FALSE)</f>
        <v xml:space="preserve"> Security Assessment and Authorization</v>
      </c>
      <c r="C176" s="13" t="str">
        <f>VLOOKUP(D176,'NIST 800-53 (Rev. 4)'!A:C,3,FALSE)</f>
        <v>SYSTEM INTERCONNECTIONS</v>
      </c>
      <c r="D176" s="12" t="s">
        <v>71</v>
      </c>
      <c r="E176" s="55">
        <v>4</v>
      </c>
      <c r="F176" s="2" t="str">
        <f t="shared" si="13"/>
        <v>CA-3-4</v>
      </c>
      <c r="G176" s="17" t="s">
        <v>609</v>
      </c>
      <c r="H176" s="13" t="str">
        <f t="shared" si="14"/>
        <v>N</v>
      </c>
      <c r="I176" s="13"/>
      <c r="J176" s="13" t="str">
        <f t="shared" si="16"/>
        <v>N</v>
      </c>
      <c r="K176" s="13" t="str">
        <f>IFERROR(VLOOKUP(F176,'Low High Medium'!I:I,1,FALSE)," ")</f>
        <v xml:space="preserve"> </v>
      </c>
      <c r="L176" s="13" t="str">
        <f t="shared" si="17"/>
        <v>N</v>
      </c>
      <c r="M176" s="13" t="str">
        <f>IFERROR(VLOOKUP(F176,'Low High Medium'!D:D,1,FALSE)," ")</f>
        <v xml:space="preserve"> </v>
      </c>
      <c r="N176" s="13" t="str">
        <f>VLOOKUP(D176,'NIST 800-53 (Rev. 4)'!A:D,4,FALSE)</f>
        <v>P1</v>
      </c>
    </row>
    <row r="177" spans="1:14">
      <c r="A177" s="13" t="str">
        <f t="shared" si="12"/>
        <v>CA</v>
      </c>
      <c r="B177" s="13" t="str">
        <f>VLOOKUP(A177,Families!A:B,2,FALSE)</f>
        <v xml:space="preserve"> Security Assessment and Authorization</v>
      </c>
      <c r="C177" s="13" t="str">
        <f>VLOOKUP(D177,'NIST 800-53 (Rev. 4)'!A:C,3,FALSE)</f>
        <v>SYSTEM INTERCONNECTIONS</v>
      </c>
      <c r="D177" s="12" t="s">
        <v>71</v>
      </c>
      <c r="E177" s="55">
        <v>5</v>
      </c>
      <c r="F177" s="2" t="str">
        <f t="shared" si="13"/>
        <v>CA-3-5</v>
      </c>
      <c r="G177" s="17" t="s">
        <v>72</v>
      </c>
      <c r="H177" s="13" t="str">
        <f t="shared" si="14"/>
        <v>N</v>
      </c>
      <c r="I177" s="13"/>
      <c r="J177" s="13" t="str">
        <f t="shared" si="16"/>
        <v>Y</v>
      </c>
      <c r="K177" s="13" t="str">
        <f>IFERROR(VLOOKUP(F177,'Low High Medium'!I:I,1,FALSE)," ")</f>
        <v>CA-3-5</v>
      </c>
      <c r="L177" s="13" t="str">
        <f t="shared" si="17"/>
        <v>Y</v>
      </c>
      <c r="M177" s="13" t="str">
        <f>IFERROR(VLOOKUP(F177,'Low High Medium'!D:D,1,FALSE)," ")</f>
        <v>CA-3-5</v>
      </c>
      <c r="N177" s="13" t="str">
        <f>VLOOKUP(D177,'NIST 800-53 (Rev. 4)'!A:D,4,FALSE)</f>
        <v>P1</v>
      </c>
    </row>
    <row r="178" spans="1:14">
      <c r="A178" s="13" t="str">
        <f t="shared" si="12"/>
        <v>CA</v>
      </c>
      <c r="B178" s="13" t="str">
        <f>VLOOKUP(A178,Families!A:B,2,FALSE)</f>
        <v xml:space="preserve"> Security Assessment and Authorization</v>
      </c>
      <c r="C178" s="13" t="str">
        <f>VLOOKUP(D178,'NIST 800-53 (Rev. 4)'!A:C,3,FALSE)</f>
        <v>PLAN OF ACTION AND MILESTONES</v>
      </c>
      <c r="D178" s="12" t="s">
        <v>306</v>
      </c>
      <c r="E178" s="56">
        <v>0</v>
      </c>
      <c r="F178" s="2" t="str">
        <f t="shared" si="13"/>
        <v>CA-5-0</v>
      </c>
      <c r="G178" s="17" t="s">
        <v>642</v>
      </c>
      <c r="H178" s="13" t="str">
        <f t="shared" si="14"/>
        <v>Y</v>
      </c>
      <c r="I178" s="13" t="str">
        <f t="shared" si="15"/>
        <v>CA-5-0</v>
      </c>
      <c r="J178" s="13" t="str">
        <f t="shared" si="16"/>
        <v>Y</v>
      </c>
      <c r="K178" s="13" t="str">
        <f>IFERROR(VLOOKUP(F178,'Low High Medium'!I:I,1,FALSE)," ")</f>
        <v>CA-5-0</v>
      </c>
      <c r="L178" s="13" t="str">
        <f t="shared" si="17"/>
        <v>Y</v>
      </c>
      <c r="M178" s="13" t="str">
        <f>IFERROR(VLOOKUP(F178,'Low High Medium'!D:D,1,FALSE)," ")</f>
        <v>CA-5-0</v>
      </c>
      <c r="N178" s="13" t="str">
        <f>VLOOKUP(D178,'NIST 800-53 (Rev. 4)'!A:D,4,FALSE)</f>
        <v>P3</v>
      </c>
    </row>
    <row r="179" spans="1:14">
      <c r="A179" s="13" t="str">
        <f t="shared" si="12"/>
        <v>CA</v>
      </c>
      <c r="B179" s="13" t="str">
        <f>VLOOKUP(A179,Families!A:B,2,FALSE)</f>
        <v xml:space="preserve"> Security Assessment and Authorization</v>
      </c>
      <c r="C179" s="13" t="str">
        <f>VLOOKUP(D179,'NIST 800-53 (Rev. 4)'!A:C,3,FALSE)</f>
        <v>PLAN OF ACTION AND MILESTONES</v>
      </c>
      <c r="D179" s="12" t="s">
        <v>306</v>
      </c>
      <c r="E179" s="55">
        <v>1</v>
      </c>
      <c r="F179" s="2" t="str">
        <f t="shared" si="13"/>
        <v>CA-5-1</v>
      </c>
      <c r="G179" s="17" t="s">
        <v>609</v>
      </c>
      <c r="H179" s="13" t="str">
        <f t="shared" si="14"/>
        <v>N</v>
      </c>
      <c r="I179" s="13"/>
      <c r="J179" s="13" t="str">
        <f t="shared" si="16"/>
        <v>N</v>
      </c>
      <c r="K179" s="13" t="str">
        <f>IFERROR(VLOOKUP(F179,'Low High Medium'!I:I,1,FALSE)," ")</f>
        <v xml:space="preserve"> </v>
      </c>
      <c r="L179" s="13" t="str">
        <f t="shared" si="17"/>
        <v>N</v>
      </c>
      <c r="M179" s="13" t="str">
        <f>IFERROR(VLOOKUP(F179,'Low High Medium'!D:D,1,FALSE)," ")</f>
        <v xml:space="preserve"> </v>
      </c>
      <c r="N179" s="13" t="str">
        <f>VLOOKUP(D179,'NIST 800-53 (Rev. 4)'!A:D,4,FALSE)</f>
        <v>P3</v>
      </c>
    </row>
    <row r="180" spans="1:14">
      <c r="A180" s="13" t="str">
        <f t="shared" si="12"/>
        <v>CA</v>
      </c>
      <c r="B180" s="13" t="str">
        <f>VLOOKUP(A180,Families!A:B,2,FALSE)</f>
        <v xml:space="preserve"> Security Assessment and Authorization</v>
      </c>
      <c r="C180" s="13" t="str">
        <f>VLOOKUP(D180,'NIST 800-53 (Rev. 4)'!A:C,3,FALSE)</f>
        <v>SECURITY AUTHORIZATION</v>
      </c>
      <c r="D180" s="12" t="s">
        <v>308</v>
      </c>
      <c r="E180" s="56">
        <v>0</v>
      </c>
      <c r="F180" s="2" t="str">
        <f t="shared" si="13"/>
        <v>CA-6-0</v>
      </c>
      <c r="G180" s="17" t="s">
        <v>643</v>
      </c>
      <c r="H180" s="13" t="str">
        <f t="shared" si="14"/>
        <v>Y</v>
      </c>
      <c r="I180" s="13" t="str">
        <f t="shared" si="15"/>
        <v>CA-6-0</v>
      </c>
      <c r="J180" s="13" t="str">
        <f t="shared" si="16"/>
        <v>Y</v>
      </c>
      <c r="K180" s="13" t="str">
        <f>IFERROR(VLOOKUP(F180,'Low High Medium'!I:I,1,FALSE)," ")</f>
        <v>CA-6-0</v>
      </c>
      <c r="L180" s="13" t="str">
        <f t="shared" si="17"/>
        <v>Y</v>
      </c>
      <c r="M180" s="13" t="str">
        <f>IFERROR(VLOOKUP(F180,'Low High Medium'!D:D,1,FALSE)," ")</f>
        <v>CA-6-0</v>
      </c>
      <c r="N180" s="13" t="str">
        <f>VLOOKUP(D180,'NIST 800-53 (Rev. 4)'!A:D,4,FALSE)</f>
        <v>P2</v>
      </c>
    </row>
    <row r="181" spans="1:14" ht="30">
      <c r="A181" s="13" t="str">
        <f t="shared" si="12"/>
        <v>CA</v>
      </c>
      <c r="B181" s="13" t="str">
        <f>VLOOKUP(A181,Families!A:B,2,FALSE)</f>
        <v xml:space="preserve"> Security Assessment and Authorization</v>
      </c>
      <c r="C181" s="13" t="str">
        <f>VLOOKUP(D181,'NIST 800-53 (Rev. 4)'!A:C,3,FALSE)</f>
        <v>CONTINUOUS MONITORING</v>
      </c>
      <c r="D181" s="12" t="s">
        <v>7</v>
      </c>
      <c r="E181" s="55">
        <v>0</v>
      </c>
      <c r="F181" s="2" t="str">
        <f t="shared" si="13"/>
        <v>CA-7-0</v>
      </c>
      <c r="G181" s="17" t="s">
        <v>644</v>
      </c>
      <c r="H181" s="13" t="str">
        <f t="shared" si="14"/>
        <v>Y</v>
      </c>
      <c r="I181" s="13" t="str">
        <f t="shared" si="15"/>
        <v>CA-7-0</v>
      </c>
      <c r="J181" s="13" t="str">
        <f t="shared" si="16"/>
        <v>Y</v>
      </c>
      <c r="K181" s="13" t="str">
        <f>IFERROR(VLOOKUP(F181,'Low High Medium'!I:I,1,FALSE)," ")</f>
        <v>CA-7-0</v>
      </c>
      <c r="L181" s="13" t="str">
        <f t="shared" si="17"/>
        <v>Y</v>
      </c>
      <c r="M181" s="13" t="str">
        <f>IFERROR(VLOOKUP(F181,'Low High Medium'!D:D,1,FALSE)," ")</f>
        <v>CA-7-0</v>
      </c>
      <c r="N181" s="13" t="str">
        <f>VLOOKUP(D181,'NIST 800-53 (Rev. 4)'!A:D,4,FALSE)</f>
        <v>P2</v>
      </c>
    </row>
    <row r="182" spans="1:14">
      <c r="A182" s="13" t="str">
        <f t="shared" si="12"/>
        <v>CA</v>
      </c>
      <c r="B182" s="13" t="str">
        <f>VLOOKUP(A182,Families!A:B,2,FALSE)</f>
        <v xml:space="preserve"> Security Assessment and Authorization</v>
      </c>
      <c r="C182" s="13" t="str">
        <f>VLOOKUP(D182,'NIST 800-53 (Rev. 4)'!A:C,3,FALSE)</f>
        <v>CONTINUOUS MONITORING</v>
      </c>
      <c r="D182" s="12" t="s">
        <v>7</v>
      </c>
      <c r="E182" s="55">
        <v>1</v>
      </c>
      <c r="F182" s="2" t="str">
        <f t="shared" si="13"/>
        <v>CA-7-1</v>
      </c>
      <c r="G182" s="17" t="s">
        <v>609</v>
      </c>
      <c r="H182" s="13" t="str">
        <f t="shared" si="14"/>
        <v>N</v>
      </c>
      <c r="I182" s="13"/>
      <c r="J182" s="13" t="str">
        <f t="shared" si="16"/>
        <v>Y</v>
      </c>
      <c r="K182" s="13" t="str">
        <f>IFERROR(VLOOKUP(F182,'Low High Medium'!I:I,1,FALSE)," ")</f>
        <v>CA-7-1</v>
      </c>
      <c r="L182" s="13" t="str">
        <f t="shared" si="17"/>
        <v>Y</v>
      </c>
      <c r="M182" s="13" t="str">
        <f>IFERROR(VLOOKUP(F182,'Low High Medium'!D:D,1,FALSE)," ")</f>
        <v>CA-7-1</v>
      </c>
      <c r="N182" s="13" t="str">
        <f>VLOOKUP(D182,'NIST 800-53 (Rev. 4)'!A:D,4,FALSE)</f>
        <v>P2</v>
      </c>
    </row>
    <row r="183" spans="1:14">
      <c r="A183" s="13" t="str">
        <f t="shared" si="12"/>
        <v>CA</v>
      </c>
      <c r="B183" s="13" t="str">
        <f>VLOOKUP(A183,Families!A:B,2,FALSE)</f>
        <v xml:space="preserve"> Security Assessment and Authorization</v>
      </c>
      <c r="C183" s="13" t="str">
        <f>VLOOKUP(D183,'NIST 800-53 (Rev. 4)'!A:C,3,FALSE)</f>
        <v>CONTINUOUS MONITORING</v>
      </c>
      <c r="D183" s="12" t="s">
        <v>7</v>
      </c>
      <c r="E183" s="55">
        <v>2</v>
      </c>
      <c r="F183" s="2" t="str">
        <f t="shared" si="13"/>
        <v>CA-7-2</v>
      </c>
      <c r="G183" s="17" t="s">
        <v>611</v>
      </c>
      <c r="H183" s="13" t="str">
        <f t="shared" si="14"/>
        <v>N</v>
      </c>
      <c r="I183" s="13"/>
      <c r="J183" s="13" t="str">
        <f t="shared" si="16"/>
        <v>N</v>
      </c>
      <c r="K183" s="13" t="str">
        <f>IFERROR(VLOOKUP(F183,'Low High Medium'!I:I,1,FALSE)," ")</f>
        <v xml:space="preserve"> </v>
      </c>
      <c r="L183" s="13" t="str">
        <f t="shared" si="17"/>
        <v>N</v>
      </c>
      <c r="M183" s="13" t="str">
        <f>IFERROR(VLOOKUP(F183,'Low High Medium'!D:D,1,FALSE)," ")</f>
        <v xml:space="preserve"> </v>
      </c>
      <c r="N183" s="13" t="str">
        <f>VLOOKUP(D183,'NIST 800-53 (Rev. 4)'!A:D,4,FALSE)</f>
        <v>P2</v>
      </c>
    </row>
    <row r="184" spans="1:14">
      <c r="A184" s="13" t="str">
        <f t="shared" si="12"/>
        <v>CA</v>
      </c>
      <c r="B184" s="13" t="str">
        <f>VLOOKUP(A184,Families!A:B,2,FALSE)</f>
        <v xml:space="preserve"> Security Assessment and Authorization</v>
      </c>
      <c r="C184" s="13" t="str">
        <f>VLOOKUP(D184,'NIST 800-53 (Rev. 4)'!A:C,3,FALSE)</f>
        <v>CONTINUOUS MONITORING</v>
      </c>
      <c r="D184" s="12" t="s">
        <v>7</v>
      </c>
      <c r="E184" s="55">
        <v>3</v>
      </c>
      <c r="F184" s="2" t="str">
        <f t="shared" si="13"/>
        <v>CA-7-3</v>
      </c>
      <c r="G184" s="17" t="s">
        <v>609</v>
      </c>
      <c r="H184" s="13" t="str">
        <f t="shared" si="14"/>
        <v>N</v>
      </c>
      <c r="I184" s="13"/>
      <c r="J184" s="13" t="str">
        <f t="shared" si="16"/>
        <v>N</v>
      </c>
      <c r="K184" s="13" t="str">
        <f>IFERROR(VLOOKUP(F184,'Low High Medium'!I:I,1,FALSE)," ")</f>
        <v xml:space="preserve"> </v>
      </c>
      <c r="L184" s="13" t="str">
        <f t="shared" si="17"/>
        <v>Y</v>
      </c>
      <c r="M184" s="13" t="str">
        <f>IFERROR(VLOOKUP(F184,'Low High Medium'!D:D,1,FALSE)," ")</f>
        <v>CA-7-3</v>
      </c>
      <c r="N184" s="13" t="str">
        <f>VLOOKUP(D184,'NIST 800-53 (Rev. 4)'!A:D,4,FALSE)</f>
        <v>P2</v>
      </c>
    </row>
    <row r="185" spans="1:14">
      <c r="A185" s="13" t="str">
        <f t="shared" si="12"/>
        <v>CA</v>
      </c>
      <c r="B185" s="13" t="str">
        <f>VLOOKUP(A185,Families!A:B,2,FALSE)</f>
        <v xml:space="preserve"> Security Assessment and Authorization</v>
      </c>
      <c r="C185" s="13" t="str">
        <f>VLOOKUP(D185,'NIST 800-53 (Rev. 4)'!A:C,3,FALSE)</f>
        <v>PENETRATION TESTING</v>
      </c>
      <c r="D185" s="12" t="s">
        <v>73</v>
      </c>
      <c r="E185" s="56">
        <v>0</v>
      </c>
      <c r="F185" s="2" t="str">
        <f t="shared" si="13"/>
        <v>CA-8-0</v>
      </c>
      <c r="G185" s="17" t="s">
        <v>157</v>
      </c>
      <c r="H185" s="13" t="str">
        <f t="shared" si="14"/>
        <v>N</v>
      </c>
      <c r="I185" s="13"/>
      <c r="J185" s="13" t="str">
        <f t="shared" si="16"/>
        <v>Y</v>
      </c>
      <c r="K185" s="13" t="str">
        <f>IFERROR(VLOOKUP(F185,'Low High Medium'!I:I,1,FALSE)," ")</f>
        <v>CA-8-0</v>
      </c>
      <c r="L185" s="13" t="str">
        <f t="shared" si="17"/>
        <v>Y</v>
      </c>
      <c r="M185" s="13" t="str">
        <f>IFERROR(VLOOKUP(F185,'Low High Medium'!D:D,1,FALSE)," ")</f>
        <v>CA-8-0</v>
      </c>
      <c r="N185" s="13" t="str">
        <f>VLOOKUP(D185,'NIST 800-53 (Rev. 4)'!A:D,4,FALSE)</f>
        <v>P2</v>
      </c>
    </row>
    <row r="186" spans="1:14">
      <c r="A186" s="13" t="str">
        <f t="shared" si="12"/>
        <v>CA</v>
      </c>
      <c r="B186" s="13" t="str">
        <f>VLOOKUP(A186,Families!A:B,2,FALSE)</f>
        <v xml:space="preserve"> Security Assessment and Authorization</v>
      </c>
      <c r="C186" s="13" t="str">
        <f>VLOOKUP(D186,'NIST 800-53 (Rev. 4)'!A:C,3,FALSE)</f>
        <v>PENETRATION TESTING</v>
      </c>
      <c r="D186" s="12" t="s">
        <v>73</v>
      </c>
      <c r="E186" s="55">
        <v>1</v>
      </c>
      <c r="F186" s="2" t="str">
        <f t="shared" si="13"/>
        <v>CA-8-1</v>
      </c>
      <c r="G186" s="17" t="s">
        <v>42</v>
      </c>
      <c r="H186" s="13" t="str">
        <f t="shared" si="14"/>
        <v>N</v>
      </c>
      <c r="I186" s="13"/>
      <c r="J186" s="13" t="str">
        <f t="shared" si="16"/>
        <v>Y</v>
      </c>
      <c r="K186" s="13" t="str">
        <f>IFERROR(VLOOKUP(F186,'Low High Medium'!I:I,1,FALSE)," ")</f>
        <v>CA-8-1</v>
      </c>
      <c r="L186" s="13" t="str">
        <f t="shared" si="17"/>
        <v>Y</v>
      </c>
      <c r="M186" s="13" t="str">
        <f>IFERROR(VLOOKUP(F186,'Low High Medium'!D:D,1,FALSE)," ")</f>
        <v>CA-8-1</v>
      </c>
      <c r="N186" s="13" t="str">
        <f>VLOOKUP(D186,'NIST 800-53 (Rev. 4)'!A:D,4,FALSE)</f>
        <v>P2</v>
      </c>
    </row>
    <row r="187" spans="1:14">
      <c r="A187" s="13" t="str">
        <f t="shared" si="12"/>
        <v>CA</v>
      </c>
      <c r="B187" s="13" t="str">
        <f>VLOOKUP(A187,Families!A:B,2,FALSE)</f>
        <v xml:space="preserve"> Security Assessment and Authorization</v>
      </c>
      <c r="C187" s="13" t="str">
        <f>VLOOKUP(D187,'NIST 800-53 (Rev. 4)'!A:C,3,FALSE)</f>
        <v>PENETRATION TESTING</v>
      </c>
      <c r="D187" s="12" t="s">
        <v>73</v>
      </c>
      <c r="E187" s="55">
        <v>2</v>
      </c>
      <c r="F187" s="2" t="str">
        <f t="shared" si="13"/>
        <v>CA-8-2</v>
      </c>
      <c r="G187" s="17" t="s">
        <v>609</v>
      </c>
      <c r="H187" s="13" t="str">
        <f t="shared" si="14"/>
        <v>N</v>
      </c>
      <c r="I187" s="13"/>
      <c r="J187" s="13" t="str">
        <f t="shared" si="16"/>
        <v>N</v>
      </c>
      <c r="K187" s="13" t="str">
        <f>IFERROR(VLOOKUP(F187,'Low High Medium'!I:I,1,FALSE)," ")</f>
        <v xml:space="preserve"> </v>
      </c>
      <c r="L187" s="13" t="str">
        <f t="shared" si="17"/>
        <v>N</v>
      </c>
      <c r="M187" s="13" t="str">
        <f>IFERROR(VLOOKUP(F187,'Low High Medium'!D:D,1,FALSE)," ")</f>
        <v xml:space="preserve"> </v>
      </c>
      <c r="N187" s="13" t="str">
        <f>VLOOKUP(D187,'NIST 800-53 (Rev. 4)'!A:D,4,FALSE)</f>
        <v>P2</v>
      </c>
    </row>
    <row r="188" spans="1:14">
      <c r="A188" s="13" t="str">
        <f t="shared" si="12"/>
        <v>CA</v>
      </c>
      <c r="B188" s="13" t="str">
        <f>VLOOKUP(A188,Families!A:B,2,FALSE)</f>
        <v xml:space="preserve"> Security Assessment and Authorization</v>
      </c>
      <c r="C188" s="13" t="str">
        <f>VLOOKUP(D188,'NIST 800-53 (Rev. 4)'!A:C,3,FALSE)</f>
        <v>INTERNAL SYSTEM CONNECTIONS</v>
      </c>
      <c r="D188" s="12" t="s">
        <v>74</v>
      </c>
      <c r="E188" s="56">
        <v>0</v>
      </c>
      <c r="F188" s="2" t="str">
        <f t="shared" si="13"/>
        <v>CA-9-0</v>
      </c>
      <c r="G188" s="17" t="s">
        <v>645</v>
      </c>
      <c r="H188" s="13" t="str">
        <f t="shared" si="14"/>
        <v>Y</v>
      </c>
      <c r="I188" s="13" t="str">
        <f t="shared" si="15"/>
        <v>CA-9-0</v>
      </c>
      <c r="J188" s="13" t="str">
        <f t="shared" si="16"/>
        <v>Y</v>
      </c>
      <c r="K188" s="13" t="str">
        <f>IFERROR(VLOOKUP(F188,'Low High Medium'!I:I,1,FALSE)," ")</f>
        <v>CA-9-0</v>
      </c>
      <c r="L188" s="13" t="str">
        <f t="shared" si="17"/>
        <v>Y</v>
      </c>
      <c r="M188" s="13" t="str">
        <f>IFERROR(VLOOKUP(F188,'Low High Medium'!D:D,1,FALSE)," ")</f>
        <v>CA-9-0</v>
      </c>
      <c r="N188" s="13" t="str">
        <f>VLOOKUP(D188,'NIST 800-53 (Rev. 4)'!A:D,4,FALSE)</f>
        <v>P2</v>
      </c>
    </row>
    <row r="189" spans="1:14">
      <c r="A189" s="13" t="str">
        <f t="shared" si="12"/>
        <v>CA</v>
      </c>
      <c r="B189" s="13" t="str">
        <f>VLOOKUP(A189,Families!A:B,2,FALSE)</f>
        <v xml:space="preserve"> Security Assessment and Authorization</v>
      </c>
      <c r="C189" s="13" t="str">
        <f>VLOOKUP(D189,'NIST 800-53 (Rev. 4)'!A:C,3,FALSE)</f>
        <v>INTERNAL SYSTEM CONNECTIONS</v>
      </c>
      <c r="D189" s="12" t="s">
        <v>74</v>
      </c>
      <c r="E189" s="55">
        <v>1</v>
      </c>
      <c r="F189" s="2" t="str">
        <f t="shared" si="13"/>
        <v>CA-9-1</v>
      </c>
      <c r="G189" s="17" t="s">
        <v>25</v>
      </c>
      <c r="H189" s="13" t="str">
        <f t="shared" si="14"/>
        <v>N</v>
      </c>
      <c r="I189" s="13"/>
      <c r="J189" s="13" t="str">
        <f t="shared" si="16"/>
        <v>N</v>
      </c>
      <c r="K189" s="13" t="str">
        <f>IFERROR(VLOOKUP(F189,'Low High Medium'!I:I,1,FALSE)," ")</f>
        <v xml:space="preserve"> </v>
      </c>
      <c r="L189" s="13" t="str">
        <f t="shared" si="17"/>
        <v>N</v>
      </c>
      <c r="M189" s="13" t="str">
        <f>IFERROR(VLOOKUP(F189,'Low High Medium'!D:D,1,FALSE)," ")</f>
        <v xml:space="preserve"> </v>
      </c>
      <c r="N189" s="13" t="str">
        <f>VLOOKUP(D189,'NIST 800-53 (Rev. 4)'!A:D,4,FALSE)</f>
        <v>P2</v>
      </c>
    </row>
    <row r="190" spans="1:14">
      <c r="A190" s="13" t="str">
        <f t="shared" si="12"/>
        <v>CM</v>
      </c>
      <c r="B190" s="13" t="str">
        <f>VLOOKUP(A190,Families!A:B,2,FALSE)</f>
        <v xml:space="preserve"> Configuration Management</v>
      </c>
      <c r="C190" s="13" t="str">
        <f>VLOOKUP(D190,'NIST 800-53 (Rev. 4)'!A:C,3,FALSE)</f>
        <v>CONFIGURATION MANAGEMENT POLICY AND PROCEDURES</v>
      </c>
      <c r="D190" s="12" t="s">
        <v>314</v>
      </c>
      <c r="E190" s="56">
        <v>0</v>
      </c>
      <c r="F190" s="2" t="str">
        <f t="shared" si="13"/>
        <v>CM-1-0</v>
      </c>
      <c r="G190" s="17" t="s">
        <v>219</v>
      </c>
      <c r="H190" s="13" t="str">
        <f t="shared" si="14"/>
        <v>Y</v>
      </c>
      <c r="I190" s="13" t="str">
        <f t="shared" si="15"/>
        <v>CM-1-0</v>
      </c>
      <c r="J190" s="13" t="str">
        <f t="shared" si="16"/>
        <v>Y</v>
      </c>
      <c r="K190" s="13" t="str">
        <f>IFERROR(VLOOKUP(F190,'Low High Medium'!I:I,1,FALSE)," ")</f>
        <v>CM-1-0</v>
      </c>
      <c r="L190" s="13" t="str">
        <f t="shared" si="17"/>
        <v>Y</v>
      </c>
      <c r="M190" s="13" t="str">
        <f>IFERROR(VLOOKUP(F190,'Low High Medium'!D:D,1,FALSE)," ")</f>
        <v>CM-1-0</v>
      </c>
      <c r="N190" s="13" t="str">
        <f>VLOOKUP(D190,'NIST 800-53 (Rev. 4)'!A:D,4,FALSE)</f>
        <v>P1</v>
      </c>
    </row>
    <row r="191" spans="1:14">
      <c r="A191" s="13" t="str">
        <f t="shared" si="12"/>
        <v>CM</v>
      </c>
      <c r="B191" s="13" t="str">
        <f>VLOOKUP(A191,Families!A:B,2,FALSE)</f>
        <v xml:space="preserve"> Configuration Management</v>
      </c>
      <c r="C191" s="13" t="str">
        <f>VLOOKUP(D191,'NIST 800-53 (Rev. 4)'!A:C,3,FALSE)</f>
        <v>BASELINE CONFIGURATION</v>
      </c>
      <c r="D191" s="12" t="s">
        <v>75</v>
      </c>
      <c r="E191" s="55">
        <v>0</v>
      </c>
      <c r="F191" s="2" t="str">
        <f t="shared" si="13"/>
        <v>CM-2-0</v>
      </c>
      <c r="G191" s="17" t="s">
        <v>646</v>
      </c>
      <c r="H191" s="13" t="str">
        <f t="shared" si="14"/>
        <v>Y</v>
      </c>
      <c r="I191" s="13" t="str">
        <f t="shared" si="15"/>
        <v>CM-2-0</v>
      </c>
      <c r="J191" s="13" t="str">
        <f t="shared" si="16"/>
        <v>Y</v>
      </c>
      <c r="K191" s="13" t="str">
        <f>IFERROR(VLOOKUP(F191,'Low High Medium'!I:I,1,FALSE)," ")</f>
        <v>CM-2-0</v>
      </c>
      <c r="L191" s="13" t="str">
        <f t="shared" si="17"/>
        <v>Y</v>
      </c>
      <c r="M191" s="13" t="str">
        <f>IFERROR(VLOOKUP(F191,'Low High Medium'!D:D,1,FALSE)," ")</f>
        <v>CM-2-0</v>
      </c>
      <c r="N191" s="13" t="str">
        <f>VLOOKUP(D191,'NIST 800-53 (Rev. 4)'!A:D,4,FALSE)</f>
        <v>P1</v>
      </c>
    </row>
    <row r="192" spans="1:14">
      <c r="A192" s="13" t="str">
        <f t="shared" si="12"/>
        <v>CM</v>
      </c>
      <c r="B192" s="13" t="str">
        <f>VLOOKUP(A192,Families!A:B,2,FALSE)</f>
        <v xml:space="preserve"> Configuration Management</v>
      </c>
      <c r="C192" s="13" t="str">
        <f>VLOOKUP(D192,'NIST 800-53 (Rev. 4)'!A:C,3,FALSE)</f>
        <v>BASELINE CONFIGURATION</v>
      </c>
      <c r="D192" s="12" t="s">
        <v>75</v>
      </c>
      <c r="E192" s="55">
        <v>1</v>
      </c>
      <c r="F192" s="2" t="str">
        <f t="shared" si="13"/>
        <v>CM-2-1</v>
      </c>
      <c r="G192" s="17" t="s">
        <v>76</v>
      </c>
      <c r="H192" s="13" t="str">
        <f t="shared" si="14"/>
        <v>N</v>
      </c>
      <c r="I192" s="13"/>
      <c r="J192" s="13" t="str">
        <f t="shared" si="16"/>
        <v>Y</v>
      </c>
      <c r="K192" s="13" t="str">
        <f>IFERROR(VLOOKUP(F192,'Low High Medium'!I:I,1,FALSE)," ")</f>
        <v>CM-2-1</v>
      </c>
      <c r="L192" s="13" t="str">
        <f t="shared" si="17"/>
        <v>Y</v>
      </c>
      <c r="M192" s="13" t="str">
        <f>IFERROR(VLOOKUP(F192,'Low High Medium'!D:D,1,FALSE)," ")</f>
        <v>CM-2-1</v>
      </c>
      <c r="N192" s="13" t="str">
        <f>VLOOKUP(D192,'NIST 800-53 (Rev. 4)'!A:D,4,FALSE)</f>
        <v>P1</v>
      </c>
    </row>
    <row r="193" spans="1:14">
      <c r="A193" s="13" t="str">
        <f t="shared" si="12"/>
        <v>CM</v>
      </c>
      <c r="B193" s="13" t="str">
        <f>VLOOKUP(A193,Families!A:B,2,FALSE)</f>
        <v xml:space="preserve"> Configuration Management</v>
      </c>
      <c r="C193" s="13" t="str">
        <f>VLOOKUP(D193,'NIST 800-53 (Rev. 4)'!A:C,3,FALSE)</f>
        <v>BASELINE CONFIGURATION</v>
      </c>
      <c r="D193" s="12" t="s">
        <v>75</v>
      </c>
      <c r="E193" s="55">
        <v>2</v>
      </c>
      <c r="F193" s="2" t="str">
        <f t="shared" si="13"/>
        <v>CM-2-2</v>
      </c>
      <c r="G193" s="17" t="s">
        <v>77</v>
      </c>
      <c r="H193" s="13" t="str">
        <f t="shared" si="14"/>
        <v>N</v>
      </c>
      <c r="I193" s="13"/>
      <c r="J193" s="13" t="str">
        <f t="shared" si="16"/>
        <v>Y</v>
      </c>
      <c r="K193" s="13" t="str">
        <f>IFERROR(VLOOKUP(F193,'Low High Medium'!I:I,1,FALSE)," ")</f>
        <v>CM-2-2</v>
      </c>
      <c r="L193" s="13" t="str">
        <f t="shared" si="17"/>
        <v>Y</v>
      </c>
      <c r="M193" s="13" t="str">
        <f>IFERROR(VLOOKUP(F193,'Low High Medium'!D:D,1,FALSE)," ")</f>
        <v>CM-2-2</v>
      </c>
      <c r="N193" s="13" t="str">
        <f>VLOOKUP(D193,'NIST 800-53 (Rev. 4)'!A:D,4,FALSE)</f>
        <v>P1</v>
      </c>
    </row>
    <row r="194" spans="1:14">
      <c r="A194" s="13" t="str">
        <f t="shared" si="12"/>
        <v>CM</v>
      </c>
      <c r="B194" s="13" t="str">
        <f>VLOOKUP(A194,Families!A:B,2,FALSE)</f>
        <v xml:space="preserve"> Configuration Management</v>
      </c>
      <c r="C194" s="13" t="str">
        <f>VLOOKUP(D194,'NIST 800-53 (Rev. 4)'!A:C,3,FALSE)</f>
        <v>BASELINE CONFIGURATION</v>
      </c>
      <c r="D194" s="12" t="s">
        <v>75</v>
      </c>
      <c r="E194" s="55">
        <v>3</v>
      </c>
      <c r="F194" s="2" t="str">
        <f t="shared" si="13"/>
        <v>CM-2-3</v>
      </c>
      <c r="G194" s="17" t="s">
        <v>609</v>
      </c>
      <c r="H194" s="13" t="str">
        <f t="shared" si="14"/>
        <v>N</v>
      </c>
      <c r="I194" s="13"/>
      <c r="J194" s="13" t="str">
        <f t="shared" si="16"/>
        <v>Y</v>
      </c>
      <c r="K194" s="13" t="str">
        <f>IFERROR(VLOOKUP(F194,'Low High Medium'!I:I,1,FALSE)," ")</f>
        <v>CM-2-3</v>
      </c>
      <c r="L194" s="13" t="str">
        <f t="shared" si="17"/>
        <v>Y</v>
      </c>
      <c r="M194" s="13" t="str">
        <f>IFERROR(VLOOKUP(F194,'Low High Medium'!D:D,1,FALSE)," ")</f>
        <v>CM-2-3</v>
      </c>
      <c r="N194" s="13" t="str">
        <f>VLOOKUP(D194,'NIST 800-53 (Rev. 4)'!A:D,4,FALSE)</f>
        <v>P1</v>
      </c>
    </row>
    <row r="195" spans="1:14">
      <c r="A195" s="13" t="str">
        <f t="shared" ref="A195:A258" si="18">LEFT(D195,2)</f>
        <v>CM</v>
      </c>
      <c r="B195" s="13" t="str">
        <f>VLOOKUP(A195,Families!A:B,2,FALSE)</f>
        <v xml:space="preserve"> Configuration Management</v>
      </c>
      <c r="C195" s="13" t="str">
        <f>VLOOKUP(D195,'NIST 800-53 (Rev. 4)'!A:C,3,FALSE)</f>
        <v>BASELINE CONFIGURATION</v>
      </c>
      <c r="D195" s="12" t="s">
        <v>75</v>
      </c>
      <c r="E195" s="55">
        <v>4</v>
      </c>
      <c r="F195" s="2" t="str">
        <f t="shared" ref="F195:F258" si="19">CONCATENATE(D195,"-",E195)</f>
        <v>CM-2-4</v>
      </c>
      <c r="G195" s="17" t="s">
        <v>611</v>
      </c>
      <c r="H195" s="13" t="str">
        <f t="shared" ref="H195:H258" si="20">IF(I195 = "", "N", "Y")</f>
        <v>N</v>
      </c>
      <c r="I195" s="13"/>
      <c r="J195" s="13" t="str">
        <f t="shared" ref="J195:J258" si="21">IF(K195=" ","N","Y")</f>
        <v>N</v>
      </c>
      <c r="K195" s="13" t="str">
        <f>IFERROR(VLOOKUP(F195,'Low High Medium'!I:I,1,FALSE)," ")</f>
        <v xml:space="preserve"> </v>
      </c>
      <c r="L195" s="13" t="str">
        <f t="shared" ref="L195:L258" si="22">IF(M195= " ", "N", "Y")</f>
        <v>N</v>
      </c>
      <c r="M195" s="13" t="str">
        <f>IFERROR(VLOOKUP(F195,'Low High Medium'!D:D,1,FALSE)," ")</f>
        <v xml:space="preserve"> </v>
      </c>
      <c r="N195" s="13" t="str">
        <f>VLOOKUP(D195,'NIST 800-53 (Rev. 4)'!A:D,4,FALSE)</f>
        <v>P1</v>
      </c>
    </row>
    <row r="196" spans="1:14">
      <c r="A196" s="13" t="str">
        <f t="shared" si="18"/>
        <v>CM</v>
      </c>
      <c r="B196" s="13" t="str">
        <f>VLOOKUP(A196,Families!A:B,2,FALSE)</f>
        <v xml:space="preserve"> Configuration Management</v>
      </c>
      <c r="C196" s="13" t="str">
        <f>VLOOKUP(D196,'NIST 800-53 (Rev. 4)'!A:C,3,FALSE)</f>
        <v>BASELINE CONFIGURATION</v>
      </c>
      <c r="D196" s="12" t="s">
        <v>75</v>
      </c>
      <c r="E196" s="55">
        <v>5</v>
      </c>
      <c r="F196" s="2" t="str">
        <f t="shared" si="19"/>
        <v>CM-2-5</v>
      </c>
      <c r="G196" s="17" t="s">
        <v>611</v>
      </c>
      <c r="H196" s="13" t="str">
        <f t="shared" si="20"/>
        <v>N</v>
      </c>
      <c r="I196" s="13"/>
      <c r="J196" s="13" t="str">
        <f t="shared" si="21"/>
        <v>N</v>
      </c>
      <c r="K196" s="13" t="str">
        <f>IFERROR(VLOOKUP(F196,'Low High Medium'!I:I,1,FALSE)," ")</f>
        <v xml:space="preserve"> </v>
      </c>
      <c r="L196" s="13" t="str">
        <f t="shared" si="22"/>
        <v>N</v>
      </c>
      <c r="M196" s="13" t="str">
        <f>IFERROR(VLOOKUP(F196,'Low High Medium'!D:D,1,FALSE)," ")</f>
        <v xml:space="preserve"> </v>
      </c>
      <c r="N196" s="13" t="str">
        <f>VLOOKUP(D196,'NIST 800-53 (Rev. 4)'!A:D,4,FALSE)</f>
        <v>P1</v>
      </c>
    </row>
    <row r="197" spans="1:14">
      <c r="A197" s="13" t="str">
        <f t="shared" si="18"/>
        <v>CM</v>
      </c>
      <c r="B197" s="13" t="str">
        <f>VLOOKUP(A197,Families!A:B,2,FALSE)</f>
        <v xml:space="preserve"> Configuration Management</v>
      </c>
      <c r="C197" s="13" t="str">
        <f>VLOOKUP(D197,'NIST 800-53 (Rev. 4)'!A:C,3,FALSE)</f>
        <v>BASELINE CONFIGURATION</v>
      </c>
      <c r="D197" s="12" t="s">
        <v>75</v>
      </c>
      <c r="E197" s="55">
        <v>6</v>
      </c>
      <c r="F197" s="2" t="str">
        <f t="shared" si="19"/>
        <v>CM-2-6</v>
      </c>
      <c r="G197" s="17" t="s">
        <v>78</v>
      </c>
      <c r="H197" s="13" t="str">
        <f t="shared" si="20"/>
        <v>N</v>
      </c>
      <c r="I197" s="13"/>
      <c r="J197" s="13" t="str">
        <f t="shared" si="21"/>
        <v>N</v>
      </c>
      <c r="K197" s="13" t="str">
        <f>IFERROR(VLOOKUP(F197,'Low High Medium'!I:I,1,FALSE)," ")</f>
        <v xml:space="preserve"> </v>
      </c>
      <c r="L197" s="13" t="str">
        <f t="shared" si="22"/>
        <v>N</v>
      </c>
      <c r="M197" s="13" t="str">
        <f>IFERROR(VLOOKUP(F197,'Low High Medium'!D:D,1,FALSE)," ")</f>
        <v xml:space="preserve"> </v>
      </c>
      <c r="N197" s="13" t="str">
        <f>VLOOKUP(D197,'NIST 800-53 (Rev. 4)'!A:D,4,FALSE)</f>
        <v>P1</v>
      </c>
    </row>
    <row r="198" spans="1:14">
      <c r="A198" s="13" t="str">
        <f t="shared" si="18"/>
        <v>CM</v>
      </c>
      <c r="B198" s="13" t="str">
        <f>VLOOKUP(A198,Families!A:B,2,FALSE)</f>
        <v xml:space="preserve"> Configuration Management</v>
      </c>
      <c r="C198" s="13" t="str">
        <f>VLOOKUP(D198,'NIST 800-53 (Rev. 4)'!A:C,3,FALSE)</f>
        <v>BASELINE CONFIGURATION</v>
      </c>
      <c r="D198" s="12" t="s">
        <v>75</v>
      </c>
      <c r="E198" s="55">
        <v>7</v>
      </c>
      <c r="F198" s="2" t="str">
        <f t="shared" si="19"/>
        <v>CM-2-7</v>
      </c>
      <c r="G198" s="17" t="s">
        <v>609</v>
      </c>
      <c r="H198" s="13" t="str">
        <f t="shared" si="20"/>
        <v>N</v>
      </c>
      <c r="I198" s="13"/>
      <c r="J198" s="13" t="str">
        <f t="shared" si="21"/>
        <v>Y</v>
      </c>
      <c r="K198" s="13" t="str">
        <f>IFERROR(VLOOKUP(F198,'Low High Medium'!I:I,1,FALSE)," ")</f>
        <v>CM-2-7</v>
      </c>
      <c r="L198" s="13" t="str">
        <f t="shared" si="22"/>
        <v>Y</v>
      </c>
      <c r="M198" s="13" t="str">
        <f>IFERROR(VLOOKUP(F198,'Low High Medium'!D:D,1,FALSE)," ")</f>
        <v>CM-2-7</v>
      </c>
      <c r="N198" s="13" t="str">
        <f>VLOOKUP(D198,'NIST 800-53 (Rev. 4)'!A:D,4,FALSE)</f>
        <v>P1</v>
      </c>
    </row>
    <row r="199" spans="1:14">
      <c r="A199" s="13" t="str">
        <f t="shared" si="18"/>
        <v>CM</v>
      </c>
      <c r="B199" s="13" t="str">
        <f>VLOOKUP(A199,Families!A:B,2,FALSE)</f>
        <v xml:space="preserve"> Configuration Management</v>
      </c>
      <c r="C199" s="13" t="str">
        <f>VLOOKUP(D199,'NIST 800-53 (Rev. 4)'!A:C,3,FALSE)</f>
        <v>CONFIGURATION CHANGE CONTROL</v>
      </c>
      <c r="D199" s="12" t="s">
        <v>12</v>
      </c>
      <c r="E199" s="55">
        <v>0</v>
      </c>
      <c r="F199" s="2" t="str">
        <f t="shared" si="19"/>
        <v>CM-3-0</v>
      </c>
      <c r="G199" s="17" t="s">
        <v>647</v>
      </c>
      <c r="H199" s="13" t="str">
        <f t="shared" si="20"/>
        <v>N</v>
      </c>
      <c r="I199" s="13"/>
      <c r="J199" s="13" t="str">
        <f t="shared" si="21"/>
        <v>Y</v>
      </c>
      <c r="K199" s="13" t="str">
        <f>IFERROR(VLOOKUP(F199,'Low High Medium'!I:I,1,FALSE)," ")</f>
        <v>CM-3-0</v>
      </c>
      <c r="L199" s="13" t="str">
        <f t="shared" si="22"/>
        <v>Y</v>
      </c>
      <c r="M199" s="13" t="str">
        <f>IFERROR(VLOOKUP(F199,'Low High Medium'!D:D,1,FALSE)," ")</f>
        <v>CM-3-0</v>
      </c>
      <c r="N199" s="13" t="str">
        <f>VLOOKUP(D199,'NIST 800-53 (Rev. 4)'!A:D,4,FALSE)</f>
        <v>P1</v>
      </c>
    </row>
    <row r="200" spans="1:14">
      <c r="A200" s="13" t="str">
        <f t="shared" si="18"/>
        <v>CM</v>
      </c>
      <c r="B200" s="13" t="str">
        <f>VLOOKUP(A200,Families!A:B,2,FALSE)</f>
        <v xml:space="preserve"> Configuration Management</v>
      </c>
      <c r="C200" s="13" t="str">
        <f>VLOOKUP(D200,'NIST 800-53 (Rev. 4)'!A:C,3,FALSE)</f>
        <v>CONFIGURATION CHANGE CONTROL</v>
      </c>
      <c r="D200" s="12" t="s">
        <v>12</v>
      </c>
      <c r="E200" s="55">
        <v>1</v>
      </c>
      <c r="F200" s="2" t="str">
        <f t="shared" si="19"/>
        <v>CM-3-1</v>
      </c>
      <c r="G200" s="17" t="s">
        <v>609</v>
      </c>
      <c r="H200" s="13" t="str">
        <f t="shared" si="20"/>
        <v>N</v>
      </c>
      <c r="I200" s="13"/>
      <c r="J200" s="13" t="str">
        <f t="shared" si="21"/>
        <v>N</v>
      </c>
      <c r="K200" s="13" t="str">
        <f>IFERROR(VLOOKUP(F200,'Low High Medium'!I:I,1,FALSE)," ")</f>
        <v xml:space="preserve"> </v>
      </c>
      <c r="L200" s="13" t="str">
        <f t="shared" si="22"/>
        <v>Y</v>
      </c>
      <c r="M200" s="13" t="str">
        <f>IFERROR(VLOOKUP(F200,'Low High Medium'!D:D,1,FALSE)," ")</f>
        <v>CM-3-1</v>
      </c>
      <c r="N200" s="13" t="str">
        <f>VLOOKUP(D200,'NIST 800-53 (Rev. 4)'!A:D,4,FALSE)</f>
        <v>P1</v>
      </c>
    </row>
    <row r="201" spans="1:14">
      <c r="A201" s="13" t="str">
        <f t="shared" si="18"/>
        <v>CM</v>
      </c>
      <c r="B201" s="13" t="str">
        <f>VLOOKUP(A201,Families!A:B,2,FALSE)</f>
        <v xml:space="preserve"> Configuration Management</v>
      </c>
      <c r="C201" s="13" t="str">
        <f>VLOOKUP(D201,'NIST 800-53 (Rev. 4)'!A:C,3,FALSE)</f>
        <v>CONFIGURATION CHANGE CONTROL</v>
      </c>
      <c r="D201" s="12" t="s">
        <v>12</v>
      </c>
      <c r="E201" s="55">
        <v>2</v>
      </c>
      <c r="F201" s="2" t="str">
        <f t="shared" si="19"/>
        <v>CM-3-2</v>
      </c>
      <c r="G201" s="17" t="s">
        <v>609</v>
      </c>
      <c r="H201" s="13" t="str">
        <f t="shared" si="20"/>
        <v>N</v>
      </c>
      <c r="I201" s="13"/>
      <c r="J201" s="13" t="str">
        <f t="shared" si="21"/>
        <v>N</v>
      </c>
      <c r="K201" s="13" t="str">
        <f>IFERROR(VLOOKUP(F201,'Low High Medium'!I:I,1,FALSE)," ")</f>
        <v xml:space="preserve"> </v>
      </c>
      <c r="L201" s="13" t="str">
        <f t="shared" si="22"/>
        <v>Y</v>
      </c>
      <c r="M201" s="13" t="str">
        <f>IFERROR(VLOOKUP(F201,'Low High Medium'!D:D,1,FALSE)," ")</f>
        <v>CM-3-2</v>
      </c>
      <c r="N201" s="13" t="str">
        <f>VLOOKUP(D201,'NIST 800-53 (Rev. 4)'!A:D,4,FALSE)</f>
        <v>P1</v>
      </c>
    </row>
    <row r="202" spans="1:14">
      <c r="A202" s="13" t="str">
        <f t="shared" si="18"/>
        <v>CM</v>
      </c>
      <c r="B202" s="13" t="str">
        <f>VLOOKUP(A202,Families!A:B,2,FALSE)</f>
        <v xml:space="preserve"> Configuration Management</v>
      </c>
      <c r="C202" s="13" t="str">
        <f>VLOOKUP(D202,'NIST 800-53 (Rev. 4)'!A:C,3,FALSE)</f>
        <v>CONFIGURATION CHANGE CONTROL</v>
      </c>
      <c r="D202" s="12" t="s">
        <v>12</v>
      </c>
      <c r="E202" s="55">
        <v>3</v>
      </c>
      <c r="F202" s="2" t="str">
        <f t="shared" si="19"/>
        <v>CM-3-3</v>
      </c>
      <c r="G202" s="17" t="s">
        <v>609</v>
      </c>
      <c r="H202" s="13" t="str">
        <f t="shared" si="20"/>
        <v>N</v>
      </c>
      <c r="I202" s="13"/>
      <c r="J202" s="13" t="str">
        <f t="shared" si="21"/>
        <v>N</v>
      </c>
      <c r="K202" s="13" t="str">
        <f>IFERROR(VLOOKUP(F202,'Low High Medium'!I:I,1,FALSE)," ")</f>
        <v xml:space="preserve"> </v>
      </c>
      <c r="L202" s="13" t="str">
        <f t="shared" si="22"/>
        <v>N</v>
      </c>
      <c r="M202" s="13" t="str">
        <f>IFERROR(VLOOKUP(F202,'Low High Medium'!D:D,1,FALSE)," ")</f>
        <v xml:space="preserve"> </v>
      </c>
      <c r="N202" s="13" t="str">
        <f>VLOOKUP(D202,'NIST 800-53 (Rev. 4)'!A:D,4,FALSE)</f>
        <v>P1</v>
      </c>
    </row>
    <row r="203" spans="1:14">
      <c r="A203" s="13" t="str">
        <f t="shared" si="18"/>
        <v>CM</v>
      </c>
      <c r="B203" s="13" t="str">
        <f>VLOOKUP(A203,Families!A:B,2,FALSE)</f>
        <v xml:space="preserve"> Configuration Management</v>
      </c>
      <c r="C203" s="13" t="str">
        <f>VLOOKUP(D203,'NIST 800-53 (Rev. 4)'!A:C,3,FALSE)</f>
        <v>CONFIGURATION CHANGE CONTROL</v>
      </c>
      <c r="D203" s="12" t="s">
        <v>12</v>
      </c>
      <c r="E203" s="55">
        <v>4</v>
      </c>
      <c r="F203" s="2" t="str">
        <f t="shared" si="19"/>
        <v>CM-3-4</v>
      </c>
      <c r="G203" s="17" t="s">
        <v>609</v>
      </c>
      <c r="H203" s="13" t="str">
        <f t="shared" si="20"/>
        <v>N</v>
      </c>
      <c r="I203" s="13"/>
      <c r="J203" s="13" t="str">
        <f t="shared" si="21"/>
        <v>N</v>
      </c>
      <c r="K203" s="13" t="str">
        <f>IFERROR(VLOOKUP(F203,'Low High Medium'!I:I,1,FALSE)," ")</f>
        <v xml:space="preserve"> </v>
      </c>
      <c r="L203" s="13" t="str">
        <f t="shared" si="22"/>
        <v>Y</v>
      </c>
      <c r="M203" s="13" t="str">
        <f>IFERROR(VLOOKUP(F203,'Low High Medium'!D:D,1,FALSE)," ")</f>
        <v>CM-3-4</v>
      </c>
      <c r="N203" s="13" t="str">
        <f>VLOOKUP(D203,'NIST 800-53 (Rev. 4)'!A:D,4,FALSE)</f>
        <v>P1</v>
      </c>
    </row>
    <row r="204" spans="1:14">
      <c r="A204" s="13" t="str">
        <f t="shared" si="18"/>
        <v>CM</v>
      </c>
      <c r="B204" s="13" t="str">
        <f>VLOOKUP(A204,Families!A:B,2,FALSE)</f>
        <v xml:space="preserve"> Configuration Management</v>
      </c>
      <c r="C204" s="13" t="str">
        <f>VLOOKUP(D204,'NIST 800-53 (Rev. 4)'!A:C,3,FALSE)</f>
        <v>CONFIGURATION CHANGE CONTROL</v>
      </c>
      <c r="D204" s="12" t="s">
        <v>12</v>
      </c>
      <c r="E204" s="55">
        <v>5</v>
      </c>
      <c r="F204" s="2" t="str">
        <f t="shared" si="19"/>
        <v>CM-3-5</v>
      </c>
      <c r="G204" s="17" t="s">
        <v>609</v>
      </c>
      <c r="H204" s="13" t="str">
        <f t="shared" si="20"/>
        <v>N</v>
      </c>
      <c r="I204" s="13"/>
      <c r="J204" s="13" t="str">
        <f t="shared" si="21"/>
        <v>N</v>
      </c>
      <c r="K204" s="13" t="str">
        <f>IFERROR(VLOOKUP(F204,'Low High Medium'!I:I,1,FALSE)," ")</f>
        <v xml:space="preserve"> </v>
      </c>
      <c r="L204" s="13" t="str">
        <f t="shared" si="22"/>
        <v>N</v>
      </c>
      <c r="M204" s="13" t="str">
        <f>IFERROR(VLOOKUP(F204,'Low High Medium'!D:D,1,FALSE)," ")</f>
        <v xml:space="preserve"> </v>
      </c>
      <c r="N204" s="13" t="str">
        <f>VLOOKUP(D204,'NIST 800-53 (Rev. 4)'!A:D,4,FALSE)</f>
        <v>P1</v>
      </c>
    </row>
    <row r="205" spans="1:14">
      <c r="A205" s="13" t="str">
        <f t="shared" si="18"/>
        <v>CM</v>
      </c>
      <c r="B205" s="13" t="str">
        <f>VLOOKUP(A205,Families!A:B,2,FALSE)</f>
        <v xml:space="preserve"> Configuration Management</v>
      </c>
      <c r="C205" s="13" t="str">
        <f>VLOOKUP(D205,'NIST 800-53 (Rev. 4)'!A:C,3,FALSE)</f>
        <v>CONFIGURATION CHANGE CONTROL</v>
      </c>
      <c r="D205" s="12" t="s">
        <v>12</v>
      </c>
      <c r="E205" s="55">
        <v>6</v>
      </c>
      <c r="F205" s="2" t="str">
        <f t="shared" si="19"/>
        <v>CM-3-6</v>
      </c>
      <c r="G205" s="17" t="s">
        <v>79</v>
      </c>
      <c r="H205" s="13" t="str">
        <f t="shared" si="20"/>
        <v>N</v>
      </c>
      <c r="I205" s="13"/>
      <c r="J205" s="13" t="str">
        <f t="shared" si="21"/>
        <v>N</v>
      </c>
      <c r="K205" s="13" t="str">
        <f>IFERROR(VLOOKUP(F205,'Low High Medium'!I:I,1,FALSE)," ")</f>
        <v xml:space="preserve"> </v>
      </c>
      <c r="L205" s="13" t="str">
        <f t="shared" si="22"/>
        <v>Y</v>
      </c>
      <c r="M205" s="13" t="str">
        <f>IFERROR(VLOOKUP(F205,'Low High Medium'!D:D,1,FALSE)," ")</f>
        <v>CM-3-6</v>
      </c>
      <c r="N205" s="13" t="str">
        <f>VLOOKUP(D205,'NIST 800-53 (Rev. 4)'!A:D,4,FALSE)</f>
        <v>P1</v>
      </c>
    </row>
    <row r="206" spans="1:14">
      <c r="A206" s="13" t="str">
        <f t="shared" si="18"/>
        <v>CM</v>
      </c>
      <c r="B206" s="13" t="str">
        <f>VLOOKUP(A206,Families!A:B,2,FALSE)</f>
        <v xml:space="preserve"> Configuration Management</v>
      </c>
      <c r="C206" s="13" t="str">
        <f>VLOOKUP(D206,'NIST 800-53 (Rev. 4)'!A:C,3,FALSE)</f>
        <v>SECURITY IMPACT ANALYSIS</v>
      </c>
      <c r="D206" s="12" t="s">
        <v>80</v>
      </c>
      <c r="E206" s="56">
        <v>0</v>
      </c>
      <c r="F206" s="2" t="str">
        <f t="shared" si="19"/>
        <v>CM-4-0</v>
      </c>
      <c r="G206" s="17" t="s">
        <v>648</v>
      </c>
      <c r="H206" s="13" t="str">
        <f t="shared" si="20"/>
        <v>Y</v>
      </c>
      <c r="I206" s="13" t="str">
        <f t="shared" ref="I195:I258" si="23">F206</f>
        <v>CM-4-0</v>
      </c>
      <c r="J206" s="13" t="str">
        <f t="shared" si="21"/>
        <v>Y</v>
      </c>
      <c r="K206" s="13" t="str">
        <f>IFERROR(VLOOKUP(F206,'Low High Medium'!I:I,1,FALSE)," ")</f>
        <v>CM-4-0</v>
      </c>
      <c r="L206" s="13" t="str">
        <f t="shared" si="22"/>
        <v>Y</v>
      </c>
      <c r="M206" s="13" t="str">
        <f>IFERROR(VLOOKUP(F206,'Low High Medium'!D:D,1,FALSE)," ")</f>
        <v>CM-4-0</v>
      </c>
      <c r="N206" s="13" t="str">
        <f>VLOOKUP(D206,'NIST 800-53 (Rev. 4)'!A:D,4,FALSE)</f>
        <v>P2</v>
      </c>
    </row>
    <row r="207" spans="1:14">
      <c r="A207" s="13" t="str">
        <f t="shared" si="18"/>
        <v>CM</v>
      </c>
      <c r="B207" s="13" t="str">
        <f>VLOOKUP(A207,Families!A:B,2,FALSE)</f>
        <v xml:space="preserve"> Configuration Management</v>
      </c>
      <c r="C207" s="13" t="str">
        <f>VLOOKUP(D207,'NIST 800-53 (Rev. 4)'!A:C,3,FALSE)</f>
        <v>SECURITY IMPACT ANALYSIS</v>
      </c>
      <c r="D207" s="12" t="s">
        <v>80</v>
      </c>
      <c r="E207" s="55">
        <v>1</v>
      </c>
      <c r="F207" s="2" t="str">
        <f t="shared" si="19"/>
        <v>CM-4-1</v>
      </c>
      <c r="G207" s="17" t="s">
        <v>81</v>
      </c>
      <c r="H207" s="13" t="str">
        <f t="shared" si="20"/>
        <v>N</v>
      </c>
      <c r="I207" s="13"/>
      <c r="J207" s="13" t="str">
        <f t="shared" si="21"/>
        <v>N</v>
      </c>
      <c r="K207" s="13" t="str">
        <f>IFERROR(VLOOKUP(F207,'Low High Medium'!I:I,1,FALSE)," ")</f>
        <v xml:space="preserve"> </v>
      </c>
      <c r="L207" s="13" t="str">
        <f t="shared" si="22"/>
        <v>Y</v>
      </c>
      <c r="M207" s="13" t="str">
        <f>IFERROR(VLOOKUP(F207,'Low High Medium'!D:D,1,FALSE)," ")</f>
        <v>CM-4-1</v>
      </c>
      <c r="N207" s="13" t="str">
        <f>VLOOKUP(D207,'NIST 800-53 (Rev. 4)'!A:D,4,FALSE)</f>
        <v>P2</v>
      </c>
    </row>
    <row r="208" spans="1:14">
      <c r="A208" s="13" t="str">
        <f t="shared" si="18"/>
        <v>CM</v>
      </c>
      <c r="B208" s="13" t="str">
        <f>VLOOKUP(A208,Families!A:B,2,FALSE)</f>
        <v xml:space="preserve"> Configuration Management</v>
      </c>
      <c r="C208" s="13" t="str">
        <f>VLOOKUP(D208,'NIST 800-53 (Rev. 4)'!A:C,3,FALSE)</f>
        <v>SECURITY IMPACT ANALYSIS</v>
      </c>
      <c r="D208" s="12" t="s">
        <v>80</v>
      </c>
      <c r="E208" s="55">
        <v>2</v>
      </c>
      <c r="F208" s="2" t="str">
        <f t="shared" si="19"/>
        <v>CM-4-2</v>
      </c>
      <c r="G208" s="17" t="s">
        <v>82</v>
      </c>
      <c r="H208" s="13" t="str">
        <f t="shared" si="20"/>
        <v>N</v>
      </c>
      <c r="I208" s="13"/>
      <c r="J208" s="13" t="str">
        <f t="shared" si="21"/>
        <v>N</v>
      </c>
      <c r="K208" s="13" t="str">
        <f>IFERROR(VLOOKUP(F208,'Low High Medium'!I:I,1,FALSE)," ")</f>
        <v xml:space="preserve"> </v>
      </c>
      <c r="L208" s="13" t="str">
        <f t="shared" si="22"/>
        <v>N</v>
      </c>
      <c r="M208" s="13" t="str">
        <f>IFERROR(VLOOKUP(F208,'Low High Medium'!D:D,1,FALSE)," ")</f>
        <v xml:space="preserve"> </v>
      </c>
      <c r="N208" s="13" t="str">
        <f>VLOOKUP(D208,'NIST 800-53 (Rev. 4)'!A:D,4,FALSE)</f>
        <v>P2</v>
      </c>
    </row>
    <row r="209" spans="1:14">
      <c r="A209" s="13" t="str">
        <f t="shared" si="18"/>
        <v>CM</v>
      </c>
      <c r="B209" s="13" t="str">
        <f>VLOOKUP(A209,Families!A:B,2,FALSE)</f>
        <v xml:space="preserve"> Configuration Management</v>
      </c>
      <c r="C209" s="13" t="str">
        <f>VLOOKUP(D209,'NIST 800-53 (Rev. 4)'!A:C,3,FALSE)</f>
        <v>ACCESS RESTRICTIONS FOR CHANGE</v>
      </c>
      <c r="D209" s="12" t="s">
        <v>76</v>
      </c>
      <c r="E209" s="55">
        <v>0</v>
      </c>
      <c r="F209" s="2" t="str">
        <f t="shared" si="19"/>
        <v>CM-5-0</v>
      </c>
      <c r="G209" s="17" t="s">
        <v>649</v>
      </c>
      <c r="H209" s="13" t="str">
        <f t="shared" si="20"/>
        <v>N</v>
      </c>
      <c r="I209" s="13"/>
      <c r="J209" s="13" t="str">
        <f t="shared" si="21"/>
        <v>Y</v>
      </c>
      <c r="K209" s="13" t="str">
        <f>IFERROR(VLOOKUP(F209,'Low High Medium'!I:I,1,FALSE)," ")</f>
        <v>CM-5-0</v>
      </c>
      <c r="L209" s="13" t="str">
        <f t="shared" si="22"/>
        <v>Y</v>
      </c>
      <c r="M209" s="13" t="str">
        <f>IFERROR(VLOOKUP(F209,'Low High Medium'!D:D,1,FALSE)," ")</f>
        <v>CM-5-0</v>
      </c>
      <c r="N209" s="13" t="str">
        <f>VLOOKUP(D209,'NIST 800-53 (Rev. 4)'!A:D,4,FALSE)</f>
        <v>P1</v>
      </c>
    </row>
    <row r="210" spans="1:14">
      <c r="A210" s="13" t="str">
        <f t="shared" si="18"/>
        <v>CM</v>
      </c>
      <c r="B210" s="13" t="str">
        <f>VLOOKUP(A210,Families!A:B,2,FALSE)</f>
        <v xml:space="preserve"> Configuration Management</v>
      </c>
      <c r="C210" s="13" t="str">
        <f>VLOOKUP(D210,'NIST 800-53 (Rev. 4)'!A:C,3,FALSE)</f>
        <v>ACCESS RESTRICTIONS FOR CHANGE</v>
      </c>
      <c r="D210" s="12" t="s">
        <v>76</v>
      </c>
      <c r="E210" s="55">
        <v>1</v>
      </c>
      <c r="F210" s="2" t="str">
        <f t="shared" si="19"/>
        <v>CM-5-1</v>
      </c>
      <c r="G210" s="17" t="s">
        <v>83</v>
      </c>
      <c r="H210" s="13" t="str">
        <f t="shared" si="20"/>
        <v>N</v>
      </c>
      <c r="I210" s="13"/>
      <c r="J210" s="13" t="str">
        <f t="shared" si="21"/>
        <v>Y</v>
      </c>
      <c r="K210" s="13" t="str">
        <f>IFERROR(VLOOKUP(F210,'Low High Medium'!I:I,1,FALSE)," ")</f>
        <v>CM-5-1</v>
      </c>
      <c r="L210" s="13" t="str">
        <f t="shared" si="22"/>
        <v>Y</v>
      </c>
      <c r="M210" s="13" t="str">
        <f>IFERROR(VLOOKUP(F210,'Low High Medium'!D:D,1,FALSE)," ")</f>
        <v>CM-5-1</v>
      </c>
      <c r="N210" s="13" t="str">
        <f>VLOOKUP(D210,'NIST 800-53 (Rev. 4)'!A:D,4,FALSE)</f>
        <v>P1</v>
      </c>
    </row>
    <row r="211" spans="1:14">
      <c r="A211" s="13" t="str">
        <f t="shared" si="18"/>
        <v>CM</v>
      </c>
      <c r="B211" s="13" t="str">
        <f>VLOOKUP(A211,Families!A:B,2,FALSE)</f>
        <v xml:space="preserve"> Configuration Management</v>
      </c>
      <c r="C211" s="13" t="str">
        <f>VLOOKUP(D211,'NIST 800-53 (Rev. 4)'!A:C,3,FALSE)</f>
        <v>ACCESS RESTRICTIONS FOR CHANGE</v>
      </c>
      <c r="D211" s="12" t="s">
        <v>76</v>
      </c>
      <c r="E211" s="55">
        <v>2</v>
      </c>
      <c r="F211" s="2" t="str">
        <f t="shared" si="19"/>
        <v>CM-5-2</v>
      </c>
      <c r="G211" s="17" t="s">
        <v>84</v>
      </c>
      <c r="H211" s="13" t="str">
        <f t="shared" si="20"/>
        <v>N</v>
      </c>
      <c r="I211" s="13"/>
      <c r="J211" s="13" t="str">
        <f t="shared" si="21"/>
        <v>N</v>
      </c>
      <c r="K211" s="13" t="str">
        <f>IFERROR(VLOOKUP(F211,'Low High Medium'!I:I,1,FALSE)," ")</f>
        <v xml:space="preserve"> </v>
      </c>
      <c r="L211" s="13" t="str">
        <f t="shared" si="22"/>
        <v>Y</v>
      </c>
      <c r="M211" s="13" t="str">
        <f>IFERROR(VLOOKUP(F211,'Low High Medium'!D:D,1,FALSE)," ")</f>
        <v>CM-5-2</v>
      </c>
      <c r="N211" s="13" t="str">
        <f>VLOOKUP(D211,'NIST 800-53 (Rev. 4)'!A:D,4,FALSE)</f>
        <v>P1</v>
      </c>
    </row>
    <row r="212" spans="1:14">
      <c r="A212" s="13" t="str">
        <f t="shared" si="18"/>
        <v>CM</v>
      </c>
      <c r="B212" s="13" t="str">
        <f>VLOOKUP(A212,Families!A:B,2,FALSE)</f>
        <v xml:space="preserve"> Configuration Management</v>
      </c>
      <c r="C212" s="13" t="str">
        <f>VLOOKUP(D212,'NIST 800-53 (Rev. 4)'!A:C,3,FALSE)</f>
        <v>ACCESS RESTRICTIONS FOR CHANGE</v>
      </c>
      <c r="D212" s="12" t="s">
        <v>76</v>
      </c>
      <c r="E212" s="55">
        <v>3</v>
      </c>
      <c r="F212" s="2" t="str">
        <f t="shared" si="19"/>
        <v>CM-5-3</v>
      </c>
      <c r="G212" s="17" t="s">
        <v>85</v>
      </c>
      <c r="H212" s="13" t="str">
        <f t="shared" si="20"/>
        <v>N</v>
      </c>
      <c r="I212" s="13"/>
      <c r="J212" s="13" t="str">
        <f t="shared" si="21"/>
        <v>Y</v>
      </c>
      <c r="K212" s="13" t="str">
        <f>IFERROR(VLOOKUP(F212,'Low High Medium'!I:I,1,FALSE)," ")</f>
        <v>CM-5-3</v>
      </c>
      <c r="L212" s="13" t="str">
        <f t="shared" si="22"/>
        <v>Y</v>
      </c>
      <c r="M212" s="13" t="str">
        <f>IFERROR(VLOOKUP(F212,'Low High Medium'!D:D,1,FALSE)," ")</f>
        <v>CM-5-3</v>
      </c>
      <c r="N212" s="13" t="str">
        <f>VLOOKUP(D212,'NIST 800-53 (Rev. 4)'!A:D,4,FALSE)</f>
        <v>P1</v>
      </c>
    </row>
    <row r="213" spans="1:14">
      <c r="A213" s="13" t="str">
        <f t="shared" si="18"/>
        <v>CM</v>
      </c>
      <c r="B213" s="13" t="str">
        <f>VLOOKUP(A213,Families!A:B,2,FALSE)</f>
        <v xml:space="preserve"> Configuration Management</v>
      </c>
      <c r="C213" s="13" t="str">
        <f>VLOOKUP(D213,'NIST 800-53 (Rev. 4)'!A:C,3,FALSE)</f>
        <v>ACCESS RESTRICTIONS FOR CHANGE</v>
      </c>
      <c r="D213" s="12" t="s">
        <v>76</v>
      </c>
      <c r="E213" s="55">
        <v>4</v>
      </c>
      <c r="F213" s="2" t="str">
        <f t="shared" si="19"/>
        <v>CM-5-4</v>
      </c>
      <c r="G213" s="17" t="s">
        <v>86</v>
      </c>
      <c r="H213" s="13" t="str">
        <f t="shared" si="20"/>
        <v>N</v>
      </c>
      <c r="I213" s="13"/>
      <c r="J213" s="13" t="str">
        <f t="shared" si="21"/>
        <v>N</v>
      </c>
      <c r="K213" s="13" t="str">
        <f>IFERROR(VLOOKUP(F213,'Low High Medium'!I:I,1,FALSE)," ")</f>
        <v xml:space="preserve"> </v>
      </c>
      <c r="L213" s="13" t="str">
        <f t="shared" si="22"/>
        <v>N</v>
      </c>
      <c r="M213" s="13" t="str">
        <f>IFERROR(VLOOKUP(F213,'Low High Medium'!D:D,1,FALSE)," ")</f>
        <v xml:space="preserve"> </v>
      </c>
      <c r="N213" s="13" t="str">
        <f>VLOOKUP(D213,'NIST 800-53 (Rev. 4)'!A:D,4,FALSE)</f>
        <v>P1</v>
      </c>
    </row>
    <row r="214" spans="1:14">
      <c r="A214" s="13" t="str">
        <f t="shared" si="18"/>
        <v>CM</v>
      </c>
      <c r="B214" s="13" t="str">
        <f>VLOOKUP(A214,Families!A:B,2,FALSE)</f>
        <v xml:space="preserve"> Configuration Management</v>
      </c>
      <c r="C214" s="13" t="str">
        <f>VLOOKUP(D214,'NIST 800-53 (Rev. 4)'!A:C,3,FALSE)</f>
        <v>ACCESS RESTRICTIONS FOR CHANGE</v>
      </c>
      <c r="D214" s="12" t="s">
        <v>76</v>
      </c>
      <c r="E214" s="55">
        <v>5</v>
      </c>
      <c r="F214" s="2" t="str">
        <f t="shared" si="19"/>
        <v>CM-5-5</v>
      </c>
      <c r="G214" s="17" t="s">
        <v>3</v>
      </c>
      <c r="H214" s="13" t="str">
        <f t="shared" si="20"/>
        <v>N</v>
      </c>
      <c r="I214" s="13"/>
      <c r="J214" s="13" t="str">
        <f t="shared" si="21"/>
        <v>Y</v>
      </c>
      <c r="K214" s="13" t="str">
        <f>IFERROR(VLOOKUP(F214,'Low High Medium'!I:I,1,FALSE)," ")</f>
        <v>CM-5-5</v>
      </c>
      <c r="L214" s="13" t="str">
        <f t="shared" si="22"/>
        <v>Y</v>
      </c>
      <c r="M214" s="13" t="str">
        <f>IFERROR(VLOOKUP(F214,'Low High Medium'!D:D,1,FALSE)," ")</f>
        <v>CM-5-5</v>
      </c>
      <c r="N214" s="13" t="str">
        <f>VLOOKUP(D214,'NIST 800-53 (Rev. 4)'!A:D,4,FALSE)</f>
        <v>P1</v>
      </c>
    </row>
    <row r="215" spans="1:14">
      <c r="A215" s="13" t="str">
        <f t="shared" si="18"/>
        <v>CM</v>
      </c>
      <c r="B215" s="13" t="str">
        <f>VLOOKUP(A215,Families!A:B,2,FALSE)</f>
        <v xml:space="preserve"> Configuration Management</v>
      </c>
      <c r="C215" s="13" t="str">
        <f>VLOOKUP(D215,'NIST 800-53 (Rev. 4)'!A:C,3,FALSE)</f>
        <v>ACCESS RESTRICTIONS FOR CHANGE</v>
      </c>
      <c r="D215" s="12" t="s">
        <v>76</v>
      </c>
      <c r="E215" s="55">
        <v>6</v>
      </c>
      <c r="F215" s="2" t="str">
        <f t="shared" si="19"/>
        <v>CM-5-6</v>
      </c>
      <c r="G215" s="17" t="s">
        <v>3</v>
      </c>
      <c r="H215" s="13" t="str">
        <f t="shared" si="20"/>
        <v>N</v>
      </c>
      <c r="I215" s="13"/>
      <c r="J215" s="13" t="str">
        <f t="shared" si="21"/>
        <v>N</v>
      </c>
      <c r="K215" s="13" t="str">
        <f>IFERROR(VLOOKUP(F215,'Low High Medium'!I:I,1,FALSE)," ")</f>
        <v xml:space="preserve"> </v>
      </c>
      <c r="L215" s="13" t="str">
        <f t="shared" si="22"/>
        <v>N</v>
      </c>
      <c r="M215" s="13" t="str">
        <f>IFERROR(VLOOKUP(F215,'Low High Medium'!D:D,1,FALSE)," ")</f>
        <v xml:space="preserve"> </v>
      </c>
      <c r="N215" s="13" t="str">
        <f>VLOOKUP(D215,'NIST 800-53 (Rev. 4)'!A:D,4,FALSE)</f>
        <v>P1</v>
      </c>
    </row>
    <row r="216" spans="1:14">
      <c r="A216" s="13" t="str">
        <f t="shared" si="18"/>
        <v>CM</v>
      </c>
      <c r="B216" s="13" t="str">
        <f>VLOOKUP(A216,Families!A:B,2,FALSE)</f>
        <v xml:space="preserve"> Configuration Management</v>
      </c>
      <c r="C216" s="13" t="str">
        <f>VLOOKUP(D216,'NIST 800-53 (Rev. 4)'!A:C,3,FALSE)</f>
        <v>ACCESS RESTRICTIONS FOR CHANGE</v>
      </c>
      <c r="D216" s="12" t="s">
        <v>76</v>
      </c>
      <c r="E216" s="55">
        <v>7</v>
      </c>
      <c r="F216" s="2" t="str">
        <f t="shared" si="19"/>
        <v>CM-5-7</v>
      </c>
      <c r="G216" s="17" t="s">
        <v>611</v>
      </c>
      <c r="H216" s="13" t="str">
        <f t="shared" si="20"/>
        <v>N</v>
      </c>
      <c r="I216" s="13"/>
      <c r="J216" s="13" t="str">
        <f t="shared" si="21"/>
        <v>N</v>
      </c>
      <c r="K216" s="13" t="str">
        <f>IFERROR(VLOOKUP(F216,'Low High Medium'!I:I,1,FALSE)," ")</f>
        <v xml:space="preserve"> </v>
      </c>
      <c r="L216" s="13" t="str">
        <f t="shared" si="22"/>
        <v>N</v>
      </c>
      <c r="M216" s="13" t="str">
        <f>IFERROR(VLOOKUP(F216,'Low High Medium'!D:D,1,FALSE)," ")</f>
        <v xml:space="preserve"> </v>
      </c>
      <c r="N216" s="13" t="str">
        <f>VLOOKUP(D216,'NIST 800-53 (Rev. 4)'!A:D,4,FALSE)</f>
        <v>P1</v>
      </c>
    </row>
    <row r="217" spans="1:14">
      <c r="A217" s="13" t="str">
        <f t="shared" si="18"/>
        <v>CM</v>
      </c>
      <c r="B217" s="13" t="str">
        <f>VLOOKUP(A217,Families!A:B,2,FALSE)</f>
        <v xml:space="preserve"> Configuration Management</v>
      </c>
      <c r="C217" s="13" t="str">
        <f>VLOOKUP(D217,'NIST 800-53 (Rev. 4)'!A:C,3,FALSE)</f>
        <v>CONFIGURATION SETTINGS</v>
      </c>
      <c r="D217" s="12" t="s">
        <v>25</v>
      </c>
      <c r="E217" s="55">
        <v>0</v>
      </c>
      <c r="F217" s="2" t="str">
        <f t="shared" si="19"/>
        <v>CM-6-0</v>
      </c>
      <c r="G217" s="17" t="s">
        <v>650</v>
      </c>
      <c r="H217" s="13" t="str">
        <f t="shared" si="20"/>
        <v>Y</v>
      </c>
      <c r="I217" s="13" t="str">
        <f t="shared" si="23"/>
        <v>CM-6-0</v>
      </c>
      <c r="J217" s="13" t="str">
        <f t="shared" si="21"/>
        <v>Y</v>
      </c>
      <c r="K217" s="13" t="str">
        <f>IFERROR(VLOOKUP(F217,'Low High Medium'!I:I,1,FALSE)," ")</f>
        <v>CM-6-0</v>
      </c>
      <c r="L217" s="13" t="str">
        <f t="shared" si="22"/>
        <v>Y</v>
      </c>
      <c r="M217" s="13" t="str">
        <f>IFERROR(VLOOKUP(F217,'Low High Medium'!D:D,1,FALSE)," ")</f>
        <v>CM-6-0</v>
      </c>
      <c r="N217" s="13" t="str">
        <f>VLOOKUP(D217,'NIST 800-53 (Rev. 4)'!A:D,4,FALSE)</f>
        <v>P1</v>
      </c>
    </row>
    <row r="218" spans="1:14">
      <c r="A218" s="13" t="str">
        <f t="shared" si="18"/>
        <v>CM</v>
      </c>
      <c r="B218" s="13" t="str">
        <f>VLOOKUP(A218,Families!A:B,2,FALSE)</f>
        <v xml:space="preserve"> Configuration Management</v>
      </c>
      <c r="C218" s="13" t="str">
        <f>VLOOKUP(D218,'NIST 800-53 (Rev. 4)'!A:C,3,FALSE)</f>
        <v>CONFIGURATION SETTINGS</v>
      </c>
      <c r="D218" s="12" t="s">
        <v>25</v>
      </c>
      <c r="E218" s="55">
        <v>1</v>
      </c>
      <c r="F218" s="2" t="str">
        <f t="shared" si="19"/>
        <v>CM-6-1</v>
      </c>
      <c r="G218" s="17" t="s">
        <v>87</v>
      </c>
      <c r="H218" s="13" t="str">
        <f t="shared" si="20"/>
        <v>N</v>
      </c>
      <c r="I218" s="13"/>
      <c r="J218" s="13" t="str">
        <f t="shared" si="21"/>
        <v>Y</v>
      </c>
      <c r="K218" s="13" t="str">
        <f>IFERROR(VLOOKUP(F218,'Low High Medium'!I:I,1,FALSE)," ")</f>
        <v>CM-6-1</v>
      </c>
      <c r="L218" s="13" t="str">
        <f t="shared" si="22"/>
        <v>Y</v>
      </c>
      <c r="M218" s="13" t="str">
        <f>IFERROR(VLOOKUP(F218,'Low High Medium'!D:D,1,FALSE)," ")</f>
        <v>CM-6-1</v>
      </c>
      <c r="N218" s="13" t="str">
        <f>VLOOKUP(D218,'NIST 800-53 (Rev. 4)'!A:D,4,FALSE)</f>
        <v>P1</v>
      </c>
    </row>
    <row r="219" spans="1:14">
      <c r="A219" s="13" t="str">
        <f t="shared" si="18"/>
        <v>CM</v>
      </c>
      <c r="B219" s="13" t="str">
        <f>VLOOKUP(A219,Families!A:B,2,FALSE)</f>
        <v xml:space="preserve"> Configuration Management</v>
      </c>
      <c r="C219" s="13" t="str">
        <f>VLOOKUP(D219,'NIST 800-53 (Rev. 4)'!A:C,3,FALSE)</f>
        <v>CONFIGURATION SETTINGS</v>
      </c>
      <c r="D219" s="12" t="s">
        <v>25</v>
      </c>
      <c r="E219" s="55">
        <v>2</v>
      </c>
      <c r="F219" s="2" t="str">
        <f t="shared" si="19"/>
        <v>CM-6-2</v>
      </c>
      <c r="G219" s="17" t="s">
        <v>88</v>
      </c>
      <c r="H219" s="13" t="str">
        <f t="shared" si="20"/>
        <v>N</v>
      </c>
      <c r="I219" s="13"/>
      <c r="J219" s="13" t="str">
        <f t="shared" si="21"/>
        <v>N</v>
      </c>
      <c r="K219" s="13" t="str">
        <f>IFERROR(VLOOKUP(F219,'Low High Medium'!I:I,1,FALSE)," ")</f>
        <v xml:space="preserve"> </v>
      </c>
      <c r="L219" s="13" t="str">
        <f t="shared" si="22"/>
        <v>Y</v>
      </c>
      <c r="M219" s="13" t="str">
        <f>IFERROR(VLOOKUP(F219,'Low High Medium'!D:D,1,FALSE)," ")</f>
        <v>CM-6-2</v>
      </c>
      <c r="N219" s="13" t="str">
        <f>VLOOKUP(D219,'NIST 800-53 (Rev. 4)'!A:D,4,FALSE)</f>
        <v>P1</v>
      </c>
    </row>
    <row r="220" spans="1:14">
      <c r="A220" s="13" t="str">
        <f t="shared" si="18"/>
        <v>CM</v>
      </c>
      <c r="B220" s="13" t="str">
        <f>VLOOKUP(A220,Families!A:B,2,FALSE)</f>
        <v xml:space="preserve"> Configuration Management</v>
      </c>
      <c r="C220" s="13" t="str">
        <f>VLOOKUP(D220,'NIST 800-53 (Rev. 4)'!A:C,3,FALSE)</f>
        <v>CONFIGURATION SETTINGS</v>
      </c>
      <c r="D220" s="12" t="s">
        <v>25</v>
      </c>
      <c r="E220" s="55">
        <v>3</v>
      </c>
      <c r="F220" s="2" t="str">
        <f t="shared" si="19"/>
        <v>CM-6-3</v>
      </c>
      <c r="G220" s="17" t="s">
        <v>611</v>
      </c>
      <c r="H220" s="13" t="str">
        <f t="shared" si="20"/>
        <v>N</v>
      </c>
      <c r="I220" s="13"/>
      <c r="J220" s="13" t="str">
        <f t="shared" si="21"/>
        <v>N</v>
      </c>
      <c r="K220" s="13" t="str">
        <f>IFERROR(VLOOKUP(F220,'Low High Medium'!I:I,1,FALSE)," ")</f>
        <v xml:space="preserve"> </v>
      </c>
      <c r="L220" s="13" t="str">
        <f t="shared" si="22"/>
        <v>N</v>
      </c>
      <c r="M220" s="13" t="str">
        <f>IFERROR(VLOOKUP(F220,'Low High Medium'!D:D,1,FALSE)," ")</f>
        <v xml:space="preserve"> </v>
      </c>
      <c r="N220" s="13" t="str">
        <f>VLOOKUP(D220,'NIST 800-53 (Rev. 4)'!A:D,4,FALSE)</f>
        <v>P1</v>
      </c>
    </row>
    <row r="221" spans="1:14">
      <c r="A221" s="13" t="str">
        <f t="shared" si="18"/>
        <v>CM</v>
      </c>
      <c r="B221" s="13" t="str">
        <f>VLOOKUP(A221,Families!A:B,2,FALSE)</f>
        <v xml:space="preserve"> Configuration Management</v>
      </c>
      <c r="C221" s="13" t="str">
        <f>VLOOKUP(D221,'NIST 800-53 (Rev. 4)'!A:C,3,FALSE)</f>
        <v>CONFIGURATION SETTINGS</v>
      </c>
      <c r="D221" s="12" t="s">
        <v>25</v>
      </c>
      <c r="E221" s="55">
        <v>4</v>
      </c>
      <c r="F221" s="2" t="str">
        <f t="shared" si="19"/>
        <v>CM-6-4</v>
      </c>
      <c r="G221" s="17" t="s">
        <v>611</v>
      </c>
      <c r="H221" s="13" t="str">
        <f t="shared" si="20"/>
        <v>N</v>
      </c>
      <c r="I221" s="13"/>
      <c r="J221" s="13" t="str">
        <f t="shared" si="21"/>
        <v>N</v>
      </c>
      <c r="K221" s="13" t="str">
        <f>IFERROR(VLOOKUP(F221,'Low High Medium'!I:I,1,FALSE)," ")</f>
        <v xml:space="preserve"> </v>
      </c>
      <c r="L221" s="13" t="str">
        <f t="shared" si="22"/>
        <v>N</v>
      </c>
      <c r="M221" s="13" t="str">
        <f>IFERROR(VLOOKUP(F221,'Low High Medium'!D:D,1,FALSE)," ")</f>
        <v xml:space="preserve"> </v>
      </c>
      <c r="N221" s="13" t="str">
        <f>VLOOKUP(D221,'NIST 800-53 (Rev. 4)'!A:D,4,FALSE)</f>
        <v>P1</v>
      </c>
    </row>
    <row r="222" spans="1:14">
      <c r="A222" s="13" t="str">
        <f t="shared" si="18"/>
        <v>CM</v>
      </c>
      <c r="B222" s="13" t="str">
        <f>VLOOKUP(A222,Families!A:B,2,FALSE)</f>
        <v xml:space="preserve"> Configuration Management</v>
      </c>
      <c r="C222" s="13" t="str">
        <f>VLOOKUP(D222,'NIST 800-53 (Rev. 4)'!A:C,3,FALSE)</f>
        <v>LEAST FUNCTIONALITY</v>
      </c>
      <c r="D222" s="12" t="s">
        <v>72</v>
      </c>
      <c r="E222" s="55">
        <v>0</v>
      </c>
      <c r="F222" s="2" t="str">
        <f t="shared" si="19"/>
        <v>CM-7-0</v>
      </c>
      <c r="G222" s="17" t="s">
        <v>651</v>
      </c>
      <c r="H222" s="13" t="str">
        <f t="shared" si="20"/>
        <v>Y</v>
      </c>
      <c r="I222" s="13" t="str">
        <f t="shared" si="23"/>
        <v>CM-7-0</v>
      </c>
      <c r="J222" s="13" t="str">
        <f t="shared" si="21"/>
        <v>Y</v>
      </c>
      <c r="K222" s="13" t="str">
        <f>IFERROR(VLOOKUP(F222,'Low High Medium'!I:I,1,FALSE)," ")</f>
        <v>CM-7-0</v>
      </c>
      <c r="L222" s="13" t="str">
        <f t="shared" si="22"/>
        <v>Y</v>
      </c>
      <c r="M222" s="13" t="str">
        <f>IFERROR(VLOOKUP(F222,'Low High Medium'!D:D,1,FALSE)," ")</f>
        <v>CM-7-0</v>
      </c>
      <c r="N222" s="13" t="str">
        <f>VLOOKUP(D222,'NIST 800-53 (Rev. 4)'!A:D,4,FALSE)</f>
        <v>P1</v>
      </c>
    </row>
    <row r="223" spans="1:14">
      <c r="A223" s="13" t="str">
        <f t="shared" si="18"/>
        <v>CM</v>
      </c>
      <c r="B223" s="13" t="str">
        <f>VLOOKUP(A223,Families!A:B,2,FALSE)</f>
        <v xml:space="preserve"> Configuration Management</v>
      </c>
      <c r="C223" s="13" t="str">
        <f>VLOOKUP(D223,'NIST 800-53 (Rev. 4)'!A:C,3,FALSE)</f>
        <v>LEAST FUNCTIONALITY</v>
      </c>
      <c r="D223" s="12" t="s">
        <v>72</v>
      </c>
      <c r="E223" s="55">
        <v>1</v>
      </c>
      <c r="F223" s="2" t="str">
        <f t="shared" si="19"/>
        <v>CM-7-1</v>
      </c>
      <c r="G223" s="17" t="s">
        <v>89</v>
      </c>
      <c r="H223" s="13" t="str">
        <f t="shared" si="20"/>
        <v>N</v>
      </c>
      <c r="I223" s="13"/>
      <c r="J223" s="13" t="str">
        <f t="shared" si="21"/>
        <v>Y</v>
      </c>
      <c r="K223" s="13" t="str">
        <f>IFERROR(VLOOKUP(F223,'Low High Medium'!I:I,1,FALSE)," ")</f>
        <v>CM-7-1</v>
      </c>
      <c r="L223" s="13" t="str">
        <f t="shared" si="22"/>
        <v>Y</v>
      </c>
      <c r="M223" s="13" t="str">
        <f>IFERROR(VLOOKUP(F223,'Low High Medium'!D:D,1,FALSE)," ")</f>
        <v>CM-7-1</v>
      </c>
      <c r="N223" s="13" t="str">
        <f>VLOOKUP(D223,'NIST 800-53 (Rev. 4)'!A:D,4,FALSE)</f>
        <v>P1</v>
      </c>
    </row>
    <row r="224" spans="1:14">
      <c r="A224" s="13" t="str">
        <f t="shared" si="18"/>
        <v>CM</v>
      </c>
      <c r="B224" s="13" t="str">
        <f>VLOOKUP(A224,Families!A:B,2,FALSE)</f>
        <v xml:space="preserve"> Configuration Management</v>
      </c>
      <c r="C224" s="13" t="str">
        <f>VLOOKUP(D224,'NIST 800-53 (Rev. 4)'!A:C,3,FALSE)</f>
        <v>LEAST FUNCTIONALITY</v>
      </c>
      <c r="D224" s="12" t="s">
        <v>72</v>
      </c>
      <c r="E224" s="55">
        <v>2</v>
      </c>
      <c r="F224" s="2" t="str">
        <f t="shared" si="19"/>
        <v>CM-7-2</v>
      </c>
      <c r="G224" s="17" t="s">
        <v>90</v>
      </c>
      <c r="H224" s="13" t="str">
        <f t="shared" si="20"/>
        <v>N</v>
      </c>
      <c r="I224" s="13"/>
      <c r="J224" s="13" t="str">
        <f t="shared" si="21"/>
        <v>Y</v>
      </c>
      <c r="K224" s="13" t="str">
        <f>IFERROR(VLOOKUP(F224,'Low High Medium'!I:I,1,FALSE)," ")</f>
        <v>CM-7-2</v>
      </c>
      <c r="L224" s="13" t="str">
        <f t="shared" si="22"/>
        <v>Y</v>
      </c>
      <c r="M224" s="13" t="str">
        <f>IFERROR(VLOOKUP(F224,'Low High Medium'!D:D,1,FALSE)," ")</f>
        <v>CM-7-2</v>
      </c>
      <c r="N224" s="13" t="str">
        <f>VLOOKUP(D224,'NIST 800-53 (Rev. 4)'!A:D,4,FALSE)</f>
        <v>P1</v>
      </c>
    </row>
    <row r="225" spans="1:14">
      <c r="A225" s="13" t="str">
        <f t="shared" si="18"/>
        <v>CM</v>
      </c>
      <c r="B225" s="13" t="str">
        <f>VLOOKUP(A225,Families!A:B,2,FALSE)</f>
        <v xml:space="preserve"> Configuration Management</v>
      </c>
      <c r="C225" s="13" t="str">
        <f>VLOOKUP(D225,'NIST 800-53 (Rev. 4)'!A:C,3,FALSE)</f>
        <v>LEAST FUNCTIONALITY</v>
      </c>
      <c r="D225" s="12" t="s">
        <v>72</v>
      </c>
      <c r="E225" s="55">
        <v>3</v>
      </c>
      <c r="F225" s="2" t="str">
        <f t="shared" si="19"/>
        <v>CM-7-3</v>
      </c>
      <c r="G225" s="17" t="s">
        <v>609</v>
      </c>
      <c r="H225" s="13" t="str">
        <f t="shared" si="20"/>
        <v>N</v>
      </c>
      <c r="I225" s="13"/>
      <c r="J225" s="13" t="str">
        <f t="shared" si="21"/>
        <v>N</v>
      </c>
      <c r="K225" s="13" t="str">
        <f>IFERROR(VLOOKUP(F225,'Low High Medium'!I:I,1,FALSE)," ")</f>
        <v xml:space="preserve"> </v>
      </c>
      <c r="L225" s="13" t="str">
        <f t="shared" si="22"/>
        <v>N</v>
      </c>
      <c r="M225" s="13" t="str">
        <f>IFERROR(VLOOKUP(F225,'Low High Medium'!D:D,1,FALSE)," ")</f>
        <v xml:space="preserve"> </v>
      </c>
      <c r="N225" s="13" t="str">
        <f>VLOOKUP(D225,'NIST 800-53 (Rev. 4)'!A:D,4,FALSE)</f>
        <v>P1</v>
      </c>
    </row>
    <row r="226" spans="1:14">
      <c r="A226" s="13" t="str">
        <f t="shared" si="18"/>
        <v>CM</v>
      </c>
      <c r="B226" s="13" t="str">
        <f>VLOOKUP(A226,Families!A:B,2,FALSE)</f>
        <v xml:space="preserve"> Configuration Management</v>
      </c>
      <c r="C226" s="13" t="str">
        <f>VLOOKUP(D226,'NIST 800-53 (Rev. 4)'!A:C,3,FALSE)</f>
        <v>LEAST FUNCTIONALITY</v>
      </c>
      <c r="D226" s="12" t="s">
        <v>72</v>
      </c>
      <c r="E226" s="55">
        <v>4</v>
      </c>
      <c r="F226" s="2" t="str">
        <f t="shared" si="19"/>
        <v>CM-7-4</v>
      </c>
      <c r="G226" s="17" t="s">
        <v>91</v>
      </c>
      <c r="H226" s="13" t="str">
        <f t="shared" si="20"/>
        <v>N</v>
      </c>
      <c r="I226" s="13"/>
      <c r="J226" s="13" t="str">
        <f t="shared" si="21"/>
        <v>N</v>
      </c>
      <c r="K226" s="13" t="str">
        <f>IFERROR(VLOOKUP(F226,'Low High Medium'!I:I,1,FALSE)," ")</f>
        <v xml:space="preserve"> </v>
      </c>
      <c r="L226" s="13" t="str">
        <f t="shared" si="22"/>
        <v>N</v>
      </c>
      <c r="M226" s="13" t="str">
        <f>IFERROR(VLOOKUP(F226,'Low High Medium'!D:D,1,FALSE)," ")</f>
        <v xml:space="preserve"> </v>
      </c>
      <c r="N226" s="13" t="str">
        <f>VLOOKUP(D226,'NIST 800-53 (Rev. 4)'!A:D,4,FALSE)</f>
        <v>P1</v>
      </c>
    </row>
    <row r="227" spans="1:14">
      <c r="A227" s="13" t="str">
        <f t="shared" si="18"/>
        <v>CM</v>
      </c>
      <c r="B227" s="13" t="str">
        <f>VLOOKUP(A227,Families!A:B,2,FALSE)</f>
        <v xml:space="preserve"> Configuration Management</v>
      </c>
      <c r="C227" s="13" t="str">
        <f>VLOOKUP(D227,'NIST 800-53 (Rev. 4)'!A:C,3,FALSE)</f>
        <v>LEAST FUNCTIONALITY</v>
      </c>
      <c r="D227" s="12" t="s">
        <v>72</v>
      </c>
      <c r="E227" s="55">
        <v>5</v>
      </c>
      <c r="F227" s="2" t="str">
        <f t="shared" si="19"/>
        <v>CM-7-5</v>
      </c>
      <c r="G227" s="17" t="s">
        <v>92</v>
      </c>
      <c r="H227" s="13" t="str">
        <f t="shared" si="20"/>
        <v>N</v>
      </c>
      <c r="I227" s="13"/>
      <c r="J227" s="13" t="str">
        <f t="shared" si="21"/>
        <v>Y</v>
      </c>
      <c r="K227" s="13" t="str">
        <f>IFERROR(VLOOKUP(F227,'Low High Medium'!I:I,1,FALSE)," ")</f>
        <v>CM-7-5</v>
      </c>
      <c r="L227" s="13" t="str">
        <f t="shared" si="22"/>
        <v>Y</v>
      </c>
      <c r="M227" s="13" t="str">
        <f>IFERROR(VLOOKUP(F227,'Low High Medium'!D:D,1,FALSE)," ")</f>
        <v>CM-7-5</v>
      </c>
      <c r="N227" s="13" t="str">
        <f>VLOOKUP(D227,'NIST 800-53 (Rev. 4)'!A:D,4,FALSE)</f>
        <v>P1</v>
      </c>
    </row>
    <row r="228" spans="1:14">
      <c r="A228" s="13" t="str">
        <f t="shared" si="18"/>
        <v>CM</v>
      </c>
      <c r="B228" s="13" t="str">
        <f>VLOOKUP(A228,Families!A:B,2,FALSE)</f>
        <v xml:space="preserve"> Configuration Management</v>
      </c>
      <c r="C228" s="13" t="str">
        <f>VLOOKUP(D228,'NIST 800-53 (Rev. 4)'!A:C,3,FALSE)</f>
        <v>INFORMATION SYSTEM COMPONENT INVENTORY</v>
      </c>
      <c r="D228" s="12" t="s">
        <v>93</v>
      </c>
      <c r="E228" s="55">
        <v>0</v>
      </c>
      <c r="F228" s="2" t="str">
        <f t="shared" si="19"/>
        <v>CM-8-0</v>
      </c>
      <c r="G228" s="17" t="s">
        <v>652</v>
      </c>
      <c r="H228" s="13" t="str">
        <f t="shared" si="20"/>
        <v>Y</v>
      </c>
      <c r="I228" s="13" t="str">
        <f t="shared" si="23"/>
        <v>CM-8-0</v>
      </c>
      <c r="J228" s="13" t="str">
        <f t="shared" si="21"/>
        <v>Y</v>
      </c>
      <c r="K228" s="13" t="str">
        <f>IFERROR(VLOOKUP(F228,'Low High Medium'!I:I,1,FALSE)," ")</f>
        <v>CM-8-0</v>
      </c>
      <c r="L228" s="13" t="str">
        <f t="shared" si="22"/>
        <v>Y</v>
      </c>
      <c r="M228" s="13" t="str">
        <f>IFERROR(VLOOKUP(F228,'Low High Medium'!D:D,1,FALSE)," ")</f>
        <v>CM-8-0</v>
      </c>
      <c r="N228" s="13" t="str">
        <f>VLOOKUP(D228,'NIST 800-53 (Rev. 4)'!A:D,4,FALSE)</f>
        <v>P1</v>
      </c>
    </row>
    <row r="229" spans="1:14">
      <c r="A229" s="13" t="str">
        <f t="shared" si="18"/>
        <v>CM</v>
      </c>
      <c r="B229" s="13" t="str">
        <f>VLOOKUP(A229,Families!A:B,2,FALSE)</f>
        <v xml:space="preserve"> Configuration Management</v>
      </c>
      <c r="C229" s="13" t="str">
        <f>VLOOKUP(D229,'NIST 800-53 (Rev. 4)'!A:C,3,FALSE)</f>
        <v>INFORMATION SYSTEM COMPONENT INVENTORY</v>
      </c>
      <c r="D229" s="12" t="s">
        <v>93</v>
      </c>
      <c r="E229" s="55">
        <v>1</v>
      </c>
      <c r="F229" s="2" t="str">
        <f t="shared" si="19"/>
        <v>CM-8-1</v>
      </c>
      <c r="G229" s="17" t="s">
        <v>609</v>
      </c>
      <c r="H229" s="13" t="str">
        <f t="shared" si="20"/>
        <v>N</v>
      </c>
      <c r="I229" s="13"/>
      <c r="J229" s="13" t="str">
        <f t="shared" si="21"/>
        <v>Y</v>
      </c>
      <c r="K229" s="13" t="str">
        <f>IFERROR(VLOOKUP(F229,'Low High Medium'!I:I,1,FALSE)," ")</f>
        <v>CM-8-1</v>
      </c>
      <c r="L229" s="13" t="str">
        <f t="shared" si="22"/>
        <v>Y</v>
      </c>
      <c r="M229" s="13" t="str">
        <f>IFERROR(VLOOKUP(F229,'Low High Medium'!D:D,1,FALSE)," ")</f>
        <v>CM-8-1</v>
      </c>
      <c r="N229" s="13" t="str">
        <f>VLOOKUP(D229,'NIST 800-53 (Rev. 4)'!A:D,4,FALSE)</f>
        <v>P1</v>
      </c>
    </row>
    <row r="230" spans="1:14">
      <c r="A230" s="13" t="str">
        <f t="shared" si="18"/>
        <v>CM</v>
      </c>
      <c r="B230" s="13" t="str">
        <f>VLOOKUP(A230,Families!A:B,2,FALSE)</f>
        <v xml:space="preserve"> Configuration Management</v>
      </c>
      <c r="C230" s="13" t="str">
        <f>VLOOKUP(D230,'NIST 800-53 (Rev. 4)'!A:C,3,FALSE)</f>
        <v>INFORMATION SYSTEM COMPONENT INVENTORY</v>
      </c>
      <c r="D230" s="12" t="s">
        <v>93</v>
      </c>
      <c r="E230" s="55">
        <v>2</v>
      </c>
      <c r="F230" s="2" t="str">
        <f t="shared" si="19"/>
        <v>CM-8-2</v>
      </c>
      <c r="G230" s="17" t="s">
        <v>94</v>
      </c>
      <c r="H230" s="13" t="str">
        <f t="shared" si="20"/>
        <v>N</v>
      </c>
      <c r="I230" s="13"/>
      <c r="J230" s="13" t="str">
        <f t="shared" si="21"/>
        <v>N</v>
      </c>
      <c r="K230" s="13" t="str">
        <f>IFERROR(VLOOKUP(F230,'Low High Medium'!I:I,1,FALSE)," ")</f>
        <v xml:space="preserve"> </v>
      </c>
      <c r="L230" s="13" t="str">
        <f t="shared" si="22"/>
        <v>Y</v>
      </c>
      <c r="M230" s="13" t="str">
        <f>IFERROR(VLOOKUP(F230,'Low High Medium'!D:D,1,FALSE)," ")</f>
        <v>CM-8-2</v>
      </c>
      <c r="N230" s="13" t="str">
        <f>VLOOKUP(D230,'NIST 800-53 (Rev. 4)'!A:D,4,FALSE)</f>
        <v>P1</v>
      </c>
    </row>
    <row r="231" spans="1:14">
      <c r="A231" s="13" t="str">
        <f t="shared" si="18"/>
        <v>CM</v>
      </c>
      <c r="B231" s="13" t="str">
        <f>VLOOKUP(A231,Families!A:B,2,FALSE)</f>
        <v xml:space="preserve"> Configuration Management</v>
      </c>
      <c r="C231" s="13" t="str">
        <f>VLOOKUP(D231,'NIST 800-53 (Rev. 4)'!A:C,3,FALSE)</f>
        <v>INFORMATION SYSTEM COMPONENT INVENTORY</v>
      </c>
      <c r="D231" s="12" t="s">
        <v>93</v>
      </c>
      <c r="E231" s="55">
        <v>3</v>
      </c>
      <c r="F231" s="2" t="str">
        <f t="shared" si="19"/>
        <v>CM-8-3</v>
      </c>
      <c r="G231" s="17" t="s">
        <v>95</v>
      </c>
      <c r="H231" s="13" t="str">
        <f t="shared" si="20"/>
        <v>N</v>
      </c>
      <c r="I231" s="13"/>
      <c r="J231" s="13" t="str">
        <f t="shared" si="21"/>
        <v>Y</v>
      </c>
      <c r="K231" s="13" t="str">
        <f>IFERROR(VLOOKUP(F231,'Low High Medium'!I:I,1,FALSE)," ")</f>
        <v>CM-8-3</v>
      </c>
      <c r="L231" s="13" t="str">
        <f t="shared" si="22"/>
        <v>Y</v>
      </c>
      <c r="M231" s="13" t="str">
        <f>IFERROR(VLOOKUP(F231,'Low High Medium'!D:D,1,FALSE)," ")</f>
        <v>CM-8-3</v>
      </c>
      <c r="N231" s="13" t="str">
        <f>VLOOKUP(D231,'NIST 800-53 (Rev. 4)'!A:D,4,FALSE)</f>
        <v>P1</v>
      </c>
    </row>
    <row r="232" spans="1:14">
      <c r="A232" s="13" t="str">
        <f t="shared" si="18"/>
        <v>CM</v>
      </c>
      <c r="B232" s="13" t="str">
        <f>VLOOKUP(A232,Families!A:B,2,FALSE)</f>
        <v xml:space="preserve"> Configuration Management</v>
      </c>
      <c r="C232" s="13" t="str">
        <f>VLOOKUP(D232,'NIST 800-53 (Rev. 4)'!A:C,3,FALSE)</f>
        <v>INFORMATION SYSTEM COMPONENT INVENTORY</v>
      </c>
      <c r="D232" s="12" t="s">
        <v>93</v>
      </c>
      <c r="E232" s="55">
        <v>4</v>
      </c>
      <c r="F232" s="2" t="str">
        <f t="shared" si="19"/>
        <v>CM-8-4</v>
      </c>
      <c r="G232" s="17" t="s">
        <v>609</v>
      </c>
      <c r="H232" s="13" t="str">
        <f t="shared" si="20"/>
        <v>N</v>
      </c>
      <c r="I232" s="13"/>
      <c r="J232" s="13" t="str">
        <f t="shared" si="21"/>
        <v>N</v>
      </c>
      <c r="K232" s="13" t="str">
        <f>IFERROR(VLOOKUP(F232,'Low High Medium'!I:I,1,FALSE)," ")</f>
        <v xml:space="preserve"> </v>
      </c>
      <c r="L232" s="13" t="str">
        <f t="shared" si="22"/>
        <v>Y</v>
      </c>
      <c r="M232" s="13" t="str">
        <f>IFERROR(VLOOKUP(F232,'Low High Medium'!D:D,1,FALSE)," ")</f>
        <v>CM-8-4</v>
      </c>
      <c r="N232" s="13" t="str">
        <f>VLOOKUP(D232,'NIST 800-53 (Rev. 4)'!A:D,4,FALSE)</f>
        <v>P1</v>
      </c>
    </row>
    <row r="233" spans="1:14">
      <c r="A233" s="13" t="str">
        <f t="shared" si="18"/>
        <v>CM</v>
      </c>
      <c r="B233" s="13" t="str">
        <f>VLOOKUP(A233,Families!A:B,2,FALSE)</f>
        <v xml:space="preserve"> Configuration Management</v>
      </c>
      <c r="C233" s="13" t="str">
        <f>VLOOKUP(D233,'NIST 800-53 (Rev. 4)'!A:C,3,FALSE)</f>
        <v>INFORMATION SYSTEM COMPONENT INVENTORY</v>
      </c>
      <c r="D233" s="12" t="s">
        <v>93</v>
      </c>
      <c r="E233" s="55">
        <v>5</v>
      </c>
      <c r="F233" s="2" t="str">
        <f t="shared" si="19"/>
        <v>CM-8-5</v>
      </c>
      <c r="G233" s="17" t="s">
        <v>609</v>
      </c>
      <c r="H233" s="13" t="str">
        <f t="shared" si="20"/>
        <v>N</v>
      </c>
      <c r="I233" s="13"/>
      <c r="J233" s="13" t="str">
        <f t="shared" si="21"/>
        <v>Y</v>
      </c>
      <c r="K233" s="13" t="str">
        <f>IFERROR(VLOOKUP(F233,'Low High Medium'!I:I,1,FALSE)," ")</f>
        <v>CM-8-5</v>
      </c>
      <c r="L233" s="13" t="str">
        <f t="shared" si="22"/>
        <v>Y</v>
      </c>
      <c r="M233" s="13" t="str">
        <f>IFERROR(VLOOKUP(F233,'Low High Medium'!D:D,1,FALSE)," ")</f>
        <v>CM-8-5</v>
      </c>
      <c r="N233" s="13" t="str">
        <f>VLOOKUP(D233,'NIST 800-53 (Rev. 4)'!A:D,4,FALSE)</f>
        <v>P1</v>
      </c>
    </row>
    <row r="234" spans="1:14">
      <c r="A234" s="13" t="str">
        <f t="shared" si="18"/>
        <v>CM</v>
      </c>
      <c r="B234" s="13" t="str">
        <f>VLOOKUP(A234,Families!A:B,2,FALSE)</f>
        <v xml:space="preserve"> Configuration Management</v>
      </c>
      <c r="C234" s="13" t="str">
        <f>VLOOKUP(D234,'NIST 800-53 (Rev. 4)'!A:C,3,FALSE)</f>
        <v>INFORMATION SYSTEM COMPONENT INVENTORY</v>
      </c>
      <c r="D234" s="12" t="s">
        <v>93</v>
      </c>
      <c r="E234" s="55">
        <v>6</v>
      </c>
      <c r="F234" s="2" t="str">
        <f t="shared" si="19"/>
        <v>CM-8-6</v>
      </c>
      <c r="G234" s="17" t="s">
        <v>96</v>
      </c>
      <c r="H234" s="13" t="str">
        <f t="shared" si="20"/>
        <v>N</v>
      </c>
      <c r="I234" s="13"/>
      <c r="J234" s="13" t="str">
        <f t="shared" si="21"/>
        <v>N</v>
      </c>
      <c r="K234" s="13" t="str">
        <f>IFERROR(VLOOKUP(F234,'Low High Medium'!I:I,1,FALSE)," ")</f>
        <v xml:space="preserve"> </v>
      </c>
      <c r="L234" s="13" t="str">
        <f t="shared" si="22"/>
        <v>N</v>
      </c>
      <c r="M234" s="13" t="str">
        <f>IFERROR(VLOOKUP(F234,'Low High Medium'!D:D,1,FALSE)," ")</f>
        <v xml:space="preserve"> </v>
      </c>
      <c r="N234" s="13" t="str">
        <f>VLOOKUP(D234,'NIST 800-53 (Rev. 4)'!A:D,4,FALSE)</f>
        <v>P1</v>
      </c>
    </row>
    <row r="235" spans="1:14">
      <c r="A235" s="13" t="str">
        <f t="shared" si="18"/>
        <v>CM</v>
      </c>
      <c r="B235" s="13" t="str">
        <f>VLOOKUP(A235,Families!A:B,2,FALSE)</f>
        <v xml:space="preserve"> Configuration Management</v>
      </c>
      <c r="C235" s="13" t="str">
        <f>VLOOKUP(D235,'NIST 800-53 (Rev. 4)'!A:C,3,FALSE)</f>
        <v>INFORMATION SYSTEM COMPONENT INVENTORY</v>
      </c>
      <c r="D235" s="12" t="s">
        <v>93</v>
      </c>
      <c r="E235" s="55">
        <v>7</v>
      </c>
      <c r="F235" s="2" t="str">
        <f t="shared" si="19"/>
        <v>CM-8-7</v>
      </c>
      <c r="G235" s="17" t="s">
        <v>609</v>
      </c>
      <c r="H235" s="13" t="str">
        <f t="shared" si="20"/>
        <v>N</v>
      </c>
      <c r="I235" s="13"/>
      <c r="J235" s="13" t="str">
        <f t="shared" si="21"/>
        <v>N</v>
      </c>
      <c r="K235" s="13" t="str">
        <f>IFERROR(VLOOKUP(F235,'Low High Medium'!I:I,1,FALSE)," ")</f>
        <v xml:space="preserve"> </v>
      </c>
      <c r="L235" s="13" t="str">
        <f t="shared" si="22"/>
        <v>N</v>
      </c>
      <c r="M235" s="13" t="str">
        <f>IFERROR(VLOOKUP(F235,'Low High Medium'!D:D,1,FALSE)," ")</f>
        <v xml:space="preserve"> </v>
      </c>
      <c r="N235" s="13" t="str">
        <f>VLOOKUP(D235,'NIST 800-53 (Rev. 4)'!A:D,4,FALSE)</f>
        <v>P1</v>
      </c>
    </row>
    <row r="236" spans="1:14">
      <c r="A236" s="13" t="str">
        <f t="shared" si="18"/>
        <v>CM</v>
      </c>
      <c r="B236" s="13" t="str">
        <f>VLOOKUP(A236,Families!A:B,2,FALSE)</f>
        <v xml:space="preserve"> Configuration Management</v>
      </c>
      <c r="C236" s="13" t="str">
        <f>VLOOKUP(D236,'NIST 800-53 (Rev. 4)'!A:C,3,FALSE)</f>
        <v>INFORMATION SYSTEM COMPONENT INVENTORY</v>
      </c>
      <c r="D236" s="12" t="s">
        <v>93</v>
      </c>
      <c r="E236" s="55">
        <v>8</v>
      </c>
      <c r="F236" s="2" t="str">
        <f t="shared" si="19"/>
        <v>CM-8-8</v>
      </c>
      <c r="G236" s="17" t="s">
        <v>609</v>
      </c>
      <c r="H236" s="13" t="str">
        <f t="shared" si="20"/>
        <v>N</v>
      </c>
      <c r="I236" s="13"/>
      <c r="J236" s="13" t="str">
        <f t="shared" si="21"/>
        <v>N</v>
      </c>
      <c r="K236" s="13" t="str">
        <f>IFERROR(VLOOKUP(F236,'Low High Medium'!I:I,1,FALSE)," ")</f>
        <v xml:space="preserve"> </v>
      </c>
      <c r="L236" s="13" t="str">
        <f t="shared" si="22"/>
        <v>N</v>
      </c>
      <c r="M236" s="13" t="str">
        <f>IFERROR(VLOOKUP(F236,'Low High Medium'!D:D,1,FALSE)," ")</f>
        <v xml:space="preserve"> </v>
      </c>
      <c r="N236" s="13" t="str">
        <f>VLOOKUP(D236,'NIST 800-53 (Rev. 4)'!A:D,4,FALSE)</f>
        <v>P1</v>
      </c>
    </row>
    <row r="237" spans="1:14">
      <c r="A237" s="13" t="str">
        <f t="shared" si="18"/>
        <v>CM</v>
      </c>
      <c r="B237" s="13" t="str">
        <f>VLOOKUP(A237,Families!A:B,2,FALSE)</f>
        <v xml:space="preserve"> Configuration Management</v>
      </c>
      <c r="C237" s="13" t="str">
        <f>VLOOKUP(D237,'NIST 800-53 (Rev. 4)'!A:C,3,FALSE)</f>
        <v>INFORMATION SYSTEM COMPONENT INVENTORY</v>
      </c>
      <c r="D237" s="12" t="s">
        <v>93</v>
      </c>
      <c r="E237" s="55">
        <v>9</v>
      </c>
      <c r="F237" s="2" t="str">
        <f t="shared" si="19"/>
        <v>CM-8-9</v>
      </c>
      <c r="G237" s="17" t="s">
        <v>97</v>
      </c>
      <c r="H237" s="13" t="str">
        <f t="shared" si="20"/>
        <v>N</v>
      </c>
      <c r="I237" s="13"/>
      <c r="J237" s="13" t="str">
        <f t="shared" si="21"/>
        <v>N</v>
      </c>
      <c r="K237" s="13" t="str">
        <f>IFERROR(VLOOKUP(F237,'Low High Medium'!I:I,1,FALSE)," ")</f>
        <v xml:space="preserve"> </v>
      </c>
      <c r="L237" s="13" t="str">
        <f t="shared" si="22"/>
        <v>N</v>
      </c>
      <c r="M237" s="13" t="str">
        <f>IFERROR(VLOOKUP(F237,'Low High Medium'!D:D,1,FALSE)," ")</f>
        <v xml:space="preserve"> </v>
      </c>
      <c r="N237" s="13" t="str">
        <f>VLOOKUP(D237,'NIST 800-53 (Rev. 4)'!A:D,4,FALSE)</f>
        <v>P1</v>
      </c>
    </row>
    <row r="238" spans="1:14">
      <c r="A238" s="13" t="str">
        <f t="shared" si="18"/>
        <v>CM</v>
      </c>
      <c r="B238" s="13" t="str">
        <f>VLOOKUP(A238,Families!A:B,2,FALSE)</f>
        <v xml:space="preserve"> Configuration Management</v>
      </c>
      <c r="C238" s="13" t="str">
        <f>VLOOKUP(D238,'NIST 800-53 (Rev. 4)'!A:C,3,FALSE)</f>
        <v>CONFIGURATION MANAGEMENT PLAN</v>
      </c>
      <c r="D238" s="12" t="s">
        <v>334</v>
      </c>
      <c r="E238" s="56">
        <v>0</v>
      </c>
      <c r="F238" s="2" t="str">
        <f t="shared" si="19"/>
        <v>CM-9-0</v>
      </c>
      <c r="G238" s="17" t="s">
        <v>653</v>
      </c>
      <c r="H238" s="13" t="str">
        <f t="shared" si="20"/>
        <v>N</v>
      </c>
      <c r="I238" s="13"/>
      <c r="J238" s="13" t="str">
        <f t="shared" si="21"/>
        <v>Y</v>
      </c>
      <c r="K238" s="13" t="str">
        <f>IFERROR(VLOOKUP(F238,'Low High Medium'!I:I,1,FALSE)," ")</f>
        <v>CM-9-0</v>
      </c>
      <c r="L238" s="13" t="str">
        <f t="shared" si="22"/>
        <v>Y</v>
      </c>
      <c r="M238" s="13" t="str">
        <f>IFERROR(VLOOKUP(F238,'Low High Medium'!D:D,1,FALSE)," ")</f>
        <v>CM-9-0</v>
      </c>
      <c r="N238" s="13" t="str">
        <f>VLOOKUP(D238,'NIST 800-53 (Rev. 4)'!A:D,4,FALSE)</f>
        <v>P1</v>
      </c>
    </row>
    <row r="239" spans="1:14">
      <c r="A239" s="13" t="str">
        <f t="shared" si="18"/>
        <v>CM</v>
      </c>
      <c r="B239" s="13" t="str">
        <f>VLOOKUP(A239,Families!A:B,2,FALSE)</f>
        <v xml:space="preserve"> Configuration Management</v>
      </c>
      <c r="C239" s="13" t="str">
        <f>VLOOKUP(D239,'NIST 800-53 (Rev. 4)'!A:C,3,FALSE)</f>
        <v>CONFIGURATION MANAGEMENT PLAN</v>
      </c>
      <c r="D239" s="12" t="s">
        <v>334</v>
      </c>
      <c r="E239" s="55">
        <v>1</v>
      </c>
      <c r="F239" s="2" t="str">
        <f t="shared" si="19"/>
        <v>CM-9-1</v>
      </c>
      <c r="G239" s="17" t="s">
        <v>609</v>
      </c>
      <c r="H239" s="13" t="str">
        <f t="shared" si="20"/>
        <v>N</v>
      </c>
      <c r="I239" s="13"/>
      <c r="J239" s="13" t="str">
        <f t="shared" si="21"/>
        <v>N</v>
      </c>
      <c r="K239" s="13" t="str">
        <f>IFERROR(VLOOKUP(F239,'Low High Medium'!I:I,1,FALSE)," ")</f>
        <v xml:space="preserve"> </v>
      </c>
      <c r="L239" s="13" t="str">
        <f t="shared" si="22"/>
        <v>N</v>
      </c>
      <c r="M239" s="13" t="str">
        <f>IFERROR(VLOOKUP(F239,'Low High Medium'!D:D,1,FALSE)," ")</f>
        <v xml:space="preserve"> </v>
      </c>
      <c r="N239" s="13" t="str">
        <f>VLOOKUP(D239,'NIST 800-53 (Rev. 4)'!A:D,4,FALSE)</f>
        <v>P1</v>
      </c>
    </row>
    <row r="240" spans="1:14">
      <c r="A240" s="13" t="str">
        <f t="shared" si="18"/>
        <v>CM</v>
      </c>
      <c r="B240" s="13" t="str">
        <f>VLOOKUP(A240,Families!A:B,2,FALSE)</f>
        <v xml:space="preserve"> Configuration Management</v>
      </c>
      <c r="C240" s="13" t="str">
        <f>VLOOKUP(D240,'NIST 800-53 (Rev. 4)'!A:C,3,FALSE)</f>
        <v>SOFTWARE USAGE RESTRICTIONS</v>
      </c>
      <c r="D240" s="12" t="s">
        <v>336</v>
      </c>
      <c r="E240" s="56">
        <v>0</v>
      </c>
      <c r="F240" s="2" t="str">
        <f t="shared" si="19"/>
        <v>CM-10-0</v>
      </c>
      <c r="G240" s="17" t="s">
        <v>654</v>
      </c>
      <c r="H240" s="13" t="str">
        <f t="shared" si="20"/>
        <v>Y</v>
      </c>
      <c r="I240" s="13" t="str">
        <f t="shared" si="23"/>
        <v>CM-10-0</v>
      </c>
      <c r="J240" s="13" t="str">
        <f t="shared" si="21"/>
        <v>Y</v>
      </c>
      <c r="K240" s="13" t="str">
        <f>IFERROR(VLOOKUP(F240,'Low High Medium'!I:I,1,FALSE)," ")</f>
        <v>CM-10-0</v>
      </c>
      <c r="L240" s="13" t="str">
        <f t="shared" si="22"/>
        <v>Y</v>
      </c>
      <c r="M240" s="13" t="str">
        <f>IFERROR(VLOOKUP(F240,'Low High Medium'!D:D,1,FALSE)," ")</f>
        <v>CM-10-0</v>
      </c>
      <c r="N240" s="13" t="str">
        <f>VLOOKUP(D240,'NIST 800-53 (Rev. 4)'!A:D,4,FALSE)</f>
        <v>P2</v>
      </c>
    </row>
    <row r="241" spans="1:14">
      <c r="A241" s="13" t="str">
        <f t="shared" si="18"/>
        <v>CM</v>
      </c>
      <c r="B241" s="13" t="str">
        <f>VLOOKUP(A241,Families!A:B,2,FALSE)</f>
        <v xml:space="preserve"> Configuration Management</v>
      </c>
      <c r="C241" s="13" t="str">
        <f>VLOOKUP(D241,'NIST 800-53 (Rev. 4)'!A:C,3,FALSE)</f>
        <v>SOFTWARE USAGE RESTRICTIONS</v>
      </c>
      <c r="D241" s="12" t="s">
        <v>336</v>
      </c>
      <c r="E241" s="55">
        <v>1</v>
      </c>
      <c r="F241" s="2" t="str">
        <f t="shared" si="19"/>
        <v>CM-10-1</v>
      </c>
      <c r="G241" s="17" t="s">
        <v>609</v>
      </c>
      <c r="H241" s="13" t="str">
        <f t="shared" si="20"/>
        <v>N</v>
      </c>
      <c r="I241" s="13"/>
      <c r="J241" s="13" t="str">
        <f t="shared" si="21"/>
        <v>Y</v>
      </c>
      <c r="K241" s="13" t="str">
        <f>IFERROR(VLOOKUP(F241,'Low High Medium'!I:I,1,FALSE)," ")</f>
        <v>CM-10-1</v>
      </c>
      <c r="L241" s="13" t="str">
        <f t="shared" si="22"/>
        <v>Y</v>
      </c>
      <c r="M241" s="13" t="str">
        <f>IFERROR(VLOOKUP(F241,'Low High Medium'!D:D,1,FALSE)," ")</f>
        <v>CM-10-1</v>
      </c>
      <c r="N241" s="13" t="str">
        <f>VLOOKUP(D241,'NIST 800-53 (Rev. 4)'!A:D,4,FALSE)</f>
        <v>P2</v>
      </c>
    </row>
    <row r="242" spans="1:14">
      <c r="A242" s="13" t="str">
        <f t="shared" si="18"/>
        <v>CM</v>
      </c>
      <c r="B242" s="13" t="str">
        <f>VLOOKUP(A242,Families!A:B,2,FALSE)</f>
        <v xml:space="preserve"> Configuration Management</v>
      </c>
      <c r="C242" s="13" t="str">
        <f>VLOOKUP(D242,'NIST 800-53 (Rev. 4)'!A:C,3,FALSE)</f>
        <v>USER-INSTALLED SOFTWARE</v>
      </c>
      <c r="D242" s="12" t="s">
        <v>98</v>
      </c>
      <c r="E242" s="56">
        <v>0</v>
      </c>
      <c r="F242" s="2" t="str">
        <f t="shared" si="19"/>
        <v>CM-11-0</v>
      </c>
      <c r="G242" s="17" t="s">
        <v>655</v>
      </c>
      <c r="H242" s="13" t="str">
        <f t="shared" si="20"/>
        <v>Y</v>
      </c>
      <c r="I242" s="13" t="str">
        <f t="shared" si="23"/>
        <v>CM-11-0</v>
      </c>
      <c r="J242" s="13" t="str">
        <f t="shared" si="21"/>
        <v>Y</v>
      </c>
      <c r="K242" s="13" t="str">
        <f>IFERROR(VLOOKUP(F242,'Low High Medium'!I:I,1,FALSE)," ")</f>
        <v>CM-11-0</v>
      </c>
      <c r="L242" s="13" t="str">
        <f t="shared" si="22"/>
        <v>Y</v>
      </c>
      <c r="M242" s="13" t="str">
        <f>IFERROR(VLOOKUP(F242,'Low High Medium'!D:D,1,FALSE)," ")</f>
        <v>CM-11-0</v>
      </c>
      <c r="N242" s="13" t="str">
        <f>VLOOKUP(D242,'NIST 800-53 (Rev. 4)'!A:D,4,FALSE)</f>
        <v>P1</v>
      </c>
    </row>
    <row r="243" spans="1:14">
      <c r="A243" s="13" t="str">
        <f t="shared" si="18"/>
        <v>CM</v>
      </c>
      <c r="B243" s="13" t="str">
        <f>VLOOKUP(A243,Families!A:B,2,FALSE)</f>
        <v xml:space="preserve"> Configuration Management</v>
      </c>
      <c r="C243" s="13" t="str">
        <f>VLOOKUP(D243,'NIST 800-53 (Rev. 4)'!A:C,3,FALSE)</f>
        <v>USER-INSTALLED SOFTWARE</v>
      </c>
      <c r="D243" s="12" t="s">
        <v>98</v>
      </c>
      <c r="E243" s="56">
        <v>1</v>
      </c>
      <c r="F243" s="2" t="str">
        <f t="shared" si="19"/>
        <v>CM-11-1</v>
      </c>
      <c r="G243" s="17" t="s">
        <v>99</v>
      </c>
      <c r="H243" s="13" t="str">
        <f t="shared" si="20"/>
        <v>N</v>
      </c>
      <c r="I243" s="13"/>
      <c r="J243" s="13" t="str">
        <f t="shared" si="21"/>
        <v>N</v>
      </c>
      <c r="K243" s="13" t="str">
        <f>IFERROR(VLOOKUP(F243,'Low High Medium'!I:I,1,FALSE)," ")</f>
        <v xml:space="preserve"> </v>
      </c>
      <c r="L243" s="13" t="str">
        <f t="shared" si="22"/>
        <v>Y</v>
      </c>
      <c r="M243" s="13" t="str">
        <f>IFERROR(VLOOKUP(F243,'Low High Medium'!D:D,1,FALSE)," ")</f>
        <v>CM-11-1</v>
      </c>
      <c r="N243" s="13" t="str">
        <f>VLOOKUP(D243,'NIST 800-53 (Rev. 4)'!A:D,4,FALSE)</f>
        <v>P1</v>
      </c>
    </row>
    <row r="244" spans="1:14">
      <c r="A244" s="13" t="str">
        <f t="shared" si="18"/>
        <v>CM</v>
      </c>
      <c r="B244" s="13" t="str">
        <f>VLOOKUP(A244,Families!A:B,2,FALSE)</f>
        <v xml:space="preserve"> Configuration Management</v>
      </c>
      <c r="C244" s="13" t="str">
        <f>VLOOKUP(D244,'NIST 800-53 (Rev. 4)'!A:C,3,FALSE)</f>
        <v>USER-INSTALLED SOFTWARE</v>
      </c>
      <c r="D244" s="12" t="s">
        <v>98</v>
      </c>
      <c r="E244" s="56">
        <v>2</v>
      </c>
      <c r="F244" s="2" t="str">
        <f t="shared" si="19"/>
        <v>CM-11-2</v>
      </c>
      <c r="G244" s="17" t="s">
        <v>20</v>
      </c>
      <c r="H244" s="13" t="str">
        <f t="shared" si="20"/>
        <v>N</v>
      </c>
      <c r="I244" s="13"/>
      <c r="J244" s="13" t="str">
        <f t="shared" si="21"/>
        <v>N</v>
      </c>
      <c r="K244" s="13" t="str">
        <f>IFERROR(VLOOKUP(F244,'Low High Medium'!I:I,1,FALSE)," ")</f>
        <v xml:space="preserve"> </v>
      </c>
      <c r="L244" s="13" t="str">
        <f t="shared" si="22"/>
        <v>N</v>
      </c>
      <c r="M244" s="13" t="str">
        <f>IFERROR(VLOOKUP(F244,'Low High Medium'!D:D,1,FALSE)," ")</f>
        <v xml:space="preserve"> </v>
      </c>
      <c r="N244" s="13" t="str">
        <f>VLOOKUP(D244,'NIST 800-53 (Rev. 4)'!A:D,4,FALSE)</f>
        <v>P1</v>
      </c>
    </row>
    <row r="245" spans="1:14">
      <c r="A245" s="13" t="str">
        <f t="shared" si="18"/>
        <v>CP</v>
      </c>
      <c r="B245" s="13" t="str">
        <f>VLOOKUP(A245,Families!A:B,2,FALSE)</f>
        <v xml:space="preserve"> Contingency Planning</v>
      </c>
      <c r="C245" s="13" t="str">
        <f>VLOOKUP(D245,'NIST 800-53 (Rev. 4)'!A:C,3,FALSE)</f>
        <v>CONTINGENCY PLANNING POLICY AND PROCEDURES</v>
      </c>
      <c r="D245" s="12" t="s">
        <v>339</v>
      </c>
      <c r="E245" s="56">
        <v>0</v>
      </c>
      <c r="F245" s="2" t="str">
        <f t="shared" si="19"/>
        <v>CP-1-0</v>
      </c>
      <c r="G245" s="17" t="s">
        <v>219</v>
      </c>
      <c r="H245" s="13" t="str">
        <f t="shared" si="20"/>
        <v>Y</v>
      </c>
      <c r="I245" s="13" t="str">
        <f t="shared" si="23"/>
        <v>CP-1-0</v>
      </c>
      <c r="J245" s="13" t="str">
        <f t="shared" si="21"/>
        <v>Y</v>
      </c>
      <c r="K245" s="13" t="str">
        <f>IFERROR(VLOOKUP(F245,'Low High Medium'!I:I,1,FALSE)," ")</f>
        <v>CP-1-0</v>
      </c>
      <c r="L245" s="13" t="str">
        <f t="shared" si="22"/>
        <v>Y</v>
      </c>
      <c r="M245" s="13" t="str">
        <f>IFERROR(VLOOKUP(F245,'Low High Medium'!D:D,1,FALSE)," ")</f>
        <v>CP-1-0</v>
      </c>
      <c r="N245" s="13" t="str">
        <f>VLOOKUP(D245,'NIST 800-53 (Rev. 4)'!A:D,4,FALSE)</f>
        <v>P1</v>
      </c>
    </row>
    <row r="246" spans="1:14" ht="30">
      <c r="A246" s="13" t="str">
        <f t="shared" si="18"/>
        <v>CP</v>
      </c>
      <c r="B246" s="13" t="str">
        <f>VLOOKUP(A246,Families!A:B,2,FALSE)</f>
        <v xml:space="preserve"> Contingency Planning</v>
      </c>
      <c r="C246" s="13" t="str">
        <f>VLOOKUP(D246,'NIST 800-53 (Rev. 4)'!A:C,3,FALSE)</f>
        <v>CONTINGENCY PLAN</v>
      </c>
      <c r="D246" s="12" t="s">
        <v>100</v>
      </c>
      <c r="E246" s="55">
        <v>0</v>
      </c>
      <c r="F246" s="2" t="str">
        <f t="shared" si="19"/>
        <v>CP-2-0</v>
      </c>
      <c r="G246" s="17" t="s">
        <v>656</v>
      </c>
      <c r="H246" s="13" t="str">
        <f t="shared" si="20"/>
        <v>Y</v>
      </c>
      <c r="I246" s="13" t="str">
        <f t="shared" si="23"/>
        <v>CP-2-0</v>
      </c>
      <c r="J246" s="13" t="str">
        <f t="shared" si="21"/>
        <v>Y</v>
      </c>
      <c r="K246" s="13" t="str">
        <f>IFERROR(VLOOKUP(F246,'Low High Medium'!I:I,1,FALSE)," ")</f>
        <v>CP-2-0</v>
      </c>
      <c r="L246" s="13" t="str">
        <f t="shared" si="22"/>
        <v>Y</v>
      </c>
      <c r="M246" s="13" t="str">
        <f>IFERROR(VLOOKUP(F246,'Low High Medium'!D:D,1,FALSE)," ")</f>
        <v>CP-2-0</v>
      </c>
      <c r="N246" s="13" t="str">
        <f>VLOOKUP(D246,'NIST 800-53 (Rev. 4)'!A:D,4,FALSE)</f>
        <v>P1</v>
      </c>
    </row>
    <row r="247" spans="1:14">
      <c r="A247" s="13" t="str">
        <f t="shared" si="18"/>
        <v>CP</v>
      </c>
      <c r="B247" s="13" t="str">
        <f>VLOOKUP(A247,Families!A:B,2,FALSE)</f>
        <v xml:space="preserve"> Contingency Planning</v>
      </c>
      <c r="C247" s="13" t="str">
        <f>VLOOKUP(D247,'NIST 800-53 (Rev. 4)'!A:C,3,FALSE)</f>
        <v>CONTINGENCY PLAN</v>
      </c>
      <c r="D247" s="12" t="s">
        <v>100</v>
      </c>
      <c r="E247" s="55">
        <v>1</v>
      </c>
      <c r="F247" s="2" t="str">
        <f t="shared" si="19"/>
        <v>CP-2-1</v>
      </c>
      <c r="G247" s="17" t="s">
        <v>609</v>
      </c>
      <c r="H247" s="13" t="str">
        <f t="shared" si="20"/>
        <v>N</v>
      </c>
      <c r="I247" s="13"/>
      <c r="J247" s="13" t="str">
        <f t="shared" si="21"/>
        <v>Y</v>
      </c>
      <c r="K247" s="13" t="str">
        <f>IFERROR(VLOOKUP(F247,'Low High Medium'!I:I,1,FALSE)," ")</f>
        <v>CP-2-1</v>
      </c>
      <c r="L247" s="13" t="str">
        <f t="shared" si="22"/>
        <v>Y</v>
      </c>
      <c r="M247" s="13" t="str">
        <f>IFERROR(VLOOKUP(F247,'Low High Medium'!D:D,1,FALSE)," ")</f>
        <v>CP-2-1</v>
      </c>
      <c r="N247" s="13" t="str">
        <f>VLOOKUP(D247,'NIST 800-53 (Rev. 4)'!A:D,4,FALSE)</f>
        <v>P1</v>
      </c>
    </row>
    <row r="248" spans="1:14">
      <c r="A248" s="13" t="str">
        <f t="shared" si="18"/>
        <v>CP</v>
      </c>
      <c r="B248" s="13" t="str">
        <f>VLOOKUP(A248,Families!A:B,2,FALSE)</f>
        <v xml:space="preserve"> Contingency Planning</v>
      </c>
      <c r="C248" s="13" t="str">
        <f>VLOOKUP(D248,'NIST 800-53 (Rev. 4)'!A:C,3,FALSE)</f>
        <v>CONTINGENCY PLAN</v>
      </c>
      <c r="D248" s="12" t="s">
        <v>100</v>
      </c>
      <c r="E248" s="55">
        <v>2</v>
      </c>
      <c r="F248" s="2" t="str">
        <f t="shared" si="19"/>
        <v>CP-2-2</v>
      </c>
      <c r="G248" s="17" t="s">
        <v>609</v>
      </c>
      <c r="H248" s="13" t="str">
        <f t="shared" si="20"/>
        <v>N</v>
      </c>
      <c r="I248" s="13"/>
      <c r="J248" s="13" t="str">
        <f t="shared" si="21"/>
        <v>Y</v>
      </c>
      <c r="K248" s="13" t="str">
        <f>IFERROR(VLOOKUP(F248,'Low High Medium'!I:I,1,FALSE)," ")</f>
        <v>CP-2-2</v>
      </c>
      <c r="L248" s="13" t="str">
        <f t="shared" si="22"/>
        <v>Y</v>
      </c>
      <c r="M248" s="13" t="str">
        <f>IFERROR(VLOOKUP(F248,'Low High Medium'!D:D,1,FALSE)," ")</f>
        <v>CP-2-2</v>
      </c>
      <c r="N248" s="13" t="str">
        <f>VLOOKUP(D248,'NIST 800-53 (Rev. 4)'!A:D,4,FALSE)</f>
        <v>P1</v>
      </c>
    </row>
    <row r="249" spans="1:14">
      <c r="A249" s="13" t="str">
        <f t="shared" si="18"/>
        <v>CP</v>
      </c>
      <c r="B249" s="13" t="str">
        <f>VLOOKUP(A249,Families!A:B,2,FALSE)</f>
        <v xml:space="preserve"> Contingency Planning</v>
      </c>
      <c r="C249" s="13" t="str">
        <f>VLOOKUP(D249,'NIST 800-53 (Rev. 4)'!A:C,3,FALSE)</f>
        <v>CONTINGENCY PLAN</v>
      </c>
      <c r="D249" s="12" t="s">
        <v>100</v>
      </c>
      <c r="E249" s="55">
        <v>3</v>
      </c>
      <c r="F249" s="2" t="str">
        <f t="shared" si="19"/>
        <v>CP-2-3</v>
      </c>
      <c r="G249" s="17" t="s">
        <v>101</v>
      </c>
      <c r="H249" s="13" t="str">
        <f t="shared" si="20"/>
        <v>N</v>
      </c>
      <c r="I249" s="13"/>
      <c r="J249" s="13" t="str">
        <f t="shared" si="21"/>
        <v>Y</v>
      </c>
      <c r="K249" s="13" t="str">
        <f>IFERROR(VLOOKUP(F249,'Low High Medium'!I:I,1,FALSE)," ")</f>
        <v>CP-2-3</v>
      </c>
      <c r="L249" s="13" t="str">
        <f t="shared" si="22"/>
        <v>Y</v>
      </c>
      <c r="M249" s="13" t="str">
        <f>IFERROR(VLOOKUP(F249,'Low High Medium'!D:D,1,FALSE)," ")</f>
        <v>CP-2-3</v>
      </c>
      <c r="N249" s="13" t="str">
        <f>VLOOKUP(D249,'NIST 800-53 (Rev. 4)'!A:D,4,FALSE)</f>
        <v>P1</v>
      </c>
    </row>
    <row r="250" spans="1:14">
      <c r="A250" s="13" t="str">
        <f t="shared" si="18"/>
        <v>CP</v>
      </c>
      <c r="B250" s="13" t="str">
        <f>VLOOKUP(A250,Families!A:B,2,FALSE)</f>
        <v xml:space="preserve"> Contingency Planning</v>
      </c>
      <c r="C250" s="13" t="str">
        <f>VLOOKUP(D250,'NIST 800-53 (Rev. 4)'!A:C,3,FALSE)</f>
        <v>CONTINGENCY PLAN</v>
      </c>
      <c r="D250" s="12" t="s">
        <v>100</v>
      </c>
      <c r="E250" s="55">
        <v>4</v>
      </c>
      <c r="F250" s="2" t="str">
        <f t="shared" si="19"/>
        <v>CP-2-4</v>
      </c>
      <c r="G250" s="17" t="s">
        <v>101</v>
      </c>
      <c r="H250" s="13" t="str">
        <f t="shared" si="20"/>
        <v>N</v>
      </c>
      <c r="I250" s="13"/>
      <c r="J250" s="13" t="str">
        <f t="shared" si="21"/>
        <v>N</v>
      </c>
      <c r="K250" s="13" t="str">
        <f>IFERROR(VLOOKUP(F250,'Low High Medium'!I:I,1,FALSE)," ")</f>
        <v xml:space="preserve"> </v>
      </c>
      <c r="L250" s="13" t="str">
        <f t="shared" si="22"/>
        <v>Y</v>
      </c>
      <c r="M250" s="13" t="str">
        <f>IFERROR(VLOOKUP(F250,'Low High Medium'!D:D,1,FALSE)," ")</f>
        <v>CP-2-4</v>
      </c>
      <c r="N250" s="13" t="str">
        <f>VLOOKUP(D250,'NIST 800-53 (Rev. 4)'!A:D,4,FALSE)</f>
        <v>P1</v>
      </c>
    </row>
    <row r="251" spans="1:14">
      <c r="A251" s="13" t="str">
        <f t="shared" si="18"/>
        <v>CP</v>
      </c>
      <c r="B251" s="13" t="str">
        <f>VLOOKUP(A251,Families!A:B,2,FALSE)</f>
        <v xml:space="preserve"> Contingency Planning</v>
      </c>
      <c r="C251" s="13" t="str">
        <f>VLOOKUP(D251,'NIST 800-53 (Rev. 4)'!A:C,3,FALSE)</f>
        <v>CONTINGENCY PLAN</v>
      </c>
      <c r="D251" s="12" t="s">
        <v>100</v>
      </c>
      <c r="E251" s="55">
        <v>5</v>
      </c>
      <c r="F251" s="2" t="str">
        <f t="shared" si="19"/>
        <v>CP-2-5</v>
      </c>
      <c r="G251" s="17" t="s">
        <v>101</v>
      </c>
      <c r="H251" s="13" t="str">
        <f t="shared" si="20"/>
        <v>N</v>
      </c>
      <c r="I251" s="13"/>
      <c r="J251" s="13" t="str">
        <f t="shared" si="21"/>
        <v>N</v>
      </c>
      <c r="K251" s="13" t="str">
        <f>IFERROR(VLOOKUP(F251,'Low High Medium'!I:I,1,FALSE)," ")</f>
        <v xml:space="preserve"> </v>
      </c>
      <c r="L251" s="13" t="str">
        <f t="shared" si="22"/>
        <v>Y</v>
      </c>
      <c r="M251" s="13" t="str">
        <f>IFERROR(VLOOKUP(F251,'Low High Medium'!D:D,1,FALSE)," ")</f>
        <v>CP-2-5</v>
      </c>
      <c r="N251" s="13" t="str">
        <f>VLOOKUP(D251,'NIST 800-53 (Rev. 4)'!A:D,4,FALSE)</f>
        <v>P1</v>
      </c>
    </row>
    <row r="252" spans="1:14">
      <c r="A252" s="13" t="str">
        <f t="shared" si="18"/>
        <v>CP</v>
      </c>
      <c r="B252" s="13" t="str">
        <f>VLOOKUP(A252,Families!A:B,2,FALSE)</f>
        <v xml:space="preserve"> Contingency Planning</v>
      </c>
      <c r="C252" s="13" t="str">
        <f>VLOOKUP(D252,'NIST 800-53 (Rev. 4)'!A:C,3,FALSE)</f>
        <v>CONTINGENCY PLAN</v>
      </c>
      <c r="D252" s="12" t="s">
        <v>100</v>
      </c>
      <c r="E252" s="55">
        <v>6</v>
      </c>
      <c r="F252" s="2" t="str">
        <f t="shared" si="19"/>
        <v>CP-2-6</v>
      </c>
      <c r="G252" s="17" t="s">
        <v>101</v>
      </c>
      <c r="H252" s="13" t="str">
        <f t="shared" si="20"/>
        <v>N</v>
      </c>
      <c r="I252" s="13"/>
      <c r="J252" s="13" t="str">
        <f t="shared" si="21"/>
        <v>N</v>
      </c>
      <c r="K252" s="13" t="str">
        <f>IFERROR(VLOOKUP(F252,'Low High Medium'!I:I,1,FALSE)," ")</f>
        <v xml:space="preserve"> </v>
      </c>
      <c r="L252" s="13" t="str">
        <f t="shared" si="22"/>
        <v>N</v>
      </c>
      <c r="M252" s="13" t="str">
        <f>IFERROR(VLOOKUP(F252,'Low High Medium'!D:D,1,FALSE)," ")</f>
        <v xml:space="preserve"> </v>
      </c>
      <c r="N252" s="13" t="str">
        <f>VLOOKUP(D252,'NIST 800-53 (Rev. 4)'!A:D,4,FALSE)</f>
        <v>P1</v>
      </c>
    </row>
    <row r="253" spans="1:14">
      <c r="A253" s="13" t="str">
        <f t="shared" si="18"/>
        <v>CP</v>
      </c>
      <c r="B253" s="13" t="str">
        <f>VLOOKUP(A253,Families!A:B,2,FALSE)</f>
        <v xml:space="preserve"> Contingency Planning</v>
      </c>
      <c r="C253" s="13" t="str">
        <f>VLOOKUP(D253,'NIST 800-53 (Rev. 4)'!A:C,3,FALSE)</f>
        <v>CONTINGENCY PLAN</v>
      </c>
      <c r="D253" s="12" t="s">
        <v>100</v>
      </c>
      <c r="E253" s="55">
        <v>7</v>
      </c>
      <c r="F253" s="2" t="str">
        <f t="shared" si="19"/>
        <v>CP-2-7</v>
      </c>
      <c r="G253" s="17" t="s">
        <v>102</v>
      </c>
      <c r="H253" s="13" t="str">
        <f t="shared" si="20"/>
        <v>N</v>
      </c>
      <c r="I253" s="13"/>
      <c r="J253" s="13" t="str">
        <f t="shared" si="21"/>
        <v>N</v>
      </c>
      <c r="K253" s="13" t="str">
        <f>IFERROR(VLOOKUP(F253,'Low High Medium'!I:I,1,FALSE)," ")</f>
        <v xml:space="preserve"> </v>
      </c>
      <c r="L253" s="13" t="str">
        <f t="shared" si="22"/>
        <v>N</v>
      </c>
      <c r="M253" s="13" t="str">
        <f>IFERROR(VLOOKUP(F253,'Low High Medium'!D:D,1,FALSE)," ")</f>
        <v xml:space="preserve"> </v>
      </c>
      <c r="N253" s="13" t="str">
        <f>VLOOKUP(D253,'NIST 800-53 (Rev. 4)'!A:D,4,FALSE)</f>
        <v>P1</v>
      </c>
    </row>
    <row r="254" spans="1:14">
      <c r="A254" s="13" t="str">
        <f t="shared" si="18"/>
        <v>CP</v>
      </c>
      <c r="B254" s="13" t="str">
        <f>VLOOKUP(A254,Families!A:B,2,FALSE)</f>
        <v xml:space="preserve"> Contingency Planning</v>
      </c>
      <c r="C254" s="13" t="str">
        <f>VLOOKUP(D254,'NIST 800-53 (Rev. 4)'!A:C,3,FALSE)</f>
        <v>CONTINGENCY PLAN</v>
      </c>
      <c r="D254" s="12" t="s">
        <v>100</v>
      </c>
      <c r="E254" s="55">
        <v>8</v>
      </c>
      <c r="F254" s="2" t="str">
        <f t="shared" si="19"/>
        <v>CP-2-8</v>
      </c>
      <c r="G254" s="17" t="s">
        <v>103</v>
      </c>
      <c r="H254" s="13" t="str">
        <f t="shared" si="20"/>
        <v>N</v>
      </c>
      <c r="I254" s="13"/>
      <c r="J254" s="13" t="str">
        <f t="shared" si="21"/>
        <v>Y</v>
      </c>
      <c r="K254" s="13" t="str">
        <f>IFERROR(VLOOKUP(F254,'Low High Medium'!I:I,1,FALSE)," ")</f>
        <v>CP-2-8</v>
      </c>
      <c r="L254" s="13" t="str">
        <f t="shared" si="22"/>
        <v>Y</v>
      </c>
      <c r="M254" s="13" t="str">
        <f>IFERROR(VLOOKUP(F254,'Low High Medium'!D:D,1,FALSE)," ")</f>
        <v>CP-2-8</v>
      </c>
      <c r="N254" s="13" t="str">
        <f>VLOOKUP(D254,'NIST 800-53 (Rev. 4)'!A:D,4,FALSE)</f>
        <v>P1</v>
      </c>
    </row>
    <row r="255" spans="1:14">
      <c r="A255" s="13" t="str">
        <f t="shared" si="18"/>
        <v>CP</v>
      </c>
      <c r="B255" s="13" t="str">
        <f>VLOOKUP(A255,Families!A:B,2,FALSE)</f>
        <v xml:space="preserve"> Contingency Planning</v>
      </c>
      <c r="C255" s="13" t="str">
        <f>VLOOKUP(D255,'NIST 800-53 (Rev. 4)'!A:C,3,FALSE)</f>
        <v>CONTINGENCY TRAINING</v>
      </c>
      <c r="D255" s="12" t="s">
        <v>344</v>
      </c>
      <c r="E255" s="55">
        <v>0</v>
      </c>
      <c r="F255" s="2" t="str">
        <f t="shared" si="19"/>
        <v>CP-3-0</v>
      </c>
      <c r="G255" s="17" t="s">
        <v>657</v>
      </c>
      <c r="H255" s="13" t="str">
        <f t="shared" si="20"/>
        <v>Y</v>
      </c>
      <c r="I255" s="13" t="str">
        <f t="shared" si="23"/>
        <v>CP-3-0</v>
      </c>
      <c r="J255" s="13" t="str">
        <f t="shared" si="21"/>
        <v>Y</v>
      </c>
      <c r="K255" s="13" t="str">
        <f>IFERROR(VLOOKUP(F255,'Low High Medium'!I:I,1,FALSE)," ")</f>
        <v>CP-3-0</v>
      </c>
      <c r="L255" s="13" t="str">
        <f t="shared" si="22"/>
        <v>Y</v>
      </c>
      <c r="M255" s="13" t="str">
        <f>IFERROR(VLOOKUP(F255,'Low High Medium'!D:D,1,FALSE)," ")</f>
        <v>CP-3-0</v>
      </c>
      <c r="N255" s="13" t="str">
        <f>VLOOKUP(D255,'NIST 800-53 (Rev. 4)'!A:D,4,FALSE)</f>
        <v>P2</v>
      </c>
    </row>
    <row r="256" spans="1:14">
      <c r="A256" s="13" t="str">
        <f t="shared" si="18"/>
        <v>CP</v>
      </c>
      <c r="B256" s="13" t="str">
        <f>VLOOKUP(A256,Families!A:B,2,FALSE)</f>
        <v xml:space="preserve"> Contingency Planning</v>
      </c>
      <c r="C256" s="13" t="str">
        <f>VLOOKUP(D256,'NIST 800-53 (Rev. 4)'!A:C,3,FALSE)</f>
        <v>CONTINGENCY TRAINING</v>
      </c>
      <c r="D256" s="12" t="s">
        <v>344</v>
      </c>
      <c r="E256" s="55">
        <v>1</v>
      </c>
      <c r="F256" s="2" t="str">
        <f t="shared" si="19"/>
        <v>CP-3-1</v>
      </c>
      <c r="G256" s="17" t="s">
        <v>609</v>
      </c>
      <c r="H256" s="13" t="str">
        <f t="shared" si="20"/>
        <v>N</v>
      </c>
      <c r="I256" s="13"/>
      <c r="J256" s="13" t="str">
        <f t="shared" si="21"/>
        <v>N</v>
      </c>
      <c r="K256" s="13" t="str">
        <f>IFERROR(VLOOKUP(F256,'Low High Medium'!I:I,1,FALSE)," ")</f>
        <v xml:space="preserve"> </v>
      </c>
      <c r="L256" s="13" t="str">
        <f t="shared" si="22"/>
        <v>Y</v>
      </c>
      <c r="M256" s="13" t="str">
        <f>IFERROR(VLOOKUP(F256,'Low High Medium'!D:D,1,FALSE)," ")</f>
        <v>CP-3-1</v>
      </c>
      <c r="N256" s="13" t="str">
        <f>VLOOKUP(D256,'NIST 800-53 (Rev. 4)'!A:D,4,FALSE)</f>
        <v>P2</v>
      </c>
    </row>
    <row r="257" spans="1:14">
      <c r="A257" s="13" t="str">
        <f t="shared" si="18"/>
        <v>CP</v>
      </c>
      <c r="B257" s="13" t="str">
        <f>VLOOKUP(A257,Families!A:B,2,FALSE)</f>
        <v xml:space="preserve"> Contingency Planning</v>
      </c>
      <c r="C257" s="13" t="str">
        <f>VLOOKUP(D257,'NIST 800-53 (Rev. 4)'!A:C,3,FALSE)</f>
        <v>CONTINGENCY TRAINING</v>
      </c>
      <c r="D257" s="12" t="s">
        <v>344</v>
      </c>
      <c r="E257" s="55">
        <v>2</v>
      </c>
      <c r="F257" s="2" t="str">
        <f t="shared" si="19"/>
        <v>CP-3-2</v>
      </c>
      <c r="G257" s="17" t="s">
        <v>609</v>
      </c>
      <c r="H257" s="13" t="str">
        <f t="shared" si="20"/>
        <v>N</v>
      </c>
      <c r="I257" s="13"/>
      <c r="J257" s="13" t="str">
        <f t="shared" si="21"/>
        <v>N</v>
      </c>
      <c r="K257" s="13" t="str">
        <f>IFERROR(VLOOKUP(F257,'Low High Medium'!I:I,1,FALSE)," ")</f>
        <v xml:space="preserve"> </v>
      </c>
      <c r="L257" s="13" t="str">
        <f t="shared" si="22"/>
        <v>N</v>
      </c>
      <c r="M257" s="13" t="str">
        <f>IFERROR(VLOOKUP(F257,'Low High Medium'!D:D,1,FALSE)," ")</f>
        <v xml:space="preserve"> </v>
      </c>
      <c r="N257" s="13" t="str">
        <f>VLOOKUP(D257,'NIST 800-53 (Rev. 4)'!A:D,4,FALSE)</f>
        <v>P2</v>
      </c>
    </row>
    <row r="258" spans="1:14">
      <c r="A258" s="13" t="str">
        <f t="shared" si="18"/>
        <v>CP</v>
      </c>
      <c r="B258" s="13" t="str">
        <f>VLOOKUP(A258,Families!A:B,2,FALSE)</f>
        <v xml:space="preserve"> Contingency Planning</v>
      </c>
      <c r="C258" s="13" t="str">
        <f>VLOOKUP(D258,'NIST 800-53 (Rev. 4)'!A:C,3,FALSE)</f>
        <v>CONTINGENCY PLAN TESTING</v>
      </c>
      <c r="D258" s="12" t="s">
        <v>104</v>
      </c>
      <c r="E258" s="55">
        <v>0</v>
      </c>
      <c r="F258" s="2" t="str">
        <f t="shared" si="19"/>
        <v>CP-4-0</v>
      </c>
      <c r="G258" s="17" t="s">
        <v>658</v>
      </c>
      <c r="H258" s="13" t="str">
        <f t="shared" si="20"/>
        <v>Y</v>
      </c>
      <c r="I258" s="13" t="str">
        <f t="shared" si="23"/>
        <v>CP-4-0</v>
      </c>
      <c r="J258" s="13" t="str">
        <f t="shared" si="21"/>
        <v>Y</v>
      </c>
      <c r="K258" s="13" t="str">
        <f>IFERROR(VLOOKUP(F258,'Low High Medium'!I:I,1,FALSE)," ")</f>
        <v>CP-4-0</v>
      </c>
      <c r="L258" s="13" t="str">
        <f t="shared" si="22"/>
        <v>Y</v>
      </c>
      <c r="M258" s="13" t="str">
        <f>IFERROR(VLOOKUP(F258,'Low High Medium'!D:D,1,FALSE)," ")</f>
        <v>CP-4-0</v>
      </c>
      <c r="N258" s="13" t="str">
        <f>VLOOKUP(D258,'NIST 800-53 (Rev. 4)'!A:D,4,FALSE)</f>
        <v>P2</v>
      </c>
    </row>
    <row r="259" spans="1:14">
      <c r="A259" s="13" t="str">
        <f t="shared" ref="A259:A322" si="24">LEFT(D259,2)</f>
        <v>CP</v>
      </c>
      <c r="B259" s="13" t="str">
        <f>VLOOKUP(A259,Families!A:B,2,FALSE)</f>
        <v xml:space="preserve"> Contingency Planning</v>
      </c>
      <c r="C259" s="13" t="str">
        <f>VLOOKUP(D259,'NIST 800-53 (Rev. 4)'!A:C,3,FALSE)</f>
        <v>CONTINGENCY PLAN TESTING</v>
      </c>
      <c r="D259" s="12" t="s">
        <v>104</v>
      </c>
      <c r="E259" s="55">
        <v>1</v>
      </c>
      <c r="F259" s="2" t="str">
        <f t="shared" ref="F259:F322" si="25">CONCATENATE(D259,"-",E259)</f>
        <v>CP-4-1</v>
      </c>
      <c r="G259" s="17" t="s">
        <v>105</v>
      </c>
      <c r="H259" s="13" t="str">
        <f t="shared" ref="H259:H322" si="26">IF(I259 = "", "N", "Y")</f>
        <v>N</v>
      </c>
      <c r="I259" s="13"/>
      <c r="J259" s="13" t="str">
        <f t="shared" ref="J259:J322" si="27">IF(K259=" ","N","Y")</f>
        <v>Y</v>
      </c>
      <c r="K259" s="13" t="str">
        <f>IFERROR(VLOOKUP(F259,'Low High Medium'!I:I,1,FALSE)," ")</f>
        <v>CP-4-1</v>
      </c>
      <c r="L259" s="13" t="str">
        <f t="shared" ref="L259:L322" si="28">IF(M259= " ", "N", "Y")</f>
        <v>Y</v>
      </c>
      <c r="M259" s="13" t="str">
        <f>IFERROR(VLOOKUP(F259,'Low High Medium'!D:D,1,FALSE)," ")</f>
        <v>CP-4-1</v>
      </c>
      <c r="N259" s="13" t="str">
        <f>VLOOKUP(D259,'NIST 800-53 (Rev. 4)'!A:D,4,FALSE)</f>
        <v>P2</v>
      </c>
    </row>
    <row r="260" spans="1:14">
      <c r="A260" s="13" t="str">
        <f t="shared" si="24"/>
        <v>CP</v>
      </c>
      <c r="B260" s="13" t="str">
        <f>VLOOKUP(A260,Families!A:B,2,FALSE)</f>
        <v xml:space="preserve"> Contingency Planning</v>
      </c>
      <c r="C260" s="13" t="str">
        <f>VLOOKUP(D260,'NIST 800-53 (Rev. 4)'!A:C,3,FALSE)</f>
        <v>CONTINGENCY PLAN TESTING</v>
      </c>
      <c r="D260" s="12" t="s">
        <v>104</v>
      </c>
      <c r="E260" s="55">
        <v>2</v>
      </c>
      <c r="F260" s="2" t="str">
        <f t="shared" si="25"/>
        <v>CP-4-2</v>
      </c>
      <c r="G260" s="17" t="s">
        <v>106</v>
      </c>
      <c r="H260" s="13" t="str">
        <f t="shared" si="26"/>
        <v>N</v>
      </c>
      <c r="I260" s="13"/>
      <c r="J260" s="13" t="str">
        <f t="shared" si="27"/>
        <v>N</v>
      </c>
      <c r="K260" s="13" t="str">
        <f>IFERROR(VLOOKUP(F260,'Low High Medium'!I:I,1,FALSE)," ")</f>
        <v xml:space="preserve"> </v>
      </c>
      <c r="L260" s="13" t="str">
        <f t="shared" si="28"/>
        <v>Y</v>
      </c>
      <c r="M260" s="13" t="str">
        <f>IFERROR(VLOOKUP(F260,'Low High Medium'!D:D,1,FALSE)," ")</f>
        <v>CP-4-2</v>
      </c>
      <c r="N260" s="13" t="str">
        <f>VLOOKUP(D260,'NIST 800-53 (Rev. 4)'!A:D,4,FALSE)</f>
        <v>P2</v>
      </c>
    </row>
    <row r="261" spans="1:14">
      <c r="A261" s="13" t="str">
        <f t="shared" si="24"/>
        <v>CP</v>
      </c>
      <c r="B261" s="13" t="str">
        <f>VLOOKUP(A261,Families!A:B,2,FALSE)</f>
        <v xml:space="preserve"> Contingency Planning</v>
      </c>
      <c r="C261" s="13" t="str">
        <f>VLOOKUP(D261,'NIST 800-53 (Rev. 4)'!A:C,3,FALSE)</f>
        <v>CONTINGENCY PLAN TESTING</v>
      </c>
      <c r="D261" s="12" t="s">
        <v>104</v>
      </c>
      <c r="E261" s="55">
        <v>3</v>
      </c>
      <c r="F261" s="2" t="str">
        <f t="shared" si="25"/>
        <v>CP-4-3</v>
      </c>
      <c r="G261" s="17" t="s">
        <v>609</v>
      </c>
      <c r="H261" s="13" t="str">
        <f t="shared" si="26"/>
        <v>N</v>
      </c>
      <c r="I261" s="13"/>
      <c r="J261" s="13" t="str">
        <f t="shared" si="27"/>
        <v>N</v>
      </c>
      <c r="K261" s="13" t="str">
        <f>IFERROR(VLOOKUP(F261,'Low High Medium'!I:I,1,FALSE)," ")</f>
        <v xml:space="preserve"> </v>
      </c>
      <c r="L261" s="13" t="str">
        <f t="shared" si="28"/>
        <v>N</v>
      </c>
      <c r="M261" s="13" t="str">
        <f>IFERROR(VLOOKUP(F261,'Low High Medium'!D:D,1,FALSE)," ")</f>
        <v xml:space="preserve"> </v>
      </c>
      <c r="N261" s="13" t="str">
        <f>VLOOKUP(D261,'NIST 800-53 (Rev. 4)'!A:D,4,FALSE)</f>
        <v>P2</v>
      </c>
    </row>
    <row r="262" spans="1:14">
      <c r="A262" s="13" t="str">
        <f t="shared" si="24"/>
        <v>CP</v>
      </c>
      <c r="B262" s="13" t="str">
        <f>VLOOKUP(A262,Families!A:B,2,FALSE)</f>
        <v xml:space="preserve"> Contingency Planning</v>
      </c>
      <c r="C262" s="13" t="str">
        <f>VLOOKUP(D262,'NIST 800-53 (Rev. 4)'!A:C,3,FALSE)</f>
        <v>CONTINGENCY PLAN TESTING</v>
      </c>
      <c r="D262" s="12" t="s">
        <v>104</v>
      </c>
      <c r="E262" s="55">
        <v>4</v>
      </c>
      <c r="F262" s="2" t="str">
        <f t="shared" si="25"/>
        <v>CP-4-4</v>
      </c>
      <c r="G262" s="17" t="s">
        <v>107</v>
      </c>
      <c r="H262" s="13" t="str">
        <f t="shared" si="26"/>
        <v>N</v>
      </c>
      <c r="I262" s="13"/>
      <c r="J262" s="13" t="str">
        <f t="shared" si="27"/>
        <v>N</v>
      </c>
      <c r="K262" s="13" t="str">
        <f>IFERROR(VLOOKUP(F262,'Low High Medium'!I:I,1,FALSE)," ")</f>
        <v xml:space="preserve"> </v>
      </c>
      <c r="L262" s="13" t="str">
        <f t="shared" si="28"/>
        <v>N</v>
      </c>
      <c r="M262" s="13" t="str">
        <f>IFERROR(VLOOKUP(F262,'Low High Medium'!D:D,1,FALSE)," ")</f>
        <v xml:space="preserve"> </v>
      </c>
      <c r="N262" s="13" t="str">
        <f>VLOOKUP(D262,'NIST 800-53 (Rev. 4)'!A:D,4,FALSE)</f>
        <v>P2</v>
      </c>
    </row>
    <row r="263" spans="1:14">
      <c r="A263" s="13" t="str">
        <f t="shared" si="24"/>
        <v>CP</v>
      </c>
      <c r="B263" s="13" t="str">
        <f>VLOOKUP(A263,Families!A:B,2,FALSE)</f>
        <v xml:space="preserve"> Contingency Planning</v>
      </c>
      <c r="C263" s="13" t="str">
        <f>VLOOKUP(D263,'NIST 800-53 (Rev. 4)'!A:C,3,FALSE)</f>
        <v>ALTERNATE STORAGE SITE</v>
      </c>
      <c r="D263" s="12" t="s">
        <v>108</v>
      </c>
      <c r="E263" s="56">
        <v>0</v>
      </c>
      <c r="F263" s="2" t="str">
        <f t="shared" si="25"/>
        <v>CP-6-0</v>
      </c>
      <c r="G263" s="17" t="s">
        <v>659</v>
      </c>
      <c r="H263" s="13" t="str">
        <f t="shared" si="26"/>
        <v>N</v>
      </c>
      <c r="I263" s="13"/>
      <c r="J263" s="13" t="str">
        <f t="shared" si="27"/>
        <v>Y</v>
      </c>
      <c r="K263" s="13" t="str">
        <f>IFERROR(VLOOKUP(F263,'Low High Medium'!I:I,1,FALSE)," ")</f>
        <v>CP-6-0</v>
      </c>
      <c r="L263" s="13" t="str">
        <f t="shared" si="28"/>
        <v>Y</v>
      </c>
      <c r="M263" s="13" t="str">
        <f>IFERROR(VLOOKUP(F263,'Low High Medium'!D:D,1,FALSE)," ")</f>
        <v>CP-6-0</v>
      </c>
      <c r="N263" s="13" t="str">
        <f>VLOOKUP(D263,'NIST 800-53 (Rev. 4)'!A:D,4,FALSE)</f>
        <v>P1</v>
      </c>
    </row>
    <row r="264" spans="1:14">
      <c r="A264" s="13" t="str">
        <f t="shared" si="24"/>
        <v>CP</v>
      </c>
      <c r="B264" s="13" t="str">
        <f>VLOOKUP(A264,Families!A:B,2,FALSE)</f>
        <v xml:space="preserve"> Contingency Planning</v>
      </c>
      <c r="C264" s="13" t="str">
        <f>VLOOKUP(D264,'NIST 800-53 (Rev. 4)'!A:C,3,FALSE)</f>
        <v>ALTERNATE STORAGE SITE</v>
      </c>
      <c r="D264" s="12" t="s">
        <v>108</v>
      </c>
      <c r="E264" s="55">
        <v>1</v>
      </c>
      <c r="F264" s="2" t="str">
        <f t="shared" si="25"/>
        <v>CP-6-1</v>
      </c>
      <c r="G264" s="17" t="s">
        <v>109</v>
      </c>
      <c r="H264" s="13" t="str">
        <f t="shared" si="26"/>
        <v>N</v>
      </c>
      <c r="I264" s="13"/>
      <c r="J264" s="13" t="str">
        <f t="shared" si="27"/>
        <v>Y</v>
      </c>
      <c r="K264" s="13" t="str">
        <f>IFERROR(VLOOKUP(F264,'Low High Medium'!I:I,1,FALSE)," ")</f>
        <v>CP-6-1</v>
      </c>
      <c r="L264" s="13" t="str">
        <f t="shared" si="28"/>
        <v>Y</v>
      </c>
      <c r="M264" s="13" t="str">
        <f>IFERROR(VLOOKUP(F264,'Low High Medium'!D:D,1,FALSE)," ")</f>
        <v>CP-6-1</v>
      </c>
      <c r="N264" s="13" t="str">
        <f>VLOOKUP(D264,'NIST 800-53 (Rev. 4)'!A:D,4,FALSE)</f>
        <v>P1</v>
      </c>
    </row>
    <row r="265" spans="1:14">
      <c r="A265" s="13" t="str">
        <f t="shared" si="24"/>
        <v>CP</v>
      </c>
      <c r="B265" s="13" t="str">
        <f>VLOOKUP(A265,Families!A:B,2,FALSE)</f>
        <v xml:space="preserve"> Contingency Planning</v>
      </c>
      <c r="C265" s="13" t="str">
        <f>VLOOKUP(D265,'NIST 800-53 (Rev. 4)'!A:C,3,FALSE)</f>
        <v>ALTERNATE STORAGE SITE</v>
      </c>
      <c r="D265" s="12" t="s">
        <v>108</v>
      </c>
      <c r="E265" s="55">
        <v>2</v>
      </c>
      <c r="F265" s="2" t="str">
        <f t="shared" si="25"/>
        <v>CP-6-2</v>
      </c>
      <c r="G265" s="17" t="s">
        <v>609</v>
      </c>
      <c r="H265" s="13" t="str">
        <f t="shared" si="26"/>
        <v>N</v>
      </c>
      <c r="I265" s="13"/>
      <c r="J265" s="13" t="str">
        <f t="shared" si="27"/>
        <v>N</v>
      </c>
      <c r="K265" s="13" t="str">
        <f>IFERROR(VLOOKUP(F265,'Low High Medium'!I:I,1,FALSE)," ")</f>
        <v xml:space="preserve"> </v>
      </c>
      <c r="L265" s="13" t="str">
        <f t="shared" si="28"/>
        <v>Y</v>
      </c>
      <c r="M265" s="13" t="str">
        <f>IFERROR(VLOOKUP(F265,'Low High Medium'!D:D,1,FALSE)," ")</f>
        <v>CP-6-2</v>
      </c>
      <c r="N265" s="13" t="str">
        <f>VLOOKUP(D265,'NIST 800-53 (Rev. 4)'!A:D,4,FALSE)</f>
        <v>P1</v>
      </c>
    </row>
    <row r="266" spans="1:14">
      <c r="A266" s="13" t="str">
        <f t="shared" si="24"/>
        <v>CP</v>
      </c>
      <c r="B266" s="13" t="str">
        <f>VLOOKUP(A266,Families!A:B,2,FALSE)</f>
        <v xml:space="preserve"> Contingency Planning</v>
      </c>
      <c r="C266" s="13" t="str">
        <f>VLOOKUP(D266,'NIST 800-53 (Rev. 4)'!A:C,3,FALSE)</f>
        <v>ALTERNATE STORAGE SITE</v>
      </c>
      <c r="D266" s="12" t="s">
        <v>108</v>
      </c>
      <c r="E266" s="55">
        <v>3</v>
      </c>
      <c r="F266" s="2" t="str">
        <f t="shared" si="25"/>
        <v>CP-6-3</v>
      </c>
      <c r="G266" s="17" t="s">
        <v>109</v>
      </c>
      <c r="H266" s="13" t="str">
        <f t="shared" si="26"/>
        <v>N</v>
      </c>
      <c r="I266" s="13"/>
      <c r="J266" s="13" t="str">
        <f t="shared" si="27"/>
        <v>Y</v>
      </c>
      <c r="K266" s="13" t="str">
        <f>IFERROR(VLOOKUP(F266,'Low High Medium'!I:I,1,FALSE)," ")</f>
        <v>CP-6-3</v>
      </c>
      <c r="L266" s="13" t="str">
        <f t="shared" si="28"/>
        <v>Y</v>
      </c>
      <c r="M266" s="13" t="str">
        <f>IFERROR(VLOOKUP(F266,'Low High Medium'!D:D,1,FALSE)," ")</f>
        <v>CP-6-3</v>
      </c>
      <c r="N266" s="13" t="str">
        <f>VLOOKUP(D266,'NIST 800-53 (Rev. 4)'!A:D,4,FALSE)</f>
        <v>P1</v>
      </c>
    </row>
    <row r="267" spans="1:14">
      <c r="A267" s="13" t="str">
        <f t="shared" si="24"/>
        <v>CP</v>
      </c>
      <c r="B267" s="13" t="str">
        <f>VLOOKUP(A267,Families!A:B,2,FALSE)</f>
        <v xml:space="preserve"> Contingency Planning</v>
      </c>
      <c r="C267" s="13" t="str">
        <f>VLOOKUP(D267,'NIST 800-53 (Rev. 4)'!A:C,3,FALSE)</f>
        <v>ALTERNATE PROCESSING SITE</v>
      </c>
      <c r="D267" s="12" t="s">
        <v>106</v>
      </c>
      <c r="E267" s="55">
        <v>0</v>
      </c>
      <c r="F267" s="2" t="str">
        <f t="shared" si="25"/>
        <v>CP-7-0</v>
      </c>
      <c r="G267" s="17" t="s">
        <v>660</v>
      </c>
      <c r="H267" s="13" t="str">
        <f t="shared" si="26"/>
        <v>N</v>
      </c>
      <c r="I267" s="13"/>
      <c r="J267" s="13" t="str">
        <f t="shared" si="27"/>
        <v>Y</v>
      </c>
      <c r="K267" s="13" t="str">
        <f>IFERROR(VLOOKUP(F267,'Low High Medium'!I:I,1,FALSE)," ")</f>
        <v>CP-7-0</v>
      </c>
      <c r="L267" s="13" t="str">
        <f t="shared" si="28"/>
        <v>Y</v>
      </c>
      <c r="M267" s="13" t="str">
        <f>IFERROR(VLOOKUP(F267,'Low High Medium'!D:D,1,FALSE)," ")</f>
        <v>CP-7-0</v>
      </c>
      <c r="N267" s="13" t="str">
        <f>VLOOKUP(D267,'NIST 800-53 (Rev. 4)'!A:D,4,FALSE)</f>
        <v>P1</v>
      </c>
    </row>
    <row r="268" spans="1:14">
      <c r="A268" s="13" t="str">
        <f t="shared" si="24"/>
        <v>CP</v>
      </c>
      <c r="B268" s="13" t="str">
        <f>VLOOKUP(A268,Families!A:B,2,FALSE)</f>
        <v xml:space="preserve"> Contingency Planning</v>
      </c>
      <c r="C268" s="13" t="str">
        <f>VLOOKUP(D268,'NIST 800-53 (Rev. 4)'!A:C,3,FALSE)</f>
        <v>ALTERNATE PROCESSING SITE</v>
      </c>
      <c r="D268" s="12" t="s">
        <v>106</v>
      </c>
      <c r="E268" s="55">
        <v>1</v>
      </c>
      <c r="F268" s="2" t="str">
        <f t="shared" si="25"/>
        <v>CP-7-1</v>
      </c>
      <c r="G268" s="17" t="s">
        <v>109</v>
      </c>
      <c r="H268" s="13" t="str">
        <f t="shared" si="26"/>
        <v>N</v>
      </c>
      <c r="I268" s="13"/>
      <c r="J268" s="13" t="str">
        <f t="shared" si="27"/>
        <v>Y</v>
      </c>
      <c r="K268" s="13" t="str">
        <f>IFERROR(VLOOKUP(F268,'Low High Medium'!I:I,1,FALSE)," ")</f>
        <v>CP-7-1</v>
      </c>
      <c r="L268" s="13" t="str">
        <f t="shared" si="28"/>
        <v>Y</v>
      </c>
      <c r="M268" s="13" t="str">
        <f>IFERROR(VLOOKUP(F268,'Low High Medium'!D:D,1,FALSE)," ")</f>
        <v>CP-7-1</v>
      </c>
      <c r="N268" s="13" t="str">
        <f>VLOOKUP(D268,'NIST 800-53 (Rev. 4)'!A:D,4,FALSE)</f>
        <v>P1</v>
      </c>
    </row>
    <row r="269" spans="1:14">
      <c r="A269" s="13" t="str">
        <f t="shared" si="24"/>
        <v>CP</v>
      </c>
      <c r="B269" s="13" t="str">
        <f>VLOOKUP(A269,Families!A:B,2,FALSE)</f>
        <v xml:space="preserve"> Contingency Planning</v>
      </c>
      <c r="C269" s="13" t="str">
        <f>VLOOKUP(D269,'NIST 800-53 (Rev. 4)'!A:C,3,FALSE)</f>
        <v>ALTERNATE PROCESSING SITE</v>
      </c>
      <c r="D269" s="12" t="s">
        <v>106</v>
      </c>
      <c r="E269" s="55">
        <v>2</v>
      </c>
      <c r="F269" s="2" t="str">
        <f t="shared" si="25"/>
        <v>CP-7-2</v>
      </c>
      <c r="G269" s="17" t="s">
        <v>109</v>
      </c>
      <c r="H269" s="13" t="str">
        <f t="shared" si="26"/>
        <v>N</v>
      </c>
      <c r="I269" s="13"/>
      <c r="J269" s="13" t="str">
        <f t="shared" si="27"/>
        <v>Y</v>
      </c>
      <c r="K269" s="13" t="str">
        <f>IFERROR(VLOOKUP(F269,'Low High Medium'!I:I,1,FALSE)," ")</f>
        <v>CP-7-2</v>
      </c>
      <c r="L269" s="13" t="str">
        <f t="shared" si="28"/>
        <v>Y</v>
      </c>
      <c r="M269" s="13" t="str">
        <f>IFERROR(VLOOKUP(F269,'Low High Medium'!D:D,1,FALSE)," ")</f>
        <v>CP-7-2</v>
      </c>
      <c r="N269" s="13" t="str">
        <f>VLOOKUP(D269,'NIST 800-53 (Rev. 4)'!A:D,4,FALSE)</f>
        <v>P1</v>
      </c>
    </row>
    <row r="270" spans="1:14">
      <c r="A270" s="13" t="str">
        <f t="shared" si="24"/>
        <v>CP</v>
      </c>
      <c r="B270" s="13" t="str">
        <f>VLOOKUP(A270,Families!A:B,2,FALSE)</f>
        <v xml:space="preserve"> Contingency Planning</v>
      </c>
      <c r="C270" s="13" t="str">
        <f>VLOOKUP(D270,'NIST 800-53 (Rev. 4)'!A:C,3,FALSE)</f>
        <v>ALTERNATE PROCESSING SITE</v>
      </c>
      <c r="D270" s="12" t="s">
        <v>106</v>
      </c>
      <c r="E270" s="55">
        <v>3</v>
      </c>
      <c r="F270" s="2" t="str">
        <f t="shared" si="25"/>
        <v>CP-7-3</v>
      </c>
      <c r="G270" s="17" t="s">
        <v>609</v>
      </c>
      <c r="H270" s="13" t="str">
        <f t="shared" si="26"/>
        <v>N</v>
      </c>
      <c r="I270" s="13"/>
      <c r="J270" s="13" t="str">
        <f t="shared" si="27"/>
        <v>Y</v>
      </c>
      <c r="K270" s="13" t="str">
        <f>IFERROR(VLOOKUP(F270,'Low High Medium'!I:I,1,FALSE)," ")</f>
        <v>CP-7-3</v>
      </c>
      <c r="L270" s="13" t="str">
        <f t="shared" si="28"/>
        <v>Y</v>
      </c>
      <c r="M270" s="13" t="str">
        <f>IFERROR(VLOOKUP(F270,'Low High Medium'!D:D,1,FALSE)," ")</f>
        <v>CP-7-3</v>
      </c>
      <c r="N270" s="13" t="str">
        <f>VLOOKUP(D270,'NIST 800-53 (Rev. 4)'!A:D,4,FALSE)</f>
        <v>P1</v>
      </c>
    </row>
    <row r="271" spans="1:14">
      <c r="A271" s="13" t="str">
        <f t="shared" si="24"/>
        <v>CP</v>
      </c>
      <c r="B271" s="13" t="str">
        <f>VLOOKUP(A271,Families!A:B,2,FALSE)</f>
        <v xml:space="preserve"> Contingency Planning</v>
      </c>
      <c r="C271" s="13" t="str">
        <f>VLOOKUP(D271,'NIST 800-53 (Rev. 4)'!A:C,3,FALSE)</f>
        <v>ALTERNATE PROCESSING SITE</v>
      </c>
      <c r="D271" s="12" t="s">
        <v>106</v>
      </c>
      <c r="E271" s="55">
        <v>4</v>
      </c>
      <c r="F271" s="2" t="str">
        <f t="shared" si="25"/>
        <v>CP-7-4</v>
      </c>
      <c r="G271" s="17" t="s">
        <v>661</v>
      </c>
      <c r="H271" s="13" t="str">
        <f t="shared" si="26"/>
        <v>N</v>
      </c>
      <c r="I271" s="13"/>
      <c r="J271" s="13" t="str">
        <f t="shared" si="27"/>
        <v>N</v>
      </c>
      <c r="K271" s="13" t="str">
        <f>IFERROR(VLOOKUP(F271,'Low High Medium'!I:I,1,FALSE)," ")</f>
        <v xml:space="preserve"> </v>
      </c>
      <c r="L271" s="13" t="str">
        <f t="shared" si="28"/>
        <v>Y</v>
      </c>
      <c r="M271" s="13" t="str">
        <f>IFERROR(VLOOKUP(F271,'Low High Medium'!D:D,1,FALSE)," ")</f>
        <v>CP-7-4</v>
      </c>
      <c r="N271" s="13" t="str">
        <f>VLOOKUP(D271,'NIST 800-53 (Rev. 4)'!A:D,4,FALSE)</f>
        <v>P1</v>
      </c>
    </row>
    <row r="272" spans="1:14">
      <c r="A272" s="13" t="str">
        <f t="shared" si="24"/>
        <v>CP</v>
      </c>
      <c r="B272" s="13" t="str">
        <f>VLOOKUP(A272,Families!A:B,2,FALSE)</f>
        <v xml:space="preserve"> Contingency Planning</v>
      </c>
      <c r="C272" s="13" t="str">
        <f>VLOOKUP(D272,'NIST 800-53 (Rev. 4)'!A:C,3,FALSE)</f>
        <v>ALTERNATE PROCESSING SITE</v>
      </c>
      <c r="D272" s="12" t="s">
        <v>106</v>
      </c>
      <c r="E272" s="55">
        <v>5</v>
      </c>
      <c r="F272" s="2" t="str">
        <f t="shared" si="25"/>
        <v>CP-7-5</v>
      </c>
      <c r="G272" s="17" t="s">
        <v>611</v>
      </c>
      <c r="H272" s="13" t="str">
        <f t="shared" si="26"/>
        <v>N</v>
      </c>
      <c r="I272" s="13"/>
      <c r="J272" s="13" t="str">
        <f t="shared" si="27"/>
        <v>N</v>
      </c>
      <c r="K272" s="13" t="str">
        <f>IFERROR(VLOOKUP(F272,'Low High Medium'!I:I,1,FALSE)," ")</f>
        <v xml:space="preserve"> </v>
      </c>
      <c r="L272" s="13" t="str">
        <f t="shared" si="28"/>
        <v>N</v>
      </c>
      <c r="M272" s="13" t="str">
        <f>IFERROR(VLOOKUP(F272,'Low High Medium'!D:D,1,FALSE)," ")</f>
        <v xml:space="preserve"> </v>
      </c>
      <c r="N272" s="13" t="str">
        <f>VLOOKUP(D272,'NIST 800-53 (Rev. 4)'!A:D,4,FALSE)</f>
        <v>P1</v>
      </c>
    </row>
    <row r="273" spans="1:14">
      <c r="A273" s="13" t="str">
        <f t="shared" si="24"/>
        <v>CP</v>
      </c>
      <c r="B273" s="13" t="str">
        <f>VLOOKUP(A273,Families!A:B,2,FALSE)</f>
        <v xml:space="preserve"> Contingency Planning</v>
      </c>
      <c r="C273" s="13" t="str">
        <f>VLOOKUP(D273,'NIST 800-53 (Rev. 4)'!A:C,3,FALSE)</f>
        <v>ALTERNATE PROCESSING SITE</v>
      </c>
      <c r="D273" s="12" t="s">
        <v>106</v>
      </c>
      <c r="E273" s="55">
        <v>6</v>
      </c>
      <c r="F273" s="2" t="str">
        <f t="shared" si="25"/>
        <v>CP-7-6</v>
      </c>
      <c r="G273" s="17" t="s">
        <v>609</v>
      </c>
      <c r="H273" s="13" t="str">
        <f t="shared" si="26"/>
        <v>N</v>
      </c>
      <c r="I273" s="13"/>
      <c r="J273" s="13" t="str">
        <f t="shared" si="27"/>
        <v>N</v>
      </c>
      <c r="K273" s="13" t="str">
        <f>IFERROR(VLOOKUP(F273,'Low High Medium'!I:I,1,FALSE)," ")</f>
        <v xml:space="preserve"> </v>
      </c>
      <c r="L273" s="13" t="str">
        <f t="shared" si="28"/>
        <v>N</v>
      </c>
      <c r="M273" s="13" t="str">
        <f>IFERROR(VLOOKUP(F273,'Low High Medium'!D:D,1,FALSE)," ")</f>
        <v xml:space="preserve"> </v>
      </c>
      <c r="N273" s="13" t="str">
        <f>VLOOKUP(D273,'NIST 800-53 (Rev. 4)'!A:D,4,FALSE)</f>
        <v>P1</v>
      </c>
    </row>
    <row r="274" spans="1:14">
      <c r="A274" s="13" t="str">
        <f t="shared" si="24"/>
        <v>CP</v>
      </c>
      <c r="B274" s="13" t="str">
        <f>VLOOKUP(A274,Families!A:B,2,FALSE)</f>
        <v xml:space="preserve"> Contingency Planning</v>
      </c>
      <c r="C274" s="13" t="str">
        <f>VLOOKUP(D274,'NIST 800-53 (Rev. 4)'!A:C,3,FALSE)</f>
        <v>TELECOMMUNICATIONS SERVICES</v>
      </c>
      <c r="D274" s="12" t="s">
        <v>356</v>
      </c>
      <c r="E274" s="55">
        <v>0</v>
      </c>
      <c r="F274" s="2" t="str">
        <f t="shared" si="25"/>
        <v>CP-8-0</v>
      </c>
      <c r="G274" s="17" t="s">
        <v>662</v>
      </c>
      <c r="H274" s="13" t="str">
        <f t="shared" si="26"/>
        <v>N</v>
      </c>
      <c r="I274" s="13"/>
      <c r="J274" s="13" t="str">
        <f t="shared" si="27"/>
        <v>Y</v>
      </c>
      <c r="K274" s="13" t="str">
        <f>IFERROR(VLOOKUP(F274,'Low High Medium'!I:I,1,FALSE)," ")</f>
        <v>CP-8-0</v>
      </c>
      <c r="L274" s="13" t="str">
        <f t="shared" si="28"/>
        <v>Y</v>
      </c>
      <c r="M274" s="13" t="str">
        <f>IFERROR(VLOOKUP(F274,'Low High Medium'!D:D,1,FALSE)," ")</f>
        <v>CP-8-0</v>
      </c>
      <c r="N274" s="13" t="str">
        <f>VLOOKUP(D274,'NIST 800-53 (Rev. 4)'!A:D,4,FALSE)</f>
        <v>P1</v>
      </c>
    </row>
    <row r="275" spans="1:14">
      <c r="A275" s="13" t="str">
        <f t="shared" si="24"/>
        <v>CP</v>
      </c>
      <c r="B275" s="13" t="str">
        <f>VLOOKUP(A275,Families!A:B,2,FALSE)</f>
        <v xml:space="preserve"> Contingency Planning</v>
      </c>
      <c r="C275" s="13" t="str">
        <f>VLOOKUP(D275,'NIST 800-53 (Rev. 4)'!A:C,3,FALSE)</f>
        <v>TELECOMMUNICATIONS SERVICES</v>
      </c>
      <c r="D275" s="12" t="s">
        <v>356</v>
      </c>
      <c r="E275" s="55">
        <v>1</v>
      </c>
      <c r="F275" s="2" t="str">
        <f t="shared" si="25"/>
        <v>CP-8-1</v>
      </c>
      <c r="G275" s="17" t="s">
        <v>609</v>
      </c>
      <c r="H275" s="13" t="str">
        <f t="shared" si="26"/>
        <v>N</v>
      </c>
      <c r="I275" s="13"/>
      <c r="J275" s="13" t="str">
        <f t="shared" si="27"/>
        <v>Y</v>
      </c>
      <c r="K275" s="13" t="str">
        <f>IFERROR(VLOOKUP(F275,'Low High Medium'!I:I,1,FALSE)," ")</f>
        <v>CP-8-1</v>
      </c>
      <c r="L275" s="13" t="str">
        <f t="shared" si="28"/>
        <v>Y</v>
      </c>
      <c r="M275" s="13" t="str">
        <f>IFERROR(VLOOKUP(F275,'Low High Medium'!D:D,1,FALSE)," ")</f>
        <v>CP-8-1</v>
      </c>
      <c r="N275" s="13" t="str">
        <f>VLOOKUP(D275,'NIST 800-53 (Rev. 4)'!A:D,4,FALSE)</f>
        <v>P1</v>
      </c>
    </row>
    <row r="276" spans="1:14">
      <c r="A276" s="13" t="str">
        <f t="shared" si="24"/>
        <v>CP</v>
      </c>
      <c r="B276" s="13" t="str">
        <f>VLOOKUP(A276,Families!A:B,2,FALSE)</f>
        <v xml:space="preserve"> Contingency Planning</v>
      </c>
      <c r="C276" s="13" t="str">
        <f>VLOOKUP(D276,'NIST 800-53 (Rev. 4)'!A:C,3,FALSE)</f>
        <v>TELECOMMUNICATIONS SERVICES</v>
      </c>
      <c r="D276" s="12" t="s">
        <v>356</v>
      </c>
      <c r="E276" s="55">
        <v>2</v>
      </c>
      <c r="F276" s="2" t="str">
        <f t="shared" si="25"/>
        <v>CP-8-2</v>
      </c>
      <c r="G276" s="17" t="s">
        <v>609</v>
      </c>
      <c r="H276" s="13" t="str">
        <f t="shared" si="26"/>
        <v>N</v>
      </c>
      <c r="I276" s="13"/>
      <c r="J276" s="13" t="str">
        <f t="shared" si="27"/>
        <v>Y</v>
      </c>
      <c r="K276" s="13" t="str">
        <f>IFERROR(VLOOKUP(F276,'Low High Medium'!I:I,1,FALSE)," ")</f>
        <v>CP-8-2</v>
      </c>
      <c r="L276" s="13" t="str">
        <f t="shared" si="28"/>
        <v>Y</v>
      </c>
      <c r="M276" s="13" t="str">
        <f>IFERROR(VLOOKUP(F276,'Low High Medium'!D:D,1,FALSE)," ")</f>
        <v>CP-8-2</v>
      </c>
      <c r="N276" s="13" t="str">
        <f>VLOOKUP(D276,'NIST 800-53 (Rev. 4)'!A:D,4,FALSE)</f>
        <v>P1</v>
      </c>
    </row>
    <row r="277" spans="1:14">
      <c r="A277" s="13" t="str">
        <f t="shared" si="24"/>
        <v>CP</v>
      </c>
      <c r="B277" s="13" t="str">
        <f>VLOOKUP(A277,Families!A:B,2,FALSE)</f>
        <v xml:space="preserve"> Contingency Planning</v>
      </c>
      <c r="C277" s="13" t="str">
        <f>VLOOKUP(D277,'NIST 800-53 (Rev. 4)'!A:C,3,FALSE)</f>
        <v>TELECOMMUNICATIONS SERVICES</v>
      </c>
      <c r="D277" s="12" t="s">
        <v>356</v>
      </c>
      <c r="E277" s="55">
        <v>3</v>
      </c>
      <c r="F277" s="2" t="str">
        <f t="shared" si="25"/>
        <v>CP-8-3</v>
      </c>
      <c r="G277" s="17" t="s">
        <v>609</v>
      </c>
      <c r="H277" s="13" t="str">
        <f t="shared" si="26"/>
        <v>N</v>
      </c>
      <c r="I277" s="13"/>
      <c r="J277" s="13" t="str">
        <f t="shared" si="27"/>
        <v>N</v>
      </c>
      <c r="K277" s="13" t="str">
        <f>IFERROR(VLOOKUP(F277,'Low High Medium'!I:I,1,FALSE)," ")</f>
        <v xml:space="preserve"> </v>
      </c>
      <c r="L277" s="13" t="str">
        <f t="shared" si="28"/>
        <v>Y</v>
      </c>
      <c r="M277" s="13" t="str">
        <f>IFERROR(VLOOKUP(F277,'Low High Medium'!D:D,1,FALSE)," ")</f>
        <v>CP-8-3</v>
      </c>
      <c r="N277" s="13" t="str">
        <f>VLOOKUP(D277,'NIST 800-53 (Rev. 4)'!A:D,4,FALSE)</f>
        <v>P1</v>
      </c>
    </row>
    <row r="278" spans="1:14">
      <c r="A278" s="13" t="str">
        <f t="shared" si="24"/>
        <v>CP</v>
      </c>
      <c r="B278" s="13" t="str">
        <f>VLOOKUP(A278,Families!A:B,2,FALSE)</f>
        <v xml:space="preserve"> Contingency Planning</v>
      </c>
      <c r="C278" s="13" t="str">
        <f>VLOOKUP(D278,'NIST 800-53 (Rev. 4)'!A:C,3,FALSE)</f>
        <v>TELECOMMUNICATIONS SERVICES</v>
      </c>
      <c r="D278" s="12" t="s">
        <v>356</v>
      </c>
      <c r="E278" s="55">
        <v>4</v>
      </c>
      <c r="F278" s="2" t="str">
        <f t="shared" si="25"/>
        <v>CP-8-4</v>
      </c>
      <c r="G278" s="17" t="s">
        <v>609</v>
      </c>
      <c r="H278" s="13" t="str">
        <f t="shared" si="26"/>
        <v>N</v>
      </c>
      <c r="I278" s="13"/>
      <c r="J278" s="13" t="str">
        <f t="shared" si="27"/>
        <v>N</v>
      </c>
      <c r="K278" s="13" t="str">
        <f>IFERROR(VLOOKUP(F278,'Low High Medium'!I:I,1,FALSE)," ")</f>
        <v xml:space="preserve"> </v>
      </c>
      <c r="L278" s="13" t="str">
        <f t="shared" si="28"/>
        <v>Y</v>
      </c>
      <c r="M278" s="13" t="str">
        <f>IFERROR(VLOOKUP(F278,'Low High Medium'!D:D,1,FALSE)," ")</f>
        <v>CP-8-4</v>
      </c>
      <c r="N278" s="13" t="str">
        <f>VLOOKUP(D278,'NIST 800-53 (Rev. 4)'!A:D,4,FALSE)</f>
        <v>P1</v>
      </c>
    </row>
    <row r="279" spans="1:14">
      <c r="A279" s="13" t="str">
        <f t="shared" si="24"/>
        <v>CP</v>
      </c>
      <c r="B279" s="13" t="str">
        <f>VLOOKUP(A279,Families!A:B,2,FALSE)</f>
        <v xml:space="preserve"> Contingency Planning</v>
      </c>
      <c r="C279" s="13" t="str">
        <f>VLOOKUP(D279,'NIST 800-53 (Rev. 4)'!A:C,3,FALSE)</f>
        <v>TELECOMMUNICATIONS SERVICES</v>
      </c>
      <c r="D279" s="12" t="s">
        <v>356</v>
      </c>
      <c r="E279" s="55">
        <v>5</v>
      </c>
      <c r="F279" s="2" t="str">
        <f t="shared" si="25"/>
        <v>CP-8-5</v>
      </c>
      <c r="G279" s="17" t="s">
        <v>609</v>
      </c>
      <c r="H279" s="13" t="str">
        <f t="shared" si="26"/>
        <v>N</v>
      </c>
      <c r="I279" s="13"/>
      <c r="J279" s="13" t="str">
        <f t="shared" si="27"/>
        <v>N</v>
      </c>
      <c r="K279" s="13" t="str">
        <f>IFERROR(VLOOKUP(F279,'Low High Medium'!I:I,1,FALSE)," ")</f>
        <v xml:space="preserve"> </v>
      </c>
      <c r="L279" s="13" t="str">
        <f t="shared" si="28"/>
        <v>N</v>
      </c>
      <c r="M279" s="13" t="str">
        <f>IFERROR(VLOOKUP(F279,'Low High Medium'!D:D,1,FALSE)," ")</f>
        <v xml:space="preserve"> </v>
      </c>
      <c r="N279" s="13" t="str">
        <f>VLOOKUP(D279,'NIST 800-53 (Rev. 4)'!A:D,4,FALSE)</f>
        <v>P1</v>
      </c>
    </row>
    <row r="280" spans="1:14">
      <c r="A280" s="13" t="str">
        <f t="shared" si="24"/>
        <v>CP</v>
      </c>
      <c r="B280" s="13" t="str">
        <f>VLOOKUP(A280,Families!A:B,2,FALSE)</f>
        <v xml:space="preserve"> Contingency Planning</v>
      </c>
      <c r="C280" s="13" t="str">
        <f>VLOOKUP(D280,'NIST 800-53 (Rev. 4)'!A:C,3,FALSE)</f>
        <v>INFORMATION SYSTEM BACKUP</v>
      </c>
      <c r="D280" s="12" t="s">
        <v>111</v>
      </c>
      <c r="E280" s="55">
        <v>0</v>
      </c>
      <c r="F280" s="2" t="str">
        <f t="shared" si="25"/>
        <v>CP-9-0</v>
      </c>
      <c r="G280" s="17" t="s">
        <v>663</v>
      </c>
      <c r="H280" s="13" t="str">
        <f t="shared" si="26"/>
        <v>Y</v>
      </c>
      <c r="I280" s="13" t="str">
        <f t="shared" ref="I259:I322" si="29">F280</f>
        <v>CP-9-0</v>
      </c>
      <c r="J280" s="13" t="str">
        <f t="shared" si="27"/>
        <v>Y</v>
      </c>
      <c r="K280" s="13" t="str">
        <f>IFERROR(VLOOKUP(F280,'Low High Medium'!I:I,1,FALSE)," ")</f>
        <v>CP-9-0</v>
      </c>
      <c r="L280" s="13" t="str">
        <f t="shared" si="28"/>
        <v>Y</v>
      </c>
      <c r="M280" s="13" t="str">
        <f>IFERROR(VLOOKUP(F280,'Low High Medium'!D:D,1,FALSE)," ")</f>
        <v>CP-9-0</v>
      </c>
      <c r="N280" s="13" t="str">
        <f>VLOOKUP(D280,'NIST 800-53 (Rev. 4)'!A:D,4,FALSE)</f>
        <v>P1</v>
      </c>
    </row>
    <row r="281" spans="1:14">
      <c r="A281" s="13" t="str">
        <f t="shared" si="24"/>
        <v>CP</v>
      </c>
      <c r="B281" s="13" t="str">
        <f>VLOOKUP(A281,Families!A:B,2,FALSE)</f>
        <v xml:space="preserve"> Contingency Planning</v>
      </c>
      <c r="C281" s="13" t="str">
        <f>VLOOKUP(D281,'NIST 800-53 (Rev. 4)'!A:C,3,FALSE)</f>
        <v>INFORMATION SYSTEM BACKUP</v>
      </c>
      <c r="D281" s="12" t="s">
        <v>111</v>
      </c>
      <c r="E281" s="55">
        <v>1</v>
      </c>
      <c r="F281" s="2" t="str">
        <f t="shared" si="25"/>
        <v>CP-9-1</v>
      </c>
      <c r="G281" s="17" t="s">
        <v>104</v>
      </c>
      <c r="H281" s="13" t="str">
        <f t="shared" si="26"/>
        <v>N</v>
      </c>
      <c r="I281" s="13"/>
      <c r="J281" s="13" t="str">
        <f t="shared" si="27"/>
        <v>Y</v>
      </c>
      <c r="K281" s="13" t="str">
        <f>IFERROR(VLOOKUP(F281,'Low High Medium'!I:I,1,FALSE)," ")</f>
        <v>CP-9-1</v>
      </c>
      <c r="L281" s="13" t="str">
        <f t="shared" si="28"/>
        <v>Y</v>
      </c>
      <c r="M281" s="13" t="str">
        <f>IFERROR(VLOOKUP(F281,'Low High Medium'!D:D,1,FALSE)," ")</f>
        <v>CP-9-1</v>
      </c>
      <c r="N281" s="13" t="str">
        <f>VLOOKUP(D281,'NIST 800-53 (Rev. 4)'!A:D,4,FALSE)</f>
        <v>P1</v>
      </c>
    </row>
    <row r="282" spans="1:14">
      <c r="A282" s="13" t="str">
        <f t="shared" si="24"/>
        <v>CP</v>
      </c>
      <c r="B282" s="13" t="str">
        <f>VLOOKUP(A282,Families!A:B,2,FALSE)</f>
        <v xml:space="preserve"> Contingency Planning</v>
      </c>
      <c r="C282" s="13" t="str">
        <f>VLOOKUP(D282,'NIST 800-53 (Rev. 4)'!A:C,3,FALSE)</f>
        <v>INFORMATION SYSTEM BACKUP</v>
      </c>
      <c r="D282" s="12" t="s">
        <v>111</v>
      </c>
      <c r="E282" s="55">
        <v>2</v>
      </c>
      <c r="F282" s="2" t="str">
        <f t="shared" si="25"/>
        <v>CP-9-2</v>
      </c>
      <c r="G282" s="17" t="s">
        <v>104</v>
      </c>
      <c r="H282" s="13" t="str">
        <f t="shared" si="26"/>
        <v>N</v>
      </c>
      <c r="I282" s="13"/>
      <c r="J282" s="13" t="str">
        <f t="shared" si="27"/>
        <v>N</v>
      </c>
      <c r="K282" s="13" t="str">
        <f>IFERROR(VLOOKUP(F282,'Low High Medium'!I:I,1,FALSE)," ")</f>
        <v xml:space="preserve"> </v>
      </c>
      <c r="L282" s="13" t="str">
        <f t="shared" si="28"/>
        <v>Y</v>
      </c>
      <c r="M282" s="13" t="str">
        <f>IFERROR(VLOOKUP(F282,'Low High Medium'!D:D,1,FALSE)," ")</f>
        <v>CP-9-2</v>
      </c>
      <c r="N282" s="13" t="str">
        <f>VLOOKUP(D282,'NIST 800-53 (Rev. 4)'!A:D,4,FALSE)</f>
        <v>P1</v>
      </c>
    </row>
    <row r="283" spans="1:14">
      <c r="A283" s="13" t="str">
        <f t="shared" si="24"/>
        <v>CP</v>
      </c>
      <c r="B283" s="13" t="str">
        <f>VLOOKUP(A283,Families!A:B,2,FALSE)</f>
        <v xml:space="preserve"> Contingency Planning</v>
      </c>
      <c r="C283" s="13" t="str">
        <f>VLOOKUP(D283,'NIST 800-53 (Rev. 4)'!A:C,3,FALSE)</f>
        <v>INFORMATION SYSTEM BACKUP</v>
      </c>
      <c r="D283" s="12" t="s">
        <v>111</v>
      </c>
      <c r="E283" s="55">
        <v>3</v>
      </c>
      <c r="F283" s="2" t="str">
        <f t="shared" si="25"/>
        <v>CP-9-3</v>
      </c>
      <c r="G283" s="17" t="s">
        <v>112</v>
      </c>
      <c r="H283" s="13" t="str">
        <f t="shared" si="26"/>
        <v>N</v>
      </c>
      <c r="I283" s="13"/>
      <c r="J283" s="13" t="str">
        <f t="shared" si="27"/>
        <v>Y</v>
      </c>
      <c r="K283" s="13" t="str">
        <f>IFERROR(VLOOKUP(F283,'Low High Medium'!I:I,1,FALSE)," ")</f>
        <v>CP-9-3</v>
      </c>
      <c r="L283" s="13" t="str">
        <f t="shared" si="28"/>
        <v>Y</v>
      </c>
      <c r="M283" s="13" t="str">
        <f>IFERROR(VLOOKUP(F283,'Low High Medium'!D:D,1,FALSE)," ")</f>
        <v>CP-9-3</v>
      </c>
      <c r="N283" s="13" t="str">
        <f>VLOOKUP(D283,'NIST 800-53 (Rev. 4)'!A:D,4,FALSE)</f>
        <v>P1</v>
      </c>
    </row>
    <row r="284" spans="1:14">
      <c r="A284" s="13" t="str">
        <f t="shared" si="24"/>
        <v>CP</v>
      </c>
      <c r="B284" s="13" t="str">
        <f>VLOOKUP(A284,Families!A:B,2,FALSE)</f>
        <v xml:space="preserve"> Contingency Planning</v>
      </c>
      <c r="C284" s="13" t="str">
        <f>VLOOKUP(D284,'NIST 800-53 (Rev. 4)'!A:C,3,FALSE)</f>
        <v>INFORMATION SYSTEM BACKUP</v>
      </c>
      <c r="D284" s="12" t="s">
        <v>111</v>
      </c>
      <c r="E284" s="55">
        <v>4</v>
      </c>
      <c r="F284" s="2" t="str">
        <f t="shared" si="25"/>
        <v>CP-9-4</v>
      </c>
      <c r="G284" s="17" t="s">
        <v>611</v>
      </c>
      <c r="H284" s="13" t="str">
        <f t="shared" si="26"/>
        <v>N</v>
      </c>
      <c r="I284" s="13"/>
      <c r="J284" s="13" t="str">
        <f t="shared" si="27"/>
        <v>N</v>
      </c>
      <c r="K284" s="13" t="str">
        <f>IFERROR(VLOOKUP(F284,'Low High Medium'!I:I,1,FALSE)," ")</f>
        <v xml:space="preserve"> </v>
      </c>
      <c r="L284" s="13" t="str">
        <f t="shared" si="28"/>
        <v>N</v>
      </c>
      <c r="M284" s="13" t="str">
        <f>IFERROR(VLOOKUP(F284,'Low High Medium'!D:D,1,FALSE)," ")</f>
        <v xml:space="preserve"> </v>
      </c>
      <c r="N284" s="13" t="str">
        <f>VLOOKUP(D284,'NIST 800-53 (Rev. 4)'!A:D,4,FALSE)</f>
        <v>P1</v>
      </c>
    </row>
    <row r="285" spans="1:14">
      <c r="A285" s="13" t="str">
        <f t="shared" si="24"/>
        <v>CP</v>
      </c>
      <c r="B285" s="13" t="str">
        <f>VLOOKUP(A285,Families!A:B,2,FALSE)</f>
        <v xml:space="preserve"> Contingency Planning</v>
      </c>
      <c r="C285" s="13" t="str">
        <f>VLOOKUP(D285,'NIST 800-53 (Rev. 4)'!A:C,3,FALSE)</f>
        <v>INFORMATION SYSTEM BACKUP</v>
      </c>
      <c r="D285" s="12" t="s">
        <v>111</v>
      </c>
      <c r="E285" s="55">
        <v>5</v>
      </c>
      <c r="F285" s="2" t="str">
        <f t="shared" si="25"/>
        <v>CP-9-5</v>
      </c>
      <c r="G285" s="17" t="s">
        <v>609</v>
      </c>
      <c r="H285" s="13" t="str">
        <f t="shared" si="26"/>
        <v>N</v>
      </c>
      <c r="I285" s="13"/>
      <c r="J285" s="13" t="str">
        <f t="shared" si="27"/>
        <v>N</v>
      </c>
      <c r="K285" s="13" t="str">
        <f>IFERROR(VLOOKUP(F285,'Low High Medium'!I:I,1,FALSE)," ")</f>
        <v xml:space="preserve"> </v>
      </c>
      <c r="L285" s="13" t="str">
        <f t="shared" si="28"/>
        <v>Y</v>
      </c>
      <c r="M285" s="13" t="str">
        <f>IFERROR(VLOOKUP(F285,'Low High Medium'!D:D,1,FALSE)," ")</f>
        <v>CP-9-5</v>
      </c>
      <c r="N285" s="13" t="str">
        <f>VLOOKUP(D285,'NIST 800-53 (Rev. 4)'!A:D,4,FALSE)</f>
        <v>P1</v>
      </c>
    </row>
    <row r="286" spans="1:14">
      <c r="A286" s="13" t="str">
        <f t="shared" si="24"/>
        <v>CP</v>
      </c>
      <c r="B286" s="13" t="str">
        <f>VLOOKUP(A286,Families!A:B,2,FALSE)</f>
        <v xml:space="preserve"> Contingency Planning</v>
      </c>
      <c r="C286" s="13" t="str">
        <f>VLOOKUP(D286,'NIST 800-53 (Rev. 4)'!A:C,3,FALSE)</f>
        <v>INFORMATION SYSTEM BACKUP</v>
      </c>
      <c r="D286" s="12" t="s">
        <v>111</v>
      </c>
      <c r="E286" s="55">
        <v>6</v>
      </c>
      <c r="F286" s="2" t="str">
        <f t="shared" si="25"/>
        <v>CP-9-6</v>
      </c>
      <c r="G286" s="17" t="s">
        <v>113</v>
      </c>
      <c r="H286" s="13" t="str">
        <f t="shared" si="26"/>
        <v>N</v>
      </c>
      <c r="I286" s="13"/>
      <c r="J286" s="13" t="str">
        <f t="shared" si="27"/>
        <v>N</v>
      </c>
      <c r="K286" s="13" t="str">
        <f>IFERROR(VLOOKUP(F286,'Low High Medium'!I:I,1,FALSE)," ")</f>
        <v xml:space="preserve"> </v>
      </c>
      <c r="L286" s="13" t="str">
        <f t="shared" si="28"/>
        <v>N</v>
      </c>
      <c r="M286" s="13" t="str">
        <f>IFERROR(VLOOKUP(F286,'Low High Medium'!D:D,1,FALSE)," ")</f>
        <v xml:space="preserve"> </v>
      </c>
      <c r="N286" s="13" t="str">
        <f>VLOOKUP(D286,'NIST 800-53 (Rev. 4)'!A:D,4,FALSE)</f>
        <v>P1</v>
      </c>
    </row>
    <row r="287" spans="1:14">
      <c r="A287" s="13" t="str">
        <f t="shared" si="24"/>
        <v>CP</v>
      </c>
      <c r="B287" s="13" t="str">
        <f>VLOOKUP(A287,Families!A:B,2,FALSE)</f>
        <v xml:space="preserve"> Contingency Planning</v>
      </c>
      <c r="C287" s="13" t="str">
        <f>VLOOKUP(D287,'NIST 800-53 (Rev. 4)'!A:C,3,FALSE)</f>
        <v>INFORMATION SYSTEM BACKUP</v>
      </c>
      <c r="D287" s="12" t="s">
        <v>111</v>
      </c>
      <c r="E287" s="55">
        <v>7</v>
      </c>
      <c r="F287" s="2" t="str">
        <f t="shared" si="25"/>
        <v>CP-9-7</v>
      </c>
      <c r="G287" s="17" t="s">
        <v>64</v>
      </c>
      <c r="H287" s="13" t="str">
        <f t="shared" si="26"/>
        <v>N</v>
      </c>
      <c r="I287" s="13"/>
      <c r="J287" s="13" t="str">
        <f t="shared" si="27"/>
        <v>N</v>
      </c>
      <c r="K287" s="13" t="str">
        <f>IFERROR(VLOOKUP(F287,'Low High Medium'!I:I,1,FALSE)," ")</f>
        <v xml:space="preserve"> </v>
      </c>
      <c r="L287" s="13" t="str">
        <f t="shared" si="28"/>
        <v>N</v>
      </c>
      <c r="M287" s="13" t="str">
        <f>IFERROR(VLOOKUP(F287,'Low High Medium'!D:D,1,FALSE)," ")</f>
        <v xml:space="preserve"> </v>
      </c>
      <c r="N287" s="13" t="str">
        <f>VLOOKUP(D287,'NIST 800-53 (Rev. 4)'!A:D,4,FALSE)</f>
        <v>P1</v>
      </c>
    </row>
    <row r="288" spans="1:14">
      <c r="A288" s="13" t="str">
        <f t="shared" si="24"/>
        <v>CP</v>
      </c>
      <c r="B288" s="13" t="str">
        <f>VLOOKUP(A288,Families!A:B,2,FALSE)</f>
        <v xml:space="preserve"> Contingency Planning</v>
      </c>
      <c r="C288" s="13" t="str">
        <f>VLOOKUP(D288,'NIST 800-53 (Rev. 4)'!A:C,3,FALSE)</f>
        <v>INFORMATION SYSTEM RECOVERY AND RECONSTITUTION</v>
      </c>
      <c r="D288" s="12" t="s">
        <v>114</v>
      </c>
      <c r="E288" s="55">
        <v>0</v>
      </c>
      <c r="F288" s="2" t="str">
        <f t="shared" si="25"/>
        <v>CP-10-0</v>
      </c>
      <c r="G288" s="17" t="s">
        <v>664</v>
      </c>
      <c r="H288" s="13" t="str">
        <f t="shared" si="26"/>
        <v>Y</v>
      </c>
      <c r="I288" s="13" t="str">
        <f t="shared" si="29"/>
        <v>CP-10-0</v>
      </c>
      <c r="J288" s="13" t="str">
        <f t="shared" si="27"/>
        <v>Y</v>
      </c>
      <c r="K288" s="13" t="str">
        <f>IFERROR(VLOOKUP(F288,'Low High Medium'!I:I,1,FALSE)," ")</f>
        <v>CP-10-0</v>
      </c>
      <c r="L288" s="13" t="str">
        <f t="shared" si="28"/>
        <v>Y</v>
      </c>
      <c r="M288" s="13" t="str">
        <f>IFERROR(VLOOKUP(F288,'Low High Medium'!D:D,1,FALSE)," ")</f>
        <v>CP-10-0</v>
      </c>
      <c r="N288" s="13" t="str">
        <f>VLOOKUP(D288,'NIST 800-53 (Rev. 4)'!A:D,4,FALSE)</f>
        <v>P1</v>
      </c>
    </row>
    <row r="289" spans="1:14">
      <c r="A289" s="13" t="str">
        <f t="shared" si="24"/>
        <v>CP</v>
      </c>
      <c r="B289" s="13" t="str">
        <f>VLOOKUP(A289,Families!A:B,2,FALSE)</f>
        <v xml:space="preserve"> Contingency Planning</v>
      </c>
      <c r="C289" s="13" t="str">
        <f>VLOOKUP(D289,'NIST 800-53 (Rev. 4)'!A:C,3,FALSE)</f>
        <v>INFORMATION SYSTEM RECOVERY AND RECONSTITUTION</v>
      </c>
      <c r="D289" s="12" t="s">
        <v>114</v>
      </c>
      <c r="E289" s="55">
        <v>1</v>
      </c>
      <c r="F289" s="2" t="str">
        <f t="shared" si="25"/>
        <v>CP-10-1</v>
      </c>
      <c r="G289" s="17" t="s">
        <v>611</v>
      </c>
      <c r="H289" s="13" t="str">
        <f t="shared" si="26"/>
        <v>N</v>
      </c>
      <c r="I289" s="13"/>
      <c r="J289" s="13" t="str">
        <f t="shared" si="27"/>
        <v>N</v>
      </c>
      <c r="K289" s="13" t="str">
        <f>IFERROR(VLOOKUP(F289,'Low High Medium'!I:I,1,FALSE)," ")</f>
        <v xml:space="preserve"> </v>
      </c>
      <c r="L289" s="13" t="str">
        <f t="shared" si="28"/>
        <v>N</v>
      </c>
      <c r="M289" s="13" t="str">
        <f>IFERROR(VLOOKUP(F289,'Low High Medium'!D:D,1,FALSE)," ")</f>
        <v xml:space="preserve"> </v>
      </c>
      <c r="N289" s="13" t="str">
        <f>VLOOKUP(D289,'NIST 800-53 (Rev. 4)'!A:D,4,FALSE)</f>
        <v>P1</v>
      </c>
    </row>
    <row r="290" spans="1:14">
      <c r="A290" s="13" t="str">
        <f t="shared" si="24"/>
        <v>CP</v>
      </c>
      <c r="B290" s="13" t="str">
        <f>VLOOKUP(A290,Families!A:B,2,FALSE)</f>
        <v xml:space="preserve"> Contingency Planning</v>
      </c>
      <c r="C290" s="13" t="str">
        <f>VLOOKUP(D290,'NIST 800-53 (Rev. 4)'!A:C,3,FALSE)</f>
        <v>INFORMATION SYSTEM RECOVERY AND RECONSTITUTION</v>
      </c>
      <c r="D290" s="12" t="s">
        <v>114</v>
      </c>
      <c r="E290" s="55">
        <v>2</v>
      </c>
      <c r="F290" s="2" t="str">
        <f t="shared" si="25"/>
        <v>CP-10-2</v>
      </c>
      <c r="G290" s="17" t="s">
        <v>609</v>
      </c>
      <c r="H290" s="13" t="str">
        <f t="shared" si="26"/>
        <v>N</v>
      </c>
      <c r="I290" s="13"/>
      <c r="J290" s="13" t="str">
        <f t="shared" si="27"/>
        <v>Y</v>
      </c>
      <c r="K290" s="13" t="str">
        <f>IFERROR(VLOOKUP(F290,'Low High Medium'!I:I,1,FALSE)," ")</f>
        <v>CP-10-2</v>
      </c>
      <c r="L290" s="13" t="str">
        <f t="shared" si="28"/>
        <v>Y</v>
      </c>
      <c r="M290" s="13" t="str">
        <f>IFERROR(VLOOKUP(F290,'Low High Medium'!D:D,1,FALSE)," ")</f>
        <v>CP-10-2</v>
      </c>
      <c r="N290" s="13" t="str">
        <f>VLOOKUP(D290,'NIST 800-53 (Rev. 4)'!A:D,4,FALSE)</f>
        <v>P1</v>
      </c>
    </row>
    <row r="291" spans="1:14">
      <c r="A291" s="13" t="str">
        <f t="shared" si="24"/>
        <v>CP</v>
      </c>
      <c r="B291" s="13" t="str">
        <f>VLOOKUP(A291,Families!A:B,2,FALSE)</f>
        <v xml:space="preserve"> Contingency Planning</v>
      </c>
      <c r="C291" s="13" t="str">
        <f>VLOOKUP(D291,'NIST 800-53 (Rev. 4)'!A:C,3,FALSE)</f>
        <v>INFORMATION SYSTEM RECOVERY AND RECONSTITUTION</v>
      </c>
      <c r="D291" s="12" t="s">
        <v>114</v>
      </c>
      <c r="E291" s="55">
        <v>3</v>
      </c>
      <c r="F291" s="2" t="str">
        <f t="shared" si="25"/>
        <v>CP-10-3</v>
      </c>
      <c r="G291" s="17" t="s">
        <v>611</v>
      </c>
      <c r="H291" s="13" t="str">
        <f t="shared" si="26"/>
        <v>N</v>
      </c>
      <c r="I291" s="13"/>
      <c r="J291" s="13" t="str">
        <f t="shared" si="27"/>
        <v>N</v>
      </c>
      <c r="K291" s="13" t="str">
        <f>IFERROR(VLOOKUP(F291,'Low High Medium'!I:I,1,FALSE)," ")</f>
        <v xml:space="preserve"> </v>
      </c>
      <c r="L291" s="13" t="str">
        <f t="shared" si="28"/>
        <v>N</v>
      </c>
      <c r="M291" s="13" t="str">
        <f>IFERROR(VLOOKUP(F291,'Low High Medium'!D:D,1,FALSE)," ")</f>
        <v xml:space="preserve"> </v>
      </c>
      <c r="N291" s="13" t="str">
        <f>VLOOKUP(D291,'NIST 800-53 (Rev. 4)'!A:D,4,FALSE)</f>
        <v>P1</v>
      </c>
    </row>
    <row r="292" spans="1:14">
      <c r="A292" s="13" t="str">
        <f t="shared" si="24"/>
        <v>CP</v>
      </c>
      <c r="B292" s="13" t="str">
        <f>VLOOKUP(A292,Families!A:B,2,FALSE)</f>
        <v xml:space="preserve"> Contingency Planning</v>
      </c>
      <c r="C292" s="13" t="str">
        <f>VLOOKUP(D292,'NIST 800-53 (Rev. 4)'!A:C,3,FALSE)</f>
        <v>INFORMATION SYSTEM RECOVERY AND RECONSTITUTION</v>
      </c>
      <c r="D292" s="12" t="s">
        <v>114</v>
      </c>
      <c r="E292" s="55">
        <v>4</v>
      </c>
      <c r="F292" s="2" t="str">
        <f t="shared" si="25"/>
        <v>CP-10-4</v>
      </c>
      <c r="G292" s="17" t="s">
        <v>75</v>
      </c>
      <c r="H292" s="13" t="str">
        <f t="shared" si="26"/>
        <v>N</v>
      </c>
      <c r="I292" s="13"/>
      <c r="J292" s="13" t="str">
        <f t="shared" si="27"/>
        <v>N</v>
      </c>
      <c r="K292" s="13" t="str">
        <f>IFERROR(VLOOKUP(F292,'Low High Medium'!I:I,1,FALSE)," ")</f>
        <v xml:space="preserve"> </v>
      </c>
      <c r="L292" s="13" t="str">
        <f t="shared" si="28"/>
        <v>Y</v>
      </c>
      <c r="M292" s="13" t="str">
        <f>IFERROR(VLOOKUP(F292,'Low High Medium'!D:D,1,FALSE)," ")</f>
        <v>CP-10-4</v>
      </c>
      <c r="N292" s="13" t="str">
        <f>VLOOKUP(D292,'NIST 800-53 (Rev. 4)'!A:D,4,FALSE)</f>
        <v>P1</v>
      </c>
    </row>
    <row r="293" spans="1:14">
      <c r="A293" s="13" t="str">
        <f t="shared" si="24"/>
        <v>CP</v>
      </c>
      <c r="B293" s="13" t="str">
        <f>VLOOKUP(A293,Families!A:B,2,FALSE)</f>
        <v xml:space="preserve"> Contingency Planning</v>
      </c>
      <c r="C293" s="13" t="str">
        <f>VLOOKUP(D293,'NIST 800-53 (Rev. 4)'!A:C,3,FALSE)</f>
        <v>INFORMATION SYSTEM RECOVERY AND RECONSTITUTION</v>
      </c>
      <c r="D293" s="12" t="s">
        <v>114</v>
      </c>
      <c r="E293" s="55">
        <v>5</v>
      </c>
      <c r="F293" s="2" t="str">
        <f t="shared" si="25"/>
        <v>CP-10-5</v>
      </c>
      <c r="G293" s="17" t="s">
        <v>611</v>
      </c>
      <c r="H293" s="13" t="str">
        <f t="shared" si="26"/>
        <v>N</v>
      </c>
      <c r="I293" s="13"/>
      <c r="J293" s="13" t="str">
        <f t="shared" si="27"/>
        <v>N</v>
      </c>
      <c r="K293" s="13" t="str">
        <f>IFERROR(VLOOKUP(F293,'Low High Medium'!I:I,1,FALSE)," ")</f>
        <v xml:space="preserve"> </v>
      </c>
      <c r="L293" s="13" t="str">
        <f t="shared" si="28"/>
        <v>N</v>
      </c>
      <c r="M293" s="13" t="str">
        <f>IFERROR(VLOOKUP(F293,'Low High Medium'!D:D,1,FALSE)," ")</f>
        <v xml:space="preserve"> </v>
      </c>
      <c r="N293" s="13" t="str">
        <f>VLOOKUP(D293,'NIST 800-53 (Rev. 4)'!A:D,4,FALSE)</f>
        <v>P1</v>
      </c>
    </row>
    <row r="294" spans="1:14">
      <c r="A294" s="13" t="str">
        <f t="shared" si="24"/>
        <v>CP</v>
      </c>
      <c r="B294" s="13" t="str">
        <f>VLOOKUP(A294,Families!A:B,2,FALSE)</f>
        <v xml:space="preserve"> Contingency Planning</v>
      </c>
      <c r="C294" s="13" t="str">
        <f>VLOOKUP(D294,'NIST 800-53 (Rev. 4)'!A:C,3,FALSE)</f>
        <v>INFORMATION SYSTEM RECOVERY AND RECONSTITUTION</v>
      </c>
      <c r="D294" s="12" t="s">
        <v>114</v>
      </c>
      <c r="E294" s="55">
        <v>6</v>
      </c>
      <c r="F294" s="2" t="str">
        <f t="shared" si="25"/>
        <v>CP-10-6</v>
      </c>
      <c r="G294" s="17" t="s">
        <v>115</v>
      </c>
      <c r="H294" s="13" t="str">
        <f t="shared" si="26"/>
        <v>N</v>
      </c>
      <c r="I294" s="13"/>
      <c r="J294" s="13" t="str">
        <f t="shared" si="27"/>
        <v>N</v>
      </c>
      <c r="K294" s="13" t="str">
        <f>IFERROR(VLOOKUP(F294,'Low High Medium'!I:I,1,FALSE)," ")</f>
        <v xml:space="preserve"> </v>
      </c>
      <c r="L294" s="13" t="str">
        <f t="shared" si="28"/>
        <v>N</v>
      </c>
      <c r="M294" s="13" t="str">
        <f>IFERROR(VLOOKUP(F294,'Low High Medium'!D:D,1,FALSE)," ")</f>
        <v xml:space="preserve"> </v>
      </c>
      <c r="N294" s="13" t="str">
        <f>VLOOKUP(D294,'NIST 800-53 (Rev. 4)'!A:D,4,FALSE)</f>
        <v>P1</v>
      </c>
    </row>
    <row r="295" spans="1:14">
      <c r="A295" s="13" t="str">
        <f t="shared" si="24"/>
        <v>IA</v>
      </c>
      <c r="B295" s="13" t="str">
        <f>VLOOKUP(A295,Families!A:B,2,FALSE)</f>
        <v xml:space="preserve"> Identification and Authentication</v>
      </c>
      <c r="C295" s="13" t="str">
        <f>VLOOKUP(D295,'NIST 800-53 (Rev. 4)'!A:C,3,FALSE)</f>
        <v>IDENTIFICATION AND AUTHENTICATION POLICY AND PROCEDURES</v>
      </c>
      <c r="D295" s="12" t="s">
        <v>366</v>
      </c>
      <c r="E295" s="56">
        <v>0</v>
      </c>
      <c r="F295" s="2" t="str">
        <f t="shared" si="25"/>
        <v>IA-1-0</v>
      </c>
      <c r="G295" s="17" t="s">
        <v>219</v>
      </c>
      <c r="H295" s="13" t="str">
        <f t="shared" si="26"/>
        <v>Y</v>
      </c>
      <c r="I295" s="13" t="str">
        <f t="shared" si="29"/>
        <v>IA-1-0</v>
      </c>
      <c r="J295" s="13" t="str">
        <f t="shared" si="27"/>
        <v>Y</v>
      </c>
      <c r="K295" s="13" t="str">
        <f>IFERROR(VLOOKUP(F295,'Low High Medium'!I:I,1,FALSE)," ")</f>
        <v>IA-1-0</v>
      </c>
      <c r="L295" s="13" t="str">
        <f t="shared" si="28"/>
        <v>Y</v>
      </c>
      <c r="M295" s="13" t="str">
        <f>IFERROR(VLOOKUP(F295,'Low High Medium'!D:D,1,FALSE)," ")</f>
        <v>IA-1-0</v>
      </c>
      <c r="N295" s="13" t="str">
        <f>VLOOKUP(D295,'NIST 800-53 (Rev. 4)'!A:D,4,FALSE)</f>
        <v>P1</v>
      </c>
    </row>
    <row r="296" spans="1:14">
      <c r="A296" s="13" t="str">
        <f t="shared" si="24"/>
        <v>IA</v>
      </c>
      <c r="B296" s="13" t="str">
        <f>VLOOKUP(A296,Families!A:B,2,FALSE)</f>
        <v xml:space="preserve"> Identification and Authentication</v>
      </c>
      <c r="C296" s="13" t="str">
        <f>VLOOKUP(D296,'NIST 800-53 (Rev. 4)'!A:C,3,FALSE)</f>
        <v>IDENTIFICATION AND AUTHENTICATION (ORGANIZATIONAL USERS)</v>
      </c>
      <c r="D296" s="12" t="s">
        <v>116</v>
      </c>
      <c r="E296" s="55">
        <v>0</v>
      </c>
      <c r="F296" s="2" t="str">
        <f t="shared" si="25"/>
        <v>IA-2-0</v>
      </c>
      <c r="G296" s="17" t="s">
        <v>665</v>
      </c>
      <c r="H296" s="13" t="str">
        <f t="shared" si="26"/>
        <v>Y</v>
      </c>
      <c r="I296" s="13" t="str">
        <f t="shared" si="29"/>
        <v>IA-2-0</v>
      </c>
      <c r="J296" s="13" t="str">
        <f t="shared" si="27"/>
        <v>Y</v>
      </c>
      <c r="K296" s="13" t="str">
        <f>IFERROR(VLOOKUP(F296,'Low High Medium'!I:I,1,FALSE)," ")</f>
        <v>IA-2-0</v>
      </c>
      <c r="L296" s="13" t="str">
        <f t="shared" si="28"/>
        <v>Y</v>
      </c>
      <c r="M296" s="13" t="str">
        <f>IFERROR(VLOOKUP(F296,'Low High Medium'!D:D,1,FALSE)," ")</f>
        <v>IA-2-0</v>
      </c>
      <c r="N296" s="13" t="str">
        <f>VLOOKUP(D296,'NIST 800-53 (Rev. 4)'!A:D,4,FALSE)</f>
        <v>P1</v>
      </c>
    </row>
    <row r="297" spans="1:14">
      <c r="A297" s="13" t="str">
        <f t="shared" si="24"/>
        <v>IA</v>
      </c>
      <c r="B297" s="13" t="str">
        <f>VLOOKUP(A297,Families!A:B,2,FALSE)</f>
        <v xml:space="preserve"> Identification and Authentication</v>
      </c>
      <c r="C297" s="13" t="str">
        <f>VLOOKUP(D297,'NIST 800-53 (Rev. 4)'!A:C,3,FALSE)</f>
        <v>IDENTIFICATION AND AUTHENTICATION (ORGANIZATIONAL USERS)</v>
      </c>
      <c r="D297" s="12" t="s">
        <v>116</v>
      </c>
      <c r="E297" s="55">
        <v>1</v>
      </c>
      <c r="F297" s="2" t="str">
        <f t="shared" si="25"/>
        <v>IA-2-1</v>
      </c>
      <c r="G297" s="17" t="s">
        <v>20</v>
      </c>
      <c r="H297" s="13" t="str">
        <f t="shared" si="26"/>
        <v>Y</v>
      </c>
      <c r="I297" s="13" t="str">
        <f t="shared" si="29"/>
        <v>IA-2-1</v>
      </c>
      <c r="J297" s="13" t="str">
        <f t="shared" si="27"/>
        <v>Y</v>
      </c>
      <c r="K297" s="13" t="str">
        <f>IFERROR(VLOOKUP(F297,'Low High Medium'!I:I,1,FALSE)," ")</f>
        <v>IA-2-1</v>
      </c>
      <c r="L297" s="13" t="str">
        <f t="shared" si="28"/>
        <v>Y</v>
      </c>
      <c r="M297" s="13" t="str">
        <f>IFERROR(VLOOKUP(F297,'Low High Medium'!D:D,1,FALSE)," ")</f>
        <v>IA-2-1</v>
      </c>
      <c r="N297" s="13" t="str">
        <f>VLOOKUP(D297,'NIST 800-53 (Rev. 4)'!A:D,4,FALSE)</f>
        <v>P1</v>
      </c>
    </row>
    <row r="298" spans="1:14">
      <c r="A298" s="13" t="str">
        <f t="shared" si="24"/>
        <v>IA</v>
      </c>
      <c r="B298" s="13" t="str">
        <f>VLOOKUP(A298,Families!A:B,2,FALSE)</f>
        <v xml:space="preserve"> Identification and Authentication</v>
      </c>
      <c r="C298" s="13" t="str">
        <f>VLOOKUP(D298,'NIST 800-53 (Rev. 4)'!A:C,3,FALSE)</f>
        <v>IDENTIFICATION AND AUTHENTICATION (ORGANIZATIONAL USERS)</v>
      </c>
      <c r="D298" s="12" t="s">
        <v>116</v>
      </c>
      <c r="E298" s="55">
        <v>2</v>
      </c>
      <c r="F298" s="2" t="str">
        <f t="shared" si="25"/>
        <v>IA-2-2</v>
      </c>
      <c r="G298" s="17" t="s">
        <v>609</v>
      </c>
      <c r="H298" s="13" t="str">
        <f t="shared" si="26"/>
        <v>N</v>
      </c>
      <c r="I298" s="13"/>
      <c r="J298" s="13" t="str">
        <f t="shared" si="27"/>
        <v>Y</v>
      </c>
      <c r="K298" s="13" t="str">
        <f>IFERROR(VLOOKUP(F298,'Low High Medium'!I:I,1,FALSE)," ")</f>
        <v>IA-2-2</v>
      </c>
      <c r="L298" s="13" t="str">
        <f t="shared" si="28"/>
        <v>Y</v>
      </c>
      <c r="M298" s="13" t="str">
        <f>IFERROR(VLOOKUP(F298,'Low High Medium'!D:D,1,FALSE)," ")</f>
        <v>IA-2-2</v>
      </c>
      <c r="N298" s="13" t="str">
        <f>VLOOKUP(D298,'NIST 800-53 (Rev. 4)'!A:D,4,FALSE)</f>
        <v>P1</v>
      </c>
    </row>
    <row r="299" spans="1:14">
      <c r="A299" s="13" t="str">
        <f t="shared" si="24"/>
        <v>IA</v>
      </c>
      <c r="B299" s="13" t="str">
        <f>VLOOKUP(A299,Families!A:B,2,FALSE)</f>
        <v xml:space="preserve"> Identification and Authentication</v>
      </c>
      <c r="C299" s="13" t="str">
        <f>VLOOKUP(D299,'NIST 800-53 (Rev. 4)'!A:C,3,FALSE)</f>
        <v>IDENTIFICATION AND AUTHENTICATION (ORGANIZATIONAL USERS)</v>
      </c>
      <c r="D299" s="12" t="s">
        <v>116</v>
      </c>
      <c r="E299" s="55">
        <v>3</v>
      </c>
      <c r="F299" s="2" t="str">
        <f t="shared" si="25"/>
        <v>IA-2-3</v>
      </c>
      <c r="G299" s="17" t="s">
        <v>20</v>
      </c>
      <c r="H299" s="13" t="str">
        <f t="shared" si="26"/>
        <v>N</v>
      </c>
      <c r="I299" s="13"/>
      <c r="J299" s="13" t="str">
        <f t="shared" si="27"/>
        <v>Y</v>
      </c>
      <c r="K299" s="13" t="str">
        <f>IFERROR(VLOOKUP(F299,'Low High Medium'!I:I,1,FALSE)," ")</f>
        <v>IA-2-3</v>
      </c>
      <c r="L299" s="13" t="str">
        <f t="shared" si="28"/>
        <v>Y</v>
      </c>
      <c r="M299" s="13" t="str">
        <f>IFERROR(VLOOKUP(F299,'Low High Medium'!D:D,1,FALSE)," ")</f>
        <v>IA-2-3</v>
      </c>
      <c r="N299" s="13" t="str">
        <f>VLOOKUP(D299,'NIST 800-53 (Rev. 4)'!A:D,4,FALSE)</f>
        <v>P1</v>
      </c>
    </row>
    <row r="300" spans="1:14">
      <c r="A300" s="13" t="str">
        <f t="shared" si="24"/>
        <v>IA</v>
      </c>
      <c r="B300" s="13" t="str">
        <f>VLOOKUP(A300,Families!A:B,2,FALSE)</f>
        <v xml:space="preserve"> Identification and Authentication</v>
      </c>
      <c r="C300" s="13" t="str">
        <f>VLOOKUP(D300,'NIST 800-53 (Rev. 4)'!A:C,3,FALSE)</f>
        <v>IDENTIFICATION AND AUTHENTICATION (ORGANIZATIONAL USERS)</v>
      </c>
      <c r="D300" s="12" t="s">
        <v>116</v>
      </c>
      <c r="E300" s="55">
        <v>4</v>
      </c>
      <c r="F300" s="2" t="str">
        <f t="shared" si="25"/>
        <v>IA-2-4</v>
      </c>
      <c r="G300" s="17" t="s">
        <v>609</v>
      </c>
      <c r="H300" s="13" t="str">
        <f t="shared" si="26"/>
        <v>N</v>
      </c>
      <c r="I300" s="13"/>
      <c r="J300" s="13" t="str">
        <f t="shared" si="27"/>
        <v>N</v>
      </c>
      <c r="K300" s="13" t="str">
        <f>IFERROR(VLOOKUP(F300,'Low High Medium'!I:I,1,FALSE)," ")</f>
        <v xml:space="preserve"> </v>
      </c>
      <c r="L300" s="13" t="str">
        <f t="shared" si="28"/>
        <v>Y</v>
      </c>
      <c r="M300" s="13" t="str">
        <f>IFERROR(VLOOKUP(F300,'Low High Medium'!D:D,1,FALSE)," ")</f>
        <v>IA-2-4</v>
      </c>
      <c r="N300" s="13" t="str">
        <f>VLOOKUP(D300,'NIST 800-53 (Rev. 4)'!A:D,4,FALSE)</f>
        <v>P1</v>
      </c>
    </row>
    <row r="301" spans="1:14">
      <c r="A301" s="13" t="str">
        <f t="shared" si="24"/>
        <v>IA</v>
      </c>
      <c r="B301" s="13" t="str">
        <f>VLOOKUP(A301,Families!A:B,2,FALSE)</f>
        <v xml:space="preserve"> Identification and Authentication</v>
      </c>
      <c r="C301" s="13" t="str">
        <f>VLOOKUP(D301,'NIST 800-53 (Rev. 4)'!A:C,3,FALSE)</f>
        <v>IDENTIFICATION AND AUTHENTICATION (ORGANIZATIONAL USERS)</v>
      </c>
      <c r="D301" s="12" t="s">
        <v>116</v>
      </c>
      <c r="E301" s="55">
        <v>5</v>
      </c>
      <c r="F301" s="2" t="str">
        <f t="shared" si="25"/>
        <v>IA-2-5</v>
      </c>
      <c r="G301" s="17" t="s">
        <v>609</v>
      </c>
      <c r="H301" s="13" t="str">
        <f t="shared" si="26"/>
        <v>N</v>
      </c>
      <c r="I301" s="13"/>
      <c r="J301" s="13" t="str">
        <f t="shared" si="27"/>
        <v>Y</v>
      </c>
      <c r="K301" s="13" t="str">
        <f>IFERROR(VLOOKUP(F301,'Low High Medium'!I:I,1,FALSE)," ")</f>
        <v>IA-2-5</v>
      </c>
      <c r="L301" s="13" t="str">
        <f t="shared" si="28"/>
        <v>Y</v>
      </c>
      <c r="M301" s="13" t="str">
        <f>IFERROR(VLOOKUP(F301,'Low High Medium'!D:D,1,FALSE)," ")</f>
        <v>IA-2-5</v>
      </c>
      <c r="N301" s="13" t="str">
        <f>VLOOKUP(D301,'NIST 800-53 (Rev. 4)'!A:D,4,FALSE)</f>
        <v>P1</v>
      </c>
    </row>
    <row r="302" spans="1:14">
      <c r="A302" s="13" t="str">
        <f t="shared" si="24"/>
        <v>IA</v>
      </c>
      <c r="B302" s="13" t="str">
        <f>VLOOKUP(A302,Families!A:B,2,FALSE)</f>
        <v xml:space="preserve"> Identification and Authentication</v>
      </c>
      <c r="C302" s="13" t="str">
        <f>VLOOKUP(D302,'NIST 800-53 (Rev. 4)'!A:C,3,FALSE)</f>
        <v>IDENTIFICATION AND AUTHENTICATION (ORGANIZATIONAL USERS)</v>
      </c>
      <c r="D302" s="12" t="s">
        <v>116</v>
      </c>
      <c r="E302" s="55">
        <v>6</v>
      </c>
      <c r="F302" s="2" t="str">
        <f t="shared" si="25"/>
        <v>IA-2-6</v>
      </c>
      <c r="G302" s="17" t="s">
        <v>20</v>
      </c>
      <c r="H302" s="13" t="str">
        <f t="shared" si="26"/>
        <v>N</v>
      </c>
      <c r="I302" s="13"/>
      <c r="J302" s="13" t="str">
        <f t="shared" si="27"/>
        <v>N</v>
      </c>
      <c r="K302" s="13" t="str">
        <f>IFERROR(VLOOKUP(F302,'Low High Medium'!I:I,1,FALSE)," ")</f>
        <v xml:space="preserve"> </v>
      </c>
      <c r="L302" s="13" t="str">
        <f t="shared" si="28"/>
        <v>N</v>
      </c>
      <c r="M302" s="13" t="str">
        <f>IFERROR(VLOOKUP(F302,'Low High Medium'!D:D,1,FALSE)," ")</f>
        <v xml:space="preserve"> </v>
      </c>
      <c r="N302" s="13" t="str">
        <f>VLOOKUP(D302,'NIST 800-53 (Rev. 4)'!A:D,4,FALSE)</f>
        <v>P1</v>
      </c>
    </row>
    <row r="303" spans="1:14">
      <c r="A303" s="13" t="str">
        <f t="shared" si="24"/>
        <v>IA</v>
      </c>
      <c r="B303" s="13" t="str">
        <f>VLOOKUP(A303,Families!A:B,2,FALSE)</f>
        <v xml:space="preserve"> Identification and Authentication</v>
      </c>
      <c r="C303" s="13" t="str">
        <f>VLOOKUP(D303,'NIST 800-53 (Rev. 4)'!A:C,3,FALSE)</f>
        <v>IDENTIFICATION AND AUTHENTICATION (ORGANIZATIONAL USERS)</v>
      </c>
      <c r="D303" s="12" t="s">
        <v>116</v>
      </c>
      <c r="E303" s="55">
        <v>7</v>
      </c>
      <c r="F303" s="2" t="str">
        <f t="shared" si="25"/>
        <v>IA-2-7</v>
      </c>
      <c r="G303" s="17" t="s">
        <v>609</v>
      </c>
      <c r="H303" s="13" t="str">
        <f t="shared" si="26"/>
        <v>N</v>
      </c>
      <c r="I303" s="13"/>
      <c r="J303" s="13" t="str">
        <f t="shared" si="27"/>
        <v>N</v>
      </c>
      <c r="K303" s="13" t="str">
        <f>IFERROR(VLOOKUP(F303,'Low High Medium'!I:I,1,FALSE)," ")</f>
        <v xml:space="preserve"> </v>
      </c>
      <c r="L303" s="13" t="str">
        <f t="shared" si="28"/>
        <v>N</v>
      </c>
      <c r="M303" s="13" t="str">
        <f>IFERROR(VLOOKUP(F303,'Low High Medium'!D:D,1,FALSE)," ")</f>
        <v xml:space="preserve"> </v>
      </c>
      <c r="N303" s="13" t="str">
        <f>VLOOKUP(D303,'NIST 800-53 (Rev. 4)'!A:D,4,FALSE)</f>
        <v>P1</v>
      </c>
    </row>
    <row r="304" spans="1:14">
      <c r="A304" s="13" t="str">
        <f t="shared" si="24"/>
        <v>IA</v>
      </c>
      <c r="B304" s="13" t="str">
        <f>VLOOKUP(A304,Families!A:B,2,FALSE)</f>
        <v xml:space="preserve"> Identification and Authentication</v>
      </c>
      <c r="C304" s="13" t="str">
        <f>VLOOKUP(D304,'NIST 800-53 (Rev. 4)'!A:C,3,FALSE)</f>
        <v>IDENTIFICATION AND AUTHENTICATION (ORGANIZATIONAL USERS)</v>
      </c>
      <c r="D304" s="12" t="s">
        <v>116</v>
      </c>
      <c r="E304" s="55">
        <v>8</v>
      </c>
      <c r="F304" s="2" t="str">
        <f t="shared" si="25"/>
        <v>IA-2-8</v>
      </c>
      <c r="G304" s="17" t="s">
        <v>609</v>
      </c>
      <c r="H304" s="13" t="str">
        <f t="shared" si="26"/>
        <v>N</v>
      </c>
      <c r="I304" s="13"/>
      <c r="J304" s="13" t="str">
        <f t="shared" si="27"/>
        <v>Y</v>
      </c>
      <c r="K304" s="13" t="str">
        <f>IFERROR(VLOOKUP(F304,'Low High Medium'!I:I,1,FALSE)," ")</f>
        <v>IA-2-8</v>
      </c>
      <c r="L304" s="13" t="str">
        <f t="shared" si="28"/>
        <v>Y</v>
      </c>
      <c r="M304" s="13" t="str">
        <f>IFERROR(VLOOKUP(F304,'Low High Medium'!D:D,1,FALSE)," ")</f>
        <v>IA-2-8</v>
      </c>
      <c r="N304" s="13" t="str">
        <f>VLOOKUP(D304,'NIST 800-53 (Rev. 4)'!A:D,4,FALSE)</f>
        <v>P1</v>
      </c>
    </row>
    <row r="305" spans="1:14">
      <c r="A305" s="13" t="str">
        <f t="shared" si="24"/>
        <v>IA</v>
      </c>
      <c r="B305" s="13" t="str">
        <f>VLOOKUP(A305,Families!A:B,2,FALSE)</f>
        <v xml:space="preserve"> Identification and Authentication</v>
      </c>
      <c r="C305" s="13" t="str">
        <f>VLOOKUP(D305,'NIST 800-53 (Rev. 4)'!A:C,3,FALSE)</f>
        <v>IDENTIFICATION AND AUTHENTICATION (ORGANIZATIONAL USERS)</v>
      </c>
      <c r="D305" s="12" t="s">
        <v>116</v>
      </c>
      <c r="E305" s="55">
        <v>9</v>
      </c>
      <c r="F305" s="2" t="str">
        <f t="shared" si="25"/>
        <v>IA-2-9</v>
      </c>
      <c r="G305" s="17" t="s">
        <v>609</v>
      </c>
      <c r="H305" s="13" t="str">
        <f t="shared" si="26"/>
        <v>N</v>
      </c>
      <c r="I305" s="13"/>
      <c r="J305" s="13" t="str">
        <f t="shared" si="27"/>
        <v>N</v>
      </c>
      <c r="K305" s="13" t="str">
        <f>IFERROR(VLOOKUP(F305,'Low High Medium'!I:I,1,FALSE)," ")</f>
        <v xml:space="preserve"> </v>
      </c>
      <c r="L305" s="13" t="str">
        <f t="shared" si="28"/>
        <v>Y</v>
      </c>
      <c r="M305" s="13" t="str">
        <f>IFERROR(VLOOKUP(F305,'Low High Medium'!D:D,1,FALSE)," ")</f>
        <v>IA-2-9</v>
      </c>
      <c r="N305" s="13" t="str">
        <f>VLOOKUP(D305,'NIST 800-53 (Rev. 4)'!A:D,4,FALSE)</f>
        <v>P1</v>
      </c>
    </row>
    <row r="306" spans="1:14">
      <c r="A306" s="13" t="str">
        <f t="shared" si="24"/>
        <v>IA</v>
      </c>
      <c r="B306" s="13" t="str">
        <f>VLOOKUP(A306,Families!A:B,2,FALSE)</f>
        <v xml:space="preserve"> Identification and Authentication</v>
      </c>
      <c r="C306" s="13" t="str">
        <f>VLOOKUP(D306,'NIST 800-53 (Rev. 4)'!A:C,3,FALSE)</f>
        <v>IDENTIFICATION AND AUTHENTICATION (ORGANIZATIONAL USERS)</v>
      </c>
      <c r="D306" s="12" t="s">
        <v>116</v>
      </c>
      <c r="E306" s="55">
        <v>10</v>
      </c>
      <c r="F306" s="2" t="str">
        <f t="shared" si="25"/>
        <v>IA-2-10</v>
      </c>
      <c r="G306" s="17" t="s">
        <v>609</v>
      </c>
      <c r="H306" s="13" t="str">
        <f t="shared" si="26"/>
        <v>N</v>
      </c>
      <c r="I306" s="13"/>
      <c r="J306" s="13" t="str">
        <f t="shared" si="27"/>
        <v>N</v>
      </c>
      <c r="K306" s="13" t="str">
        <f>IFERROR(VLOOKUP(F306,'Low High Medium'!I:I,1,FALSE)," ")</f>
        <v xml:space="preserve"> </v>
      </c>
      <c r="L306" s="13" t="str">
        <f t="shared" si="28"/>
        <v>N</v>
      </c>
      <c r="M306" s="13" t="str">
        <f>IFERROR(VLOOKUP(F306,'Low High Medium'!D:D,1,FALSE)," ")</f>
        <v xml:space="preserve"> </v>
      </c>
      <c r="N306" s="13" t="str">
        <f>VLOOKUP(D306,'NIST 800-53 (Rev. 4)'!A:D,4,FALSE)</f>
        <v>P1</v>
      </c>
    </row>
    <row r="307" spans="1:14">
      <c r="A307" s="13" t="str">
        <f t="shared" si="24"/>
        <v>IA</v>
      </c>
      <c r="B307" s="13" t="str">
        <f>VLOOKUP(A307,Families!A:B,2,FALSE)</f>
        <v xml:space="preserve"> Identification and Authentication</v>
      </c>
      <c r="C307" s="13" t="str">
        <f>VLOOKUP(D307,'NIST 800-53 (Rev. 4)'!A:C,3,FALSE)</f>
        <v>IDENTIFICATION AND AUTHENTICATION (ORGANIZATIONAL USERS)</v>
      </c>
      <c r="D307" s="12" t="s">
        <v>116</v>
      </c>
      <c r="E307" s="55">
        <v>11</v>
      </c>
      <c r="F307" s="2" t="str">
        <f t="shared" si="25"/>
        <v>IA-2-11</v>
      </c>
      <c r="G307" s="17" t="s">
        <v>20</v>
      </c>
      <c r="H307" s="13" t="str">
        <f t="shared" si="26"/>
        <v>N</v>
      </c>
      <c r="I307" s="13"/>
      <c r="J307" s="13" t="str">
        <f t="shared" si="27"/>
        <v>Y</v>
      </c>
      <c r="K307" s="13" t="str">
        <f>IFERROR(VLOOKUP(F307,'Low High Medium'!I:I,1,FALSE)," ")</f>
        <v>IA-2-11</v>
      </c>
      <c r="L307" s="13" t="str">
        <f t="shared" si="28"/>
        <v>Y</v>
      </c>
      <c r="M307" s="13" t="str">
        <f>IFERROR(VLOOKUP(F307,'Low High Medium'!D:D,1,FALSE)," ")</f>
        <v>IA-2-11</v>
      </c>
      <c r="N307" s="13" t="str">
        <f>VLOOKUP(D307,'NIST 800-53 (Rev. 4)'!A:D,4,FALSE)</f>
        <v>P1</v>
      </c>
    </row>
    <row r="308" spans="1:14">
      <c r="A308" s="13" t="str">
        <f t="shared" si="24"/>
        <v>IA</v>
      </c>
      <c r="B308" s="13" t="str">
        <f>VLOOKUP(A308,Families!A:B,2,FALSE)</f>
        <v xml:space="preserve"> Identification and Authentication</v>
      </c>
      <c r="C308" s="13" t="str">
        <f>VLOOKUP(D308,'NIST 800-53 (Rev. 4)'!A:C,3,FALSE)</f>
        <v>IDENTIFICATION AND AUTHENTICATION (ORGANIZATIONAL USERS)</v>
      </c>
      <c r="D308" s="12" t="s">
        <v>116</v>
      </c>
      <c r="E308" s="55">
        <v>12</v>
      </c>
      <c r="F308" s="2" t="str">
        <f t="shared" si="25"/>
        <v>IA-2-12</v>
      </c>
      <c r="G308" s="17" t="s">
        <v>117</v>
      </c>
      <c r="H308" s="13" t="str">
        <f t="shared" si="26"/>
        <v>Y</v>
      </c>
      <c r="I308" s="13" t="str">
        <f t="shared" si="29"/>
        <v>IA-2-12</v>
      </c>
      <c r="J308" s="13" t="str">
        <f t="shared" si="27"/>
        <v>Y</v>
      </c>
      <c r="K308" s="13" t="str">
        <f>IFERROR(VLOOKUP(F308,'Low High Medium'!I:I,1,FALSE)," ")</f>
        <v>IA-2-12</v>
      </c>
      <c r="L308" s="13" t="str">
        <f t="shared" si="28"/>
        <v>Y</v>
      </c>
      <c r="M308" s="13" t="str">
        <f>IFERROR(VLOOKUP(F308,'Low High Medium'!D:D,1,FALSE)," ")</f>
        <v>IA-2-12</v>
      </c>
      <c r="N308" s="13" t="str">
        <f>VLOOKUP(D308,'NIST 800-53 (Rev. 4)'!A:D,4,FALSE)</f>
        <v>P1</v>
      </c>
    </row>
    <row r="309" spans="1:14">
      <c r="A309" s="13" t="str">
        <f t="shared" si="24"/>
        <v>IA</v>
      </c>
      <c r="B309" s="13" t="str">
        <f>VLOOKUP(A309,Families!A:B,2,FALSE)</f>
        <v xml:space="preserve"> Identification and Authentication</v>
      </c>
      <c r="C309" s="13" t="str">
        <f>VLOOKUP(D309,'NIST 800-53 (Rev. 4)'!A:C,3,FALSE)</f>
        <v>IDENTIFICATION AND AUTHENTICATION (ORGANIZATIONAL USERS)</v>
      </c>
      <c r="D309" s="12" t="s">
        <v>116</v>
      </c>
      <c r="E309" s="55">
        <v>13</v>
      </c>
      <c r="F309" s="2" t="str">
        <f t="shared" si="25"/>
        <v>IA-2-13</v>
      </c>
      <c r="G309" s="17" t="s">
        <v>118</v>
      </c>
      <c r="H309" s="13" t="str">
        <f t="shared" si="26"/>
        <v>N</v>
      </c>
      <c r="I309" s="13"/>
      <c r="J309" s="13" t="str">
        <f t="shared" si="27"/>
        <v>N</v>
      </c>
      <c r="K309" s="13" t="str">
        <f>IFERROR(VLOOKUP(F309,'Low High Medium'!I:I,1,FALSE)," ")</f>
        <v xml:space="preserve"> </v>
      </c>
      <c r="L309" s="13" t="str">
        <f t="shared" si="28"/>
        <v>N</v>
      </c>
      <c r="M309" s="13" t="str">
        <f>IFERROR(VLOOKUP(F309,'Low High Medium'!D:D,1,FALSE)," ")</f>
        <v xml:space="preserve"> </v>
      </c>
      <c r="N309" s="13" t="str">
        <f>VLOOKUP(D309,'NIST 800-53 (Rev. 4)'!A:D,4,FALSE)</f>
        <v>P1</v>
      </c>
    </row>
    <row r="310" spans="1:14">
      <c r="A310" s="13" t="str">
        <f t="shared" si="24"/>
        <v>IA</v>
      </c>
      <c r="B310" s="13" t="str">
        <f>VLOOKUP(A310,Families!A:B,2,FALSE)</f>
        <v xml:space="preserve"> Identification and Authentication</v>
      </c>
      <c r="C310" s="13" t="str">
        <f>VLOOKUP(D310,'NIST 800-53 (Rev. 4)'!A:C,3,FALSE)</f>
        <v>DEVICE IDENTIFICATION AND AUTHENTICATION</v>
      </c>
      <c r="D310" s="12" t="s">
        <v>119</v>
      </c>
      <c r="E310" s="55">
        <v>0</v>
      </c>
      <c r="F310" s="2" t="str">
        <f t="shared" si="25"/>
        <v>IA-3-0</v>
      </c>
      <c r="G310" s="17" t="s">
        <v>623</v>
      </c>
      <c r="H310" s="13" t="str">
        <f t="shared" si="26"/>
        <v>N</v>
      </c>
      <c r="I310" s="13"/>
      <c r="J310" s="13" t="str">
        <f t="shared" si="27"/>
        <v>Y</v>
      </c>
      <c r="K310" s="13" t="str">
        <f>IFERROR(VLOOKUP(F310,'Low High Medium'!I:I,1,FALSE)," ")</f>
        <v>IA-3-0</v>
      </c>
      <c r="L310" s="13" t="str">
        <f t="shared" si="28"/>
        <v>Y</v>
      </c>
      <c r="M310" s="13" t="str">
        <f>IFERROR(VLOOKUP(F310,'Low High Medium'!D:D,1,FALSE)," ")</f>
        <v>IA-3-0</v>
      </c>
      <c r="N310" s="13" t="str">
        <f>VLOOKUP(D310,'NIST 800-53 (Rev. 4)'!A:D,4,FALSE)</f>
        <v>P1</v>
      </c>
    </row>
    <row r="311" spans="1:14">
      <c r="A311" s="13" t="str">
        <f t="shared" si="24"/>
        <v>IA</v>
      </c>
      <c r="B311" s="13" t="str">
        <f>VLOOKUP(A311,Families!A:B,2,FALSE)</f>
        <v xml:space="preserve"> Identification and Authentication</v>
      </c>
      <c r="C311" s="13" t="str">
        <f>VLOOKUP(D311,'NIST 800-53 (Rev. 4)'!A:C,3,FALSE)</f>
        <v>DEVICE IDENTIFICATION AND AUTHENTICATION</v>
      </c>
      <c r="D311" s="12" t="s">
        <v>119</v>
      </c>
      <c r="E311" s="55">
        <v>1</v>
      </c>
      <c r="F311" s="2" t="str">
        <f t="shared" si="25"/>
        <v>IA-3-1</v>
      </c>
      <c r="G311" s="17" t="s">
        <v>31</v>
      </c>
      <c r="H311" s="13" t="str">
        <f t="shared" si="26"/>
        <v>N</v>
      </c>
      <c r="I311" s="13"/>
      <c r="J311" s="13" t="str">
        <f t="shared" si="27"/>
        <v>N</v>
      </c>
      <c r="K311" s="13" t="str">
        <f>IFERROR(VLOOKUP(F311,'Low High Medium'!I:I,1,FALSE)," ")</f>
        <v xml:space="preserve"> </v>
      </c>
      <c r="L311" s="13" t="str">
        <f t="shared" si="28"/>
        <v>N</v>
      </c>
      <c r="M311" s="13" t="str">
        <f>IFERROR(VLOOKUP(F311,'Low High Medium'!D:D,1,FALSE)," ")</f>
        <v xml:space="preserve"> </v>
      </c>
      <c r="N311" s="13" t="str">
        <f>VLOOKUP(D311,'NIST 800-53 (Rev. 4)'!A:D,4,FALSE)</f>
        <v>P1</v>
      </c>
    </row>
    <row r="312" spans="1:14">
      <c r="A312" s="13" t="str">
        <f t="shared" si="24"/>
        <v>IA</v>
      </c>
      <c r="B312" s="13" t="str">
        <f>VLOOKUP(A312,Families!A:B,2,FALSE)</f>
        <v xml:space="preserve"> Identification and Authentication</v>
      </c>
      <c r="C312" s="13" t="str">
        <f>VLOOKUP(D312,'NIST 800-53 (Rev. 4)'!A:C,3,FALSE)</f>
        <v>DEVICE IDENTIFICATION AND AUTHENTICATION</v>
      </c>
      <c r="D312" s="12" t="s">
        <v>119</v>
      </c>
      <c r="E312" s="55">
        <v>2</v>
      </c>
      <c r="F312" s="2" t="str">
        <f t="shared" si="25"/>
        <v>IA-3-2</v>
      </c>
      <c r="G312" s="17" t="s">
        <v>611</v>
      </c>
      <c r="H312" s="13" t="str">
        <f t="shared" si="26"/>
        <v>N</v>
      </c>
      <c r="I312" s="13"/>
      <c r="J312" s="13" t="str">
        <f t="shared" si="27"/>
        <v>N</v>
      </c>
      <c r="K312" s="13" t="str">
        <f>IFERROR(VLOOKUP(F312,'Low High Medium'!I:I,1,FALSE)," ")</f>
        <v xml:space="preserve"> </v>
      </c>
      <c r="L312" s="13" t="str">
        <f t="shared" si="28"/>
        <v>N</v>
      </c>
      <c r="M312" s="13" t="str">
        <f>IFERROR(VLOOKUP(F312,'Low High Medium'!D:D,1,FALSE)," ")</f>
        <v xml:space="preserve"> </v>
      </c>
      <c r="N312" s="13" t="str">
        <f>VLOOKUP(D312,'NIST 800-53 (Rev. 4)'!A:D,4,FALSE)</f>
        <v>P1</v>
      </c>
    </row>
    <row r="313" spans="1:14">
      <c r="A313" s="13" t="str">
        <f t="shared" si="24"/>
        <v>IA</v>
      </c>
      <c r="B313" s="13" t="str">
        <f>VLOOKUP(A313,Families!A:B,2,FALSE)</f>
        <v xml:space="preserve"> Identification and Authentication</v>
      </c>
      <c r="C313" s="13" t="str">
        <f>VLOOKUP(D313,'NIST 800-53 (Rev. 4)'!A:C,3,FALSE)</f>
        <v>DEVICE IDENTIFICATION AND AUTHENTICATION</v>
      </c>
      <c r="D313" s="12" t="s">
        <v>119</v>
      </c>
      <c r="E313" s="55">
        <v>3</v>
      </c>
      <c r="F313" s="2" t="str">
        <f t="shared" si="25"/>
        <v>IA-3-3</v>
      </c>
      <c r="G313" s="17" t="s">
        <v>120</v>
      </c>
      <c r="H313" s="13" t="str">
        <f t="shared" si="26"/>
        <v>N</v>
      </c>
      <c r="I313" s="13"/>
      <c r="J313" s="13" t="str">
        <f t="shared" si="27"/>
        <v>N</v>
      </c>
      <c r="K313" s="13" t="str">
        <f>IFERROR(VLOOKUP(F313,'Low High Medium'!I:I,1,FALSE)," ")</f>
        <v xml:space="preserve"> </v>
      </c>
      <c r="L313" s="13" t="str">
        <f t="shared" si="28"/>
        <v>N</v>
      </c>
      <c r="M313" s="13" t="str">
        <f>IFERROR(VLOOKUP(F313,'Low High Medium'!D:D,1,FALSE)," ")</f>
        <v xml:space="preserve"> </v>
      </c>
      <c r="N313" s="13" t="str">
        <f>VLOOKUP(D313,'NIST 800-53 (Rev. 4)'!A:D,4,FALSE)</f>
        <v>P1</v>
      </c>
    </row>
    <row r="314" spans="1:14">
      <c r="A314" s="13" t="str">
        <f t="shared" si="24"/>
        <v>IA</v>
      </c>
      <c r="B314" s="13" t="str">
        <f>VLOOKUP(A314,Families!A:B,2,FALSE)</f>
        <v xml:space="preserve"> Identification and Authentication</v>
      </c>
      <c r="C314" s="13" t="str">
        <f>VLOOKUP(D314,'NIST 800-53 (Rev. 4)'!A:C,3,FALSE)</f>
        <v>DEVICE IDENTIFICATION AND AUTHENTICATION</v>
      </c>
      <c r="D314" s="12" t="s">
        <v>119</v>
      </c>
      <c r="E314" s="55">
        <v>4</v>
      </c>
      <c r="F314" s="2" t="str">
        <f t="shared" si="25"/>
        <v>IA-3-4</v>
      </c>
      <c r="G314" s="17" t="s">
        <v>609</v>
      </c>
      <c r="H314" s="13" t="str">
        <f t="shared" si="26"/>
        <v>N</v>
      </c>
      <c r="I314" s="13"/>
      <c r="J314" s="13" t="str">
        <f t="shared" si="27"/>
        <v>N</v>
      </c>
      <c r="K314" s="13" t="str">
        <f>IFERROR(VLOOKUP(F314,'Low High Medium'!I:I,1,FALSE)," ")</f>
        <v xml:space="preserve"> </v>
      </c>
      <c r="L314" s="13" t="str">
        <f t="shared" si="28"/>
        <v>N</v>
      </c>
      <c r="M314" s="13" t="str">
        <f>IFERROR(VLOOKUP(F314,'Low High Medium'!D:D,1,FALSE)," ")</f>
        <v xml:space="preserve"> </v>
      </c>
      <c r="N314" s="13" t="str">
        <f>VLOOKUP(D314,'NIST 800-53 (Rev. 4)'!A:D,4,FALSE)</f>
        <v>P1</v>
      </c>
    </row>
    <row r="315" spans="1:14">
      <c r="A315" s="13" t="str">
        <f t="shared" si="24"/>
        <v>IA</v>
      </c>
      <c r="B315" s="13" t="str">
        <f>VLOOKUP(A315,Families!A:B,2,FALSE)</f>
        <v xml:space="preserve"> Identification and Authentication</v>
      </c>
      <c r="C315" s="13" t="str">
        <f>VLOOKUP(D315,'NIST 800-53 (Rev. 4)'!A:C,3,FALSE)</f>
        <v>IDENTIFIER MANAGEMENT</v>
      </c>
      <c r="D315" s="12" t="s">
        <v>121</v>
      </c>
      <c r="E315" s="55">
        <v>0</v>
      </c>
      <c r="F315" s="2" t="str">
        <f t="shared" si="25"/>
        <v>IA-4-0</v>
      </c>
      <c r="G315" s="17" t="s">
        <v>666</v>
      </c>
      <c r="H315" s="13" t="str">
        <f t="shared" si="26"/>
        <v>Y</v>
      </c>
      <c r="I315" s="13" t="str">
        <f t="shared" si="29"/>
        <v>IA-4-0</v>
      </c>
      <c r="J315" s="13" t="str">
        <f t="shared" si="27"/>
        <v>Y</v>
      </c>
      <c r="K315" s="13" t="str">
        <f>IFERROR(VLOOKUP(F315,'Low High Medium'!I:I,1,FALSE)," ")</f>
        <v>IA-4-0</v>
      </c>
      <c r="L315" s="13" t="str">
        <f t="shared" si="28"/>
        <v>Y</v>
      </c>
      <c r="M315" s="13" t="str">
        <f>IFERROR(VLOOKUP(F315,'Low High Medium'!D:D,1,FALSE)," ")</f>
        <v>IA-4-0</v>
      </c>
      <c r="N315" s="13" t="str">
        <f>VLOOKUP(D315,'NIST 800-53 (Rev. 4)'!A:D,4,FALSE)</f>
        <v>P1</v>
      </c>
    </row>
    <row r="316" spans="1:14">
      <c r="A316" s="13" t="str">
        <f t="shared" si="24"/>
        <v>IA</v>
      </c>
      <c r="B316" s="13" t="str">
        <f>VLOOKUP(A316,Families!A:B,2,FALSE)</f>
        <v xml:space="preserve"> Identification and Authentication</v>
      </c>
      <c r="C316" s="13" t="str">
        <f>VLOOKUP(D316,'NIST 800-53 (Rev. 4)'!A:C,3,FALSE)</f>
        <v>IDENTIFIER MANAGEMENT</v>
      </c>
      <c r="D316" s="12" t="s">
        <v>121</v>
      </c>
      <c r="E316" s="55">
        <v>1</v>
      </c>
      <c r="F316" s="2" t="str">
        <f t="shared" si="25"/>
        <v>IA-4-1</v>
      </c>
      <c r="G316" s="17" t="s">
        <v>43</v>
      </c>
      <c r="H316" s="13" t="str">
        <f t="shared" si="26"/>
        <v>N</v>
      </c>
      <c r="I316" s="13"/>
      <c r="J316" s="13" t="str">
        <f t="shared" si="27"/>
        <v>N</v>
      </c>
      <c r="K316" s="13" t="str">
        <f>IFERROR(VLOOKUP(F316,'Low High Medium'!I:I,1,FALSE)," ")</f>
        <v xml:space="preserve"> </v>
      </c>
      <c r="L316" s="13" t="str">
        <f t="shared" si="28"/>
        <v>N</v>
      </c>
      <c r="M316" s="13" t="str">
        <f>IFERROR(VLOOKUP(F316,'Low High Medium'!D:D,1,FALSE)," ")</f>
        <v xml:space="preserve"> </v>
      </c>
      <c r="N316" s="13" t="str">
        <f>VLOOKUP(D316,'NIST 800-53 (Rev. 4)'!A:D,4,FALSE)</f>
        <v>P1</v>
      </c>
    </row>
    <row r="317" spans="1:14">
      <c r="A317" s="13" t="str">
        <f t="shared" si="24"/>
        <v>IA</v>
      </c>
      <c r="B317" s="13" t="str">
        <f>VLOOKUP(A317,Families!A:B,2,FALSE)</f>
        <v xml:space="preserve"> Identification and Authentication</v>
      </c>
      <c r="C317" s="13" t="str">
        <f>VLOOKUP(D317,'NIST 800-53 (Rev. 4)'!A:C,3,FALSE)</f>
        <v>IDENTIFIER MANAGEMENT</v>
      </c>
      <c r="D317" s="12" t="s">
        <v>121</v>
      </c>
      <c r="E317" s="55">
        <v>2</v>
      </c>
      <c r="F317" s="2" t="str">
        <f t="shared" si="25"/>
        <v>IA-4-2</v>
      </c>
      <c r="G317" s="17" t="s">
        <v>609</v>
      </c>
      <c r="H317" s="13" t="str">
        <f t="shared" si="26"/>
        <v>N</v>
      </c>
      <c r="I317" s="13"/>
      <c r="J317" s="13" t="str">
        <f t="shared" si="27"/>
        <v>N</v>
      </c>
      <c r="K317" s="13" t="str">
        <f>IFERROR(VLOOKUP(F317,'Low High Medium'!I:I,1,FALSE)," ")</f>
        <v xml:space="preserve"> </v>
      </c>
      <c r="L317" s="13" t="str">
        <f t="shared" si="28"/>
        <v>N</v>
      </c>
      <c r="M317" s="13" t="str">
        <f>IFERROR(VLOOKUP(F317,'Low High Medium'!D:D,1,FALSE)," ")</f>
        <v xml:space="preserve"> </v>
      </c>
      <c r="N317" s="13" t="str">
        <f>VLOOKUP(D317,'NIST 800-53 (Rev. 4)'!A:D,4,FALSE)</f>
        <v>P1</v>
      </c>
    </row>
    <row r="318" spans="1:14">
      <c r="A318" s="13" t="str">
        <f t="shared" si="24"/>
        <v>IA</v>
      </c>
      <c r="B318" s="13" t="str">
        <f>VLOOKUP(A318,Families!A:B,2,FALSE)</f>
        <v xml:space="preserve"> Identification and Authentication</v>
      </c>
      <c r="C318" s="13" t="str">
        <f>VLOOKUP(D318,'NIST 800-53 (Rev. 4)'!A:C,3,FALSE)</f>
        <v>IDENTIFIER MANAGEMENT</v>
      </c>
      <c r="D318" s="12" t="s">
        <v>121</v>
      </c>
      <c r="E318" s="55">
        <v>3</v>
      </c>
      <c r="F318" s="2" t="str">
        <f t="shared" si="25"/>
        <v>IA-4-3</v>
      </c>
      <c r="G318" s="17" t="s">
        <v>609</v>
      </c>
      <c r="H318" s="13" t="str">
        <f t="shared" si="26"/>
        <v>N</v>
      </c>
      <c r="I318" s="13"/>
      <c r="J318" s="13" t="str">
        <f t="shared" si="27"/>
        <v>N</v>
      </c>
      <c r="K318" s="13" t="str">
        <f>IFERROR(VLOOKUP(F318,'Low High Medium'!I:I,1,FALSE)," ")</f>
        <v xml:space="preserve"> </v>
      </c>
      <c r="L318" s="13" t="str">
        <f t="shared" si="28"/>
        <v>N</v>
      </c>
      <c r="M318" s="13" t="str">
        <f>IFERROR(VLOOKUP(F318,'Low High Medium'!D:D,1,FALSE)," ")</f>
        <v xml:space="preserve"> </v>
      </c>
      <c r="N318" s="13" t="str">
        <f>VLOOKUP(D318,'NIST 800-53 (Rev. 4)'!A:D,4,FALSE)</f>
        <v>P1</v>
      </c>
    </row>
    <row r="319" spans="1:14">
      <c r="A319" s="13" t="str">
        <f t="shared" si="24"/>
        <v>IA</v>
      </c>
      <c r="B319" s="13" t="str">
        <f>VLOOKUP(A319,Families!A:B,2,FALSE)</f>
        <v xml:space="preserve"> Identification and Authentication</v>
      </c>
      <c r="C319" s="13" t="str">
        <f>VLOOKUP(D319,'NIST 800-53 (Rev. 4)'!A:C,3,FALSE)</f>
        <v>IDENTIFIER MANAGEMENT</v>
      </c>
      <c r="D319" s="12" t="s">
        <v>121</v>
      </c>
      <c r="E319" s="55">
        <v>4</v>
      </c>
      <c r="F319" s="2" t="str">
        <f t="shared" si="25"/>
        <v>IA-4-4</v>
      </c>
      <c r="G319" s="17" t="s">
        <v>43</v>
      </c>
      <c r="H319" s="13" t="str">
        <f t="shared" si="26"/>
        <v>N</v>
      </c>
      <c r="I319" s="13"/>
      <c r="J319" s="13" t="str">
        <f t="shared" si="27"/>
        <v>Y</v>
      </c>
      <c r="K319" s="13" t="str">
        <f>IFERROR(VLOOKUP(F319,'Low High Medium'!I:I,1,FALSE)," ")</f>
        <v>IA-4-4</v>
      </c>
      <c r="L319" s="13" t="str">
        <f t="shared" si="28"/>
        <v>Y</v>
      </c>
      <c r="M319" s="13" t="str">
        <f>IFERROR(VLOOKUP(F319,'Low High Medium'!D:D,1,FALSE)," ")</f>
        <v>IA-4-4</v>
      </c>
      <c r="N319" s="13" t="str">
        <f>VLOOKUP(D319,'NIST 800-53 (Rev. 4)'!A:D,4,FALSE)</f>
        <v>P1</v>
      </c>
    </row>
    <row r="320" spans="1:14">
      <c r="A320" s="13" t="str">
        <f t="shared" si="24"/>
        <v>IA</v>
      </c>
      <c r="B320" s="13" t="str">
        <f>VLOOKUP(A320,Families!A:B,2,FALSE)</f>
        <v xml:space="preserve"> Identification and Authentication</v>
      </c>
      <c r="C320" s="13" t="str">
        <f>VLOOKUP(D320,'NIST 800-53 (Rev. 4)'!A:C,3,FALSE)</f>
        <v>IDENTIFIER MANAGEMENT</v>
      </c>
      <c r="D320" s="12" t="s">
        <v>121</v>
      </c>
      <c r="E320" s="55">
        <v>5</v>
      </c>
      <c r="F320" s="2" t="str">
        <f t="shared" si="25"/>
        <v>IA-4-5</v>
      </c>
      <c r="G320" s="17" t="s">
        <v>6</v>
      </c>
      <c r="H320" s="13" t="str">
        <f t="shared" si="26"/>
        <v>N</v>
      </c>
      <c r="I320" s="13"/>
      <c r="J320" s="13" t="str">
        <f t="shared" si="27"/>
        <v>N</v>
      </c>
      <c r="K320" s="13" t="str">
        <f>IFERROR(VLOOKUP(F320,'Low High Medium'!I:I,1,FALSE)," ")</f>
        <v xml:space="preserve"> </v>
      </c>
      <c r="L320" s="13" t="str">
        <f t="shared" si="28"/>
        <v>N</v>
      </c>
      <c r="M320" s="13" t="str">
        <f>IFERROR(VLOOKUP(F320,'Low High Medium'!D:D,1,FALSE)," ")</f>
        <v xml:space="preserve"> </v>
      </c>
      <c r="N320" s="13" t="str">
        <f>VLOOKUP(D320,'NIST 800-53 (Rev. 4)'!A:D,4,FALSE)</f>
        <v>P1</v>
      </c>
    </row>
    <row r="321" spans="1:14">
      <c r="A321" s="13" t="str">
        <f t="shared" si="24"/>
        <v>IA</v>
      </c>
      <c r="B321" s="13" t="str">
        <f>VLOOKUP(A321,Families!A:B,2,FALSE)</f>
        <v xml:space="preserve"> Identification and Authentication</v>
      </c>
      <c r="C321" s="13" t="str">
        <f>VLOOKUP(D321,'NIST 800-53 (Rev. 4)'!A:C,3,FALSE)</f>
        <v>IDENTIFIER MANAGEMENT</v>
      </c>
      <c r="D321" s="12" t="s">
        <v>121</v>
      </c>
      <c r="E321" s="55">
        <v>6</v>
      </c>
      <c r="F321" s="2" t="str">
        <f t="shared" si="25"/>
        <v>IA-4-6</v>
      </c>
      <c r="G321" s="17" t="s">
        <v>609</v>
      </c>
      <c r="H321" s="13" t="str">
        <f t="shared" si="26"/>
        <v>N</v>
      </c>
      <c r="I321" s="13"/>
      <c r="J321" s="13" t="str">
        <f t="shared" si="27"/>
        <v>N</v>
      </c>
      <c r="K321" s="13" t="str">
        <f>IFERROR(VLOOKUP(F321,'Low High Medium'!I:I,1,FALSE)," ")</f>
        <v xml:space="preserve"> </v>
      </c>
      <c r="L321" s="13" t="str">
        <f t="shared" si="28"/>
        <v>N</v>
      </c>
      <c r="M321" s="13" t="str">
        <f>IFERROR(VLOOKUP(F321,'Low High Medium'!D:D,1,FALSE)," ")</f>
        <v xml:space="preserve"> </v>
      </c>
      <c r="N321" s="13" t="str">
        <f>VLOOKUP(D321,'NIST 800-53 (Rev. 4)'!A:D,4,FALSE)</f>
        <v>P1</v>
      </c>
    </row>
    <row r="322" spans="1:14">
      <c r="A322" s="13" t="str">
        <f t="shared" si="24"/>
        <v>IA</v>
      </c>
      <c r="B322" s="13" t="str">
        <f>VLOOKUP(A322,Families!A:B,2,FALSE)</f>
        <v xml:space="preserve"> Identification and Authentication</v>
      </c>
      <c r="C322" s="13" t="str">
        <f>VLOOKUP(D322,'NIST 800-53 (Rev. 4)'!A:C,3,FALSE)</f>
        <v>IDENTIFIER MANAGEMENT</v>
      </c>
      <c r="D322" s="12" t="s">
        <v>121</v>
      </c>
      <c r="E322" s="55">
        <v>7</v>
      </c>
      <c r="F322" s="2" t="str">
        <f t="shared" si="25"/>
        <v>IA-4-7</v>
      </c>
      <c r="G322" s="17" t="s">
        <v>609</v>
      </c>
      <c r="H322" s="13" t="str">
        <f t="shared" si="26"/>
        <v>N</v>
      </c>
      <c r="I322" s="13"/>
      <c r="J322" s="13" t="str">
        <f t="shared" si="27"/>
        <v>N</v>
      </c>
      <c r="K322" s="13" t="str">
        <f>IFERROR(VLOOKUP(F322,'Low High Medium'!I:I,1,FALSE)," ")</f>
        <v xml:space="preserve"> </v>
      </c>
      <c r="L322" s="13" t="str">
        <f t="shared" si="28"/>
        <v>N</v>
      </c>
      <c r="M322" s="13" t="str">
        <f>IFERROR(VLOOKUP(F322,'Low High Medium'!D:D,1,FALSE)," ")</f>
        <v xml:space="preserve"> </v>
      </c>
      <c r="N322" s="13" t="str">
        <f>VLOOKUP(D322,'NIST 800-53 (Rev. 4)'!A:D,4,FALSE)</f>
        <v>P1</v>
      </c>
    </row>
    <row r="323" spans="1:14" ht="30">
      <c r="A323" s="13" t="str">
        <f t="shared" ref="A323:A386" si="30">LEFT(D323,2)</f>
        <v>IA</v>
      </c>
      <c r="B323" s="13" t="str">
        <f>VLOOKUP(A323,Families!A:B,2,FALSE)</f>
        <v xml:space="preserve"> Identification and Authentication</v>
      </c>
      <c r="C323" s="13" t="str">
        <f>VLOOKUP(D323,'NIST 800-53 (Rev. 4)'!A:C,3,FALSE)</f>
        <v>AUTHENTICATOR MANAGEMENT</v>
      </c>
      <c r="D323" s="12" t="s">
        <v>122</v>
      </c>
      <c r="E323" s="55">
        <v>0</v>
      </c>
      <c r="F323" s="2" t="str">
        <f t="shared" ref="F323:F374" si="31">CONCATENATE(D323,"-",E323)</f>
        <v>IA-5-0</v>
      </c>
      <c r="G323" s="17" t="s">
        <v>667</v>
      </c>
      <c r="H323" s="13" t="str">
        <f t="shared" ref="H323:H386" si="32">IF(I323 = "", "N", "Y")</f>
        <v>Y</v>
      </c>
      <c r="I323" s="13" t="str">
        <f t="shared" ref="I323:I386" si="33">F323</f>
        <v>IA-5-0</v>
      </c>
      <c r="J323" s="13" t="str">
        <f t="shared" ref="J323:J386" si="34">IF(K323=" ","N","Y")</f>
        <v>Y</v>
      </c>
      <c r="K323" s="13" t="str">
        <f>IFERROR(VLOOKUP(F323,'Low High Medium'!I:I,1,FALSE)," ")</f>
        <v>IA-5-0</v>
      </c>
      <c r="L323" s="13" t="str">
        <f t="shared" ref="L323:L386" si="35">IF(M323= " ", "N", "Y")</f>
        <v>Y</v>
      </c>
      <c r="M323" s="13" t="str">
        <f>IFERROR(VLOOKUP(F323,'Low High Medium'!D:D,1,FALSE)," ")</f>
        <v>IA-5-0</v>
      </c>
      <c r="N323" s="13" t="str">
        <f>VLOOKUP(D323,'NIST 800-53 (Rev. 4)'!A:D,4,FALSE)</f>
        <v>P1</v>
      </c>
    </row>
    <row r="324" spans="1:14">
      <c r="A324" s="13" t="str">
        <f t="shared" si="30"/>
        <v>IA</v>
      </c>
      <c r="B324" s="13" t="str">
        <f>VLOOKUP(A324,Families!A:B,2,FALSE)</f>
        <v xml:space="preserve"> Identification and Authentication</v>
      </c>
      <c r="C324" s="13" t="str">
        <f>VLOOKUP(D324,'NIST 800-53 (Rev. 4)'!A:C,3,FALSE)</f>
        <v>AUTHENTICATOR MANAGEMENT</v>
      </c>
      <c r="D324" s="12" t="s">
        <v>122</v>
      </c>
      <c r="E324" s="55">
        <v>1</v>
      </c>
      <c r="F324" s="2" t="str">
        <f t="shared" si="31"/>
        <v>IA-5-1</v>
      </c>
      <c r="G324" s="17" t="s">
        <v>123</v>
      </c>
      <c r="H324" s="13" t="str">
        <f t="shared" si="32"/>
        <v>Y</v>
      </c>
      <c r="I324" s="13" t="str">
        <f t="shared" si="33"/>
        <v>IA-5-1</v>
      </c>
      <c r="J324" s="13" t="str">
        <f t="shared" si="34"/>
        <v>Y</v>
      </c>
      <c r="K324" s="13" t="str">
        <f>IFERROR(VLOOKUP(F324,'Low High Medium'!I:I,1,FALSE)," ")</f>
        <v>IA-5-1</v>
      </c>
      <c r="L324" s="13" t="str">
        <f t="shared" si="35"/>
        <v>Y</v>
      </c>
      <c r="M324" s="13" t="str">
        <f>IFERROR(VLOOKUP(F324,'Low High Medium'!D:D,1,FALSE)," ")</f>
        <v>IA-5-1</v>
      </c>
      <c r="N324" s="13" t="str">
        <f>VLOOKUP(D324,'NIST 800-53 (Rev. 4)'!A:D,4,FALSE)</f>
        <v>P1</v>
      </c>
    </row>
    <row r="325" spans="1:14">
      <c r="A325" s="13" t="str">
        <f t="shared" si="30"/>
        <v>IA</v>
      </c>
      <c r="B325" s="13" t="str">
        <f>VLOOKUP(A325,Families!A:B,2,FALSE)</f>
        <v xml:space="preserve"> Identification and Authentication</v>
      </c>
      <c r="C325" s="13" t="str">
        <f>VLOOKUP(D325,'NIST 800-53 (Rev. 4)'!A:C,3,FALSE)</f>
        <v>AUTHENTICATOR MANAGEMENT</v>
      </c>
      <c r="D325" s="12" t="s">
        <v>122</v>
      </c>
      <c r="E325" s="55">
        <v>2</v>
      </c>
      <c r="F325" s="2" t="str">
        <f t="shared" si="31"/>
        <v>IA-5-2</v>
      </c>
      <c r="G325" s="17" t="s">
        <v>123</v>
      </c>
      <c r="H325" s="13" t="str">
        <f t="shared" si="32"/>
        <v>N</v>
      </c>
      <c r="I325" s="13"/>
      <c r="J325" s="13" t="str">
        <f t="shared" si="34"/>
        <v>Y</v>
      </c>
      <c r="K325" s="13" t="str">
        <f>IFERROR(VLOOKUP(F325,'Low High Medium'!I:I,1,FALSE)," ")</f>
        <v>IA-5-2</v>
      </c>
      <c r="L325" s="13" t="str">
        <f t="shared" si="35"/>
        <v>Y</v>
      </c>
      <c r="M325" s="13" t="str">
        <f>IFERROR(VLOOKUP(F325,'Low High Medium'!D:D,1,FALSE)," ")</f>
        <v>IA-5-2</v>
      </c>
      <c r="N325" s="13" t="str">
        <f>VLOOKUP(D325,'NIST 800-53 (Rev. 4)'!A:D,4,FALSE)</f>
        <v>P1</v>
      </c>
    </row>
    <row r="326" spans="1:14">
      <c r="A326" s="13" t="str">
        <f t="shared" si="30"/>
        <v>IA</v>
      </c>
      <c r="B326" s="13" t="str">
        <f>VLOOKUP(A326,Families!A:B,2,FALSE)</f>
        <v xml:space="preserve"> Identification and Authentication</v>
      </c>
      <c r="C326" s="13" t="str">
        <f>VLOOKUP(D326,'NIST 800-53 (Rev. 4)'!A:C,3,FALSE)</f>
        <v>AUTHENTICATOR MANAGEMENT</v>
      </c>
      <c r="D326" s="12" t="s">
        <v>122</v>
      </c>
      <c r="E326" s="55">
        <v>3</v>
      </c>
      <c r="F326" s="2" t="str">
        <f t="shared" si="31"/>
        <v>IA-5-3</v>
      </c>
      <c r="G326" s="17" t="s">
        <v>609</v>
      </c>
      <c r="H326" s="13" t="str">
        <f t="shared" si="32"/>
        <v>N</v>
      </c>
      <c r="I326" s="13"/>
      <c r="J326" s="13" t="str">
        <f t="shared" si="34"/>
        <v>Y</v>
      </c>
      <c r="K326" s="13" t="str">
        <f>IFERROR(VLOOKUP(F326,'Low High Medium'!I:I,1,FALSE)," ")</f>
        <v>IA-5-3</v>
      </c>
      <c r="L326" s="13" t="str">
        <f t="shared" si="35"/>
        <v>Y</v>
      </c>
      <c r="M326" s="13" t="str">
        <f>IFERROR(VLOOKUP(F326,'Low High Medium'!D:D,1,FALSE)," ")</f>
        <v>IA-5-3</v>
      </c>
      <c r="N326" s="13" t="str">
        <f>VLOOKUP(D326,'NIST 800-53 (Rev. 4)'!A:D,4,FALSE)</f>
        <v>P1</v>
      </c>
    </row>
    <row r="327" spans="1:14">
      <c r="A327" s="13" t="str">
        <f t="shared" si="30"/>
        <v>IA</v>
      </c>
      <c r="B327" s="13" t="str">
        <f>VLOOKUP(A327,Families!A:B,2,FALSE)</f>
        <v xml:space="preserve"> Identification and Authentication</v>
      </c>
      <c r="C327" s="13" t="str">
        <f>VLOOKUP(D327,'NIST 800-53 (Rev. 4)'!A:C,3,FALSE)</f>
        <v>AUTHENTICATOR MANAGEMENT</v>
      </c>
      <c r="D327" s="12" t="s">
        <v>122</v>
      </c>
      <c r="E327" s="55">
        <v>4</v>
      </c>
      <c r="F327" s="2" t="str">
        <f t="shared" si="31"/>
        <v>IA-5-4</v>
      </c>
      <c r="G327" s="17" t="s">
        <v>124</v>
      </c>
      <c r="H327" s="13" t="str">
        <f t="shared" si="32"/>
        <v>N</v>
      </c>
      <c r="I327" s="13"/>
      <c r="J327" s="13" t="str">
        <f t="shared" si="34"/>
        <v>Y</v>
      </c>
      <c r="K327" s="13" t="str">
        <f>IFERROR(VLOOKUP(F327,'Low High Medium'!I:I,1,FALSE)," ")</f>
        <v>IA-5-4</v>
      </c>
      <c r="L327" s="13" t="str">
        <f t="shared" si="35"/>
        <v>Y</v>
      </c>
      <c r="M327" s="13" t="str">
        <f>IFERROR(VLOOKUP(F327,'Low High Medium'!D:D,1,FALSE)," ")</f>
        <v>IA-5-4</v>
      </c>
      <c r="N327" s="13" t="str">
        <f>VLOOKUP(D327,'NIST 800-53 (Rev. 4)'!A:D,4,FALSE)</f>
        <v>P1</v>
      </c>
    </row>
    <row r="328" spans="1:14">
      <c r="A328" s="13" t="str">
        <f t="shared" si="30"/>
        <v>IA</v>
      </c>
      <c r="B328" s="13" t="str">
        <f>VLOOKUP(A328,Families!A:B,2,FALSE)</f>
        <v xml:space="preserve"> Identification and Authentication</v>
      </c>
      <c r="C328" s="13" t="str">
        <f>VLOOKUP(D328,'NIST 800-53 (Rev. 4)'!A:C,3,FALSE)</f>
        <v>AUTHENTICATOR MANAGEMENT</v>
      </c>
      <c r="D328" s="12" t="s">
        <v>122</v>
      </c>
      <c r="E328" s="55">
        <v>5</v>
      </c>
      <c r="F328" s="2" t="str">
        <f t="shared" si="31"/>
        <v>IA-5-5</v>
      </c>
      <c r="G328" s="17" t="s">
        <v>609</v>
      </c>
      <c r="H328" s="13" t="str">
        <f t="shared" si="32"/>
        <v>N</v>
      </c>
      <c r="I328" s="13"/>
      <c r="J328" s="13" t="str">
        <f t="shared" si="34"/>
        <v>N</v>
      </c>
      <c r="K328" s="13" t="str">
        <f>IFERROR(VLOOKUP(F328,'Low High Medium'!I:I,1,FALSE)," ")</f>
        <v xml:space="preserve"> </v>
      </c>
      <c r="L328" s="13" t="str">
        <f t="shared" si="35"/>
        <v>N</v>
      </c>
      <c r="M328" s="13" t="str">
        <f>IFERROR(VLOOKUP(F328,'Low High Medium'!D:D,1,FALSE)," ")</f>
        <v xml:space="preserve"> </v>
      </c>
      <c r="N328" s="13" t="str">
        <f>VLOOKUP(D328,'NIST 800-53 (Rev. 4)'!A:D,4,FALSE)</f>
        <v>P1</v>
      </c>
    </row>
    <row r="329" spans="1:14">
      <c r="A329" s="13" t="str">
        <f t="shared" si="30"/>
        <v>IA</v>
      </c>
      <c r="B329" s="13" t="str">
        <f>VLOOKUP(A329,Families!A:B,2,FALSE)</f>
        <v xml:space="preserve"> Identification and Authentication</v>
      </c>
      <c r="C329" s="13" t="str">
        <f>VLOOKUP(D329,'NIST 800-53 (Rev. 4)'!A:C,3,FALSE)</f>
        <v>AUTHENTICATOR MANAGEMENT</v>
      </c>
      <c r="D329" s="12" t="s">
        <v>122</v>
      </c>
      <c r="E329" s="55">
        <v>6</v>
      </c>
      <c r="F329" s="2" t="str">
        <f t="shared" si="31"/>
        <v>IA-5-6</v>
      </c>
      <c r="G329" s="17" t="s">
        <v>609</v>
      </c>
      <c r="H329" s="13" t="str">
        <f t="shared" si="32"/>
        <v>N</v>
      </c>
      <c r="I329" s="13"/>
      <c r="J329" s="13" t="str">
        <f t="shared" si="34"/>
        <v>Y</v>
      </c>
      <c r="K329" s="13" t="str">
        <f>IFERROR(VLOOKUP(F329,'Low High Medium'!I:I,1,FALSE)," ")</f>
        <v>IA-5-6</v>
      </c>
      <c r="L329" s="13" t="str">
        <f t="shared" si="35"/>
        <v>Y</v>
      </c>
      <c r="M329" s="13" t="str">
        <f>IFERROR(VLOOKUP(F329,'Low High Medium'!D:D,1,FALSE)," ")</f>
        <v>IA-5-6</v>
      </c>
      <c r="N329" s="13" t="str">
        <f>VLOOKUP(D329,'NIST 800-53 (Rev. 4)'!A:D,4,FALSE)</f>
        <v>P1</v>
      </c>
    </row>
    <row r="330" spans="1:14">
      <c r="A330" s="13" t="str">
        <f t="shared" si="30"/>
        <v>IA</v>
      </c>
      <c r="B330" s="13" t="str">
        <f>VLOOKUP(A330,Families!A:B,2,FALSE)</f>
        <v xml:space="preserve"> Identification and Authentication</v>
      </c>
      <c r="C330" s="13" t="str">
        <f>VLOOKUP(D330,'NIST 800-53 (Rev. 4)'!A:C,3,FALSE)</f>
        <v>AUTHENTICATOR MANAGEMENT</v>
      </c>
      <c r="D330" s="12" t="s">
        <v>122</v>
      </c>
      <c r="E330" s="55">
        <v>7</v>
      </c>
      <c r="F330" s="2" t="str">
        <f t="shared" si="31"/>
        <v>IA-5-7</v>
      </c>
      <c r="G330" s="17" t="s">
        <v>609</v>
      </c>
      <c r="H330" s="13" t="str">
        <f t="shared" si="32"/>
        <v>N</v>
      </c>
      <c r="I330" s="13"/>
      <c r="J330" s="13" t="str">
        <f t="shared" si="34"/>
        <v>Y</v>
      </c>
      <c r="K330" s="13" t="str">
        <f>IFERROR(VLOOKUP(F330,'Low High Medium'!I:I,1,FALSE)," ")</f>
        <v>IA-5-7</v>
      </c>
      <c r="L330" s="13" t="str">
        <f t="shared" si="35"/>
        <v>Y</v>
      </c>
      <c r="M330" s="13" t="str">
        <f>IFERROR(VLOOKUP(F330,'Low High Medium'!D:D,1,FALSE)," ")</f>
        <v>IA-5-7</v>
      </c>
      <c r="N330" s="13" t="str">
        <f>VLOOKUP(D330,'NIST 800-53 (Rev. 4)'!A:D,4,FALSE)</f>
        <v>P1</v>
      </c>
    </row>
    <row r="331" spans="1:14">
      <c r="A331" s="13" t="str">
        <f t="shared" si="30"/>
        <v>IA</v>
      </c>
      <c r="B331" s="13" t="str">
        <f>VLOOKUP(A331,Families!A:B,2,FALSE)</f>
        <v xml:space="preserve"> Identification and Authentication</v>
      </c>
      <c r="C331" s="13" t="str">
        <f>VLOOKUP(D331,'NIST 800-53 (Rev. 4)'!A:C,3,FALSE)</f>
        <v>AUTHENTICATOR MANAGEMENT</v>
      </c>
      <c r="D331" s="12" t="s">
        <v>122</v>
      </c>
      <c r="E331" s="55">
        <v>8</v>
      </c>
      <c r="F331" s="2" t="str">
        <f t="shared" si="31"/>
        <v>IA-5-8</v>
      </c>
      <c r="G331" s="17" t="s">
        <v>609</v>
      </c>
      <c r="H331" s="13" t="str">
        <f t="shared" si="32"/>
        <v>N</v>
      </c>
      <c r="I331" s="13"/>
      <c r="J331" s="13" t="str">
        <f t="shared" si="34"/>
        <v>N</v>
      </c>
      <c r="K331" s="13" t="str">
        <f>IFERROR(VLOOKUP(F331,'Low High Medium'!I:I,1,FALSE)," ")</f>
        <v xml:space="preserve"> </v>
      </c>
      <c r="L331" s="13" t="str">
        <f t="shared" si="35"/>
        <v>Y</v>
      </c>
      <c r="M331" s="13" t="str">
        <f>IFERROR(VLOOKUP(F331,'Low High Medium'!D:D,1,FALSE)," ")</f>
        <v>IA-5-8</v>
      </c>
      <c r="N331" s="13" t="str">
        <f>VLOOKUP(D331,'NIST 800-53 (Rev. 4)'!A:D,4,FALSE)</f>
        <v>P1</v>
      </c>
    </row>
    <row r="332" spans="1:14">
      <c r="A332" s="13" t="str">
        <f t="shared" si="30"/>
        <v>IA</v>
      </c>
      <c r="B332" s="13" t="str">
        <f>VLOOKUP(A332,Families!A:B,2,FALSE)</f>
        <v xml:space="preserve"> Identification and Authentication</v>
      </c>
      <c r="C332" s="13" t="str">
        <f>VLOOKUP(D332,'NIST 800-53 (Rev. 4)'!A:C,3,FALSE)</f>
        <v>AUTHENTICATOR MANAGEMENT</v>
      </c>
      <c r="D332" s="12" t="s">
        <v>122</v>
      </c>
      <c r="E332" s="55">
        <v>9</v>
      </c>
      <c r="F332" s="2" t="str">
        <f t="shared" si="31"/>
        <v>IA-5-9</v>
      </c>
      <c r="G332" s="17" t="s">
        <v>609</v>
      </c>
      <c r="H332" s="13" t="str">
        <f t="shared" si="32"/>
        <v>N</v>
      </c>
      <c r="I332" s="13"/>
      <c r="J332" s="13" t="str">
        <f t="shared" si="34"/>
        <v>N</v>
      </c>
      <c r="K332" s="13" t="str">
        <f>IFERROR(VLOOKUP(F332,'Low High Medium'!I:I,1,FALSE)," ")</f>
        <v xml:space="preserve"> </v>
      </c>
      <c r="L332" s="13" t="str">
        <f t="shared" si="35"/>
        <v>N</v>
      </c>
      <c r="M332" s="13" t="str">
        <f>IFERROR(VLOOKUP(F332,'Low High Medium'!D:D,1,FALSE)," ")</f>
        <v xml:space="preserve"> </v>
      </c>
      <c r="N332" s="13" t="str">
        <f>VLOOKUP(D332,'NIST 800-53 (Rev. 4)'!A:D,4,FALSE)</f>
        <v>P1</v>
      </c>
    </row>
    <row r="333" spans="1:14">
      <c r="A333" s="13" t="str">
        <f t="shared" si="30"/>
        <v>IA</v>
      </c>
      <c r="B333" s="13" t="str">
        <f>VLOOKUP(A333,Families!A:B,2,FALSE)</f>
        <v xml:space="preserve"> Identification and Authentication</v>
      </c>
      <c r="C333" s="13" t="str">
        <f>VLOOKUP(D333,'NIST 800-53 (Rev. 4)'!A:C,3,FALSE)</f>
        <v>AUTHENTICATOR MANAGEMENT</v>
      </c>
      <c r="D333" s="12" t="s">
        <v>122</v>
      </c>
      <c r="E333" s="55">
        <v>10</v>
      </c>
      <c r="F333" s="2" t="str">
        <f t="shared" si="31"/>
        <v>IA-5-10</v>
      </c>
      <c r="G333" s="17" t="s">
        <v>609</v>
      </c>
      <c r="H333" s="13" t="str">
        <f t="shared" si="32"/>
        <v>N</v>
      </c>
      <c r="I333" s="13"/>
      <c r="J333" s="13" t="str">
        <f t="shared" si="34"/>
        <v>N</v>
      </c>
      <c r="K333" s="13" t="str">
        <f>IFERROR(VLOOKUP(F333,'Low High Medium'!I:I,1,FALSE)," ")</f>
        <v xml:space="preserve"> </v>
      </c>
      <c r="L333" s="13" t="str">
        <f t="shared" si="35"/>
        <v>N</v>
      </c>
      <c r="M333" s="13" t="str">
        <f>IFERROR(VLOOKUP(F333,'Low High Medium'!D:D,1,FALSE)," ")</f>
        <v xml:space="preserve"> </v>
      </c>
      <c r="N333" s="13" t="str">
        <f>VLOOKUP(D333,'NIST 800-53 (Rev. 4)'!A:D,4,FALSE)</f>
        <v>P1</v>
      </c>
    </row>
    <row r="334" spans="1:14">
      <c r="A334" s="13" t="str">
        <f t="shared" si="30"/>
        <v>IA</v>
      </c>
      <c r="B334" s="13" t="str">
        <f>VLOOKUP(A334,Families!A:B,2,FALSE)</f>
        <v xml:space="preserve"> Identification and Authentication</v>
      </c>
      <c r="C334" s="13" t="str">
        <f>VLOOKUP(D334,'NIST 800-53 (Rev. 4)'!A:C,3,FALSE)</f>
        <v>AUTHENTICATOR MANAGEMENT</v>
      </c>
      <c r="D334" s="12" t="s">
        <v>122</v>
      </c>
      <c r="E334" s="55">
        <v>11</v>
      </c>
      <c r="F334" s="2" t="str">
        <f t="shared" si="31"/>
        <v>IA-5-11</v>
      </c>
      <c r="G334" s="17" t="s">
        <v>609</v>
      </c>
      <c r="H334" s="13" t="str">
        <f t="shared" si="32"/>
        <v>Y</v>
      </c>
      <c r="I334" s="13" t="str">
        <f t="shared" si="33"/>
        <v>IA-5-11</v>
      </c>
      <c r="J334" s="13" t="str">
        <f t="shared" si="34"/>
        <v>Y</v>
      </c>
      <c r="K334" s="13" t="str">
        <f>IFERROR(VLOOKUP(F334,'Low High Medium'!I:I,1,FALSE)," ")</f>
        <v>IA-5-11</v>
      </c>
      <c r="L334" s="13" t="str">
        <f t="shared" si="35"/>
        <v>Y</v>
      </c>
      <c r="M334" s="13" t="str">
        <f>IFERROR(VLOOKUP(F334,'Low High Medium'!D:D,1,FALSE)," ")</f>
        <v>IA-5-11</v>
      </c>
      <c r="N334" s="13" t="str">
        <f>VLOOKUP(D334,'NIST 800-53 (Rev. 4)'!A:D,4,FALSE)</f>
        <v>P1</v>
      </c>
    </row>
    <row r="335" spans="1:14">
      <c r="A335" s="13" t="str">
        <f t="shared" si="30"/>
        <v>IA</v>
      </c>
      <c r="B335" s="13" t="str">
        <f>VLOOKUP(A335,Families!A:B,2,FALSE)</f>
        <v xml:space="preserve"> Identification and Authentication</v>
      </c>
      <c r="C335" s="13" t="str">
        <f>VLOOKUP(D335,'NIST 800-53 (Rev. 4)'!A:C,3,FALSE)</f>
        <v>AUTHENTICATOR MANAGEMENT</v>
      </c>
      <c r="D335" s="12" t="s">
        <v>122</v>
      </c>
      <c r="E335" s="55">
        <v>12</v>
      </c>
      <c r="F335" s="2" t="str">
        <f t="shared" si="31"/>
        <v>IA-5-12</v>
      </c>
      <c r="G335" s="17" t="s">
        <v>609</v>
      </c>
      <c r="H335" s="13" t="str">
        <f t="shared" si="32"/>
        <v>N</v>
      </c>
      <c r="I335" s="13"/>
      <c r="J335" s="13" t="str">
        <f t="shared" si="34"/>
        <v>N</v>
      </c>
      <c r="K335" s="13" t="str">
        <f>IFERROR(VLOOKUP(F335,'Low High Medium'!I:I,1,FALSE)," ")</f>
        <v xml:space="preserve"> </v>
      </c>
      <c r="L335" s="13" t="str">
        <f t="shared" si="35"/>
        <v>N</v>
      </c>
      <c r="M335" s="13" t="str">
        <f>IFERROR(VLOOKUP(F335,'Low High Medium'!D:D,1,FALSE)," ")</f>
        <v xml:space="preserve"> </v>
      </c>
      <c r="N335" s="13" t="str">
        <f>VLOOKUP(D335,'NIST 800-53 (Rev. 4)'!A:D,4,FALSE)</f>
        <v>P1</v>
      </c>
    </row>
    <row r="336" spans="1:14">
      <c r="A336" s="13" t="str">
        <f t="shared" si="30"/>
        <v>IA</v>
      </c>
      <c r="B336" s="13" t="str">
        <f>VLOOKUP(A336,Families!A:B,2,FALSE)</f>
        <v xml:space="preserve"> Identification and Authentication</v>
      </c>
      <c r="C336" s="13" t="str">
        <f>VLOOKUP(D336,'NIST 800-53 (Rev. 4)'!A:C,3,FALSE)</f>
        <v>AUTHENTICATOR MANAGEMENT</v>
      </c>
      <c r="D336" s="12" t="s">
        <v>122</v>
      </c>
      <c r="E336" s="55">
        <v>13</v>
      </c>
      <c r="F336" s="2" t="str">
        <f t="shared" si="31"/>
        <v>IA-5-13</v>
      </c>
      <c r="G336" s="17" t="s">
        <v>609</v>
      </c>
      <c r="H336" s="13" t="str">
        <f t="shared" si="32"/>
        <v>N</v>
      </c>
      <c r="I336" s="13"/>
      <c r="J336" s="13" t="str">
        <f t="shared" si="34"/>
        <v>N</v>
      </c>
      <c r="K336" s="13" t="str">
        <f>IFERROR(VLOOKUP(F336,'Low High Medium'!I:I,1,FALSE)," ")</f>
        <v xml:space="preserve"> </v>
      </c>
      <c r="L336" s="13" t="str">
        <f t="shared" si="35"/>
        <v>Y</v>
      </c>
      <c r="M336" s="13" t="str">
        <f>IFERROR(VLOOKUP(F336,'Low High Medium'!D:D,1,FALSE)," ")</f>
        <v>IA-5-13</v>
      </c>
      <c r="N336" s="13" t="str">
        <f>VLOOKUP(D336,'NIST 800-53 (Rev. 4)'!A:D,4,FALSE)</f>
        <v>P1</v>
      </c>
    </row>
    <row r="337" spans="1:14">
      <c r="A337" s="13" t="str">
        <f t="shared" si="30"/>
        <v>IA</v>
      </c>
      <c r="B337" s="13" t="str">
        <f>VLOOKUP(A337,Families!A:B,2,FALSE)</f>
        <v xml:space="preserve"> Identification and Authentication</v>
      </c>
      <c r="C337" s="13" t="str">
        <f>VLOOKUP(D337,'NIST 800-53 (Rev. 4)'!A:C,3,FALSE)</f>
        <v>AUTHENTICATOR MANAGEMENT</v>
      </c>
      <c r="D337" s="12" t="s">
        <v>122</v>
      </c>
      <c r="E337" s="55">
        <v>14</v>
      </c>
      <c r="F337" s="2" t="str">
        <f t="shared" si="31"/>
        <v>IA-5-14</v>
      </c>
      <c r="G337" s="17" t="s">
        <v>609</v>
      </c>
      <c r="H337" s="13" t="str">
        <f t="shared" si="32"/>
        <v>N</v>
      </c>
      <c r="I337" s="13"/>
      <c r="J337" s="13" t="str">
        <f t="shared" si="34"/>
        <v>N</v>
      </c>
      <c r="K337" s="13" t="str">
        <f>IFERROR(VLOOKUP(F337,'Low High Medium'!I:I,1,FALSE)," ")</f>
        <v xml:space="preserve"> </v>
      </c>
      <c r="L337" s="13" t="str">
        <f t="shared" si="35"/>
        <v>N</v>
      </c>
      <c r="M337" s="13" t="str">
        <f>IFERROR(VLOOKUP(F337,'Low High Medium'!D:D,1,FALSE)," ")</f>
        <v xml:space="preserve"> </v>
      </c>
      <c r="N337" s="13" t="str">
        <f>VLOOKUP(D337,'NIST 800-53 (Rev. 4)'!A:D,4,FALSE)</f>
        <v>P1</v>
      </c>
    </row>
    <row r="338" spans="1:14">
      <c r="A338" s="13" t="str">
        <f t="shared" si="30"/>
        <v>IA</v>
      </c>
      <c r="B338" s="13" t="str">
        <f>VLOOKUP(A338,Families!A:B,2,FALSE)</f>
        <v xml:space="preserve"> Identification and Authentication</v>
      </c>
      <c r="C338" s="13" t="str">
        <f>VLOOKUP(D338,'NIST 800-53 (Rev. 4)'!A:C,3,FALSE)</f>
        <v>AUTHENTICATOR MANAGEMENT</v>
      </c>
      <c r="D338" s="12" t="s">
        <v>122</v>
      </c>
      <c r="E338" s="55">
        <v>15</v>
      </c>
      <c r="F338" s="2" t="str">
        <f t="shared" si="31"/>
        <v>IA-5-15</v>
      </c>
      <c r="G338" s="17" t="s">
        <v>609</v>
      </c>
      <c r="H338" s="13" t="str">
        <f t="shared" si="32"/>
        <v>N</v>
      </c>
      <c r="I338" s="13"/>
      <c r="J338" s="13" t="str">
        <f t="shared" si="34"/>
        <v>N</v>
      </c>
      <c r="K338" s="13" t="str">
        <f>IFERROR(VLOOKUP(F338,'Low High Medium'!I:I,1,FALSE)," ")</f>
        <v xml:space="preserve"> </v>
      </c>
      <c r="L338" s="13" t="str">
        <f t="shared" si="35"/>
        <v>N</v>
      </c>
      <c r="M338" s="13" t="str">
        <f>IFERROR(VLOOKUP(F338,'Low High Medium'!D:D,1,FALSE)," ")</f>
        <v xml:space="preserve"> </v>
      </c>
      <c r="N338" s="13" t="str">
        <f>VLOOKUP(D338,'NIST 800-53 (Rev. 4)'!A:D,4,FALSE)</f>
        <v>P1</v>
      </c>
    </row>
    <row r="339" spans="1:14">
      <c r="A339" s="13" t="str">
        <f t="shared" si="30"/>
        <v>IA</v>
      </c>
      <c r="B339" s="13" t="str">
        <f>VLOOKUP(A339,Families!A:B,2,FALSE)</f>
        <v xml:space="preserve"> Identification and Authentication</v>
      </c>
      <c r="C339" s="13" t="str">
        <f>VLOOKUP(D339,'NIST 800-53 (Rev. 4)'!A:C,3,FALSE)</f>
        <v>AUTHENTICATOR FEEDBACK</v>
      </c>
      <c r="D339" s="12" t="s">
        <v>123</v>
      </c>
      <c r="E339" s="56">
        <v>0</v>
      </c>
      <c r="F339" s="2" t="str">
        <f t="shared" si="31"/>
        <v>IA-6-0</v>
      </c>
      <c r="G339" s="17" t="s">
        <v>161</v>
      </c>
      <c r="H339" s="13" t="str">
        <f t="shared" si="32"/>
        <v>Y</v>
      </c>
      <c r="I339" s="13" t="str">
        <f t="shared" si="33"/>
        <v>IA-6-0</v>
      </c>
      <c r="J339" s="13" t="str">
        <f t="shared" si="34"/>
        <v>Y</v>
      </c>
      <c r="K339" s="13" t="str">
        <f>IFERROR(VLOOKUP(F339,'Low High Medium'!I:I,1,FALSE)," ")</f>
        <v>IA-6-0</v>
      </c>
      <c r="L339" s="13" t="str">
        <f t="shared" si="35"/>
        <v>Y</v>
      </c>
      <c r="M339" s="13" t="str">
        <f>IFERROR(VLOOKUP(F339,'Low High Medium'!D:D,1,FALSE)," ")</f>
        <v>IA-6-0</v>
      </c>
      <c r="N339" s="13" t="str">
        <f>VLOOKUP(D339,'NIST 800-53 (Rev. 4)'!A:D,4,FALSE)</f>
        <v>P2</v>
      </c>
    </row>
    <row r="340" spans="1:14">
      <c r="A340" s="13" t="str">
        <f t="shared" si="30"/>
        <v>IA</v>
      </c>
      <c r="B340" s="13" t="str">
        <f>VLOOKUP(A340,Families!A:B,2,FALSE)</f>
        <v xml:space="preserve"> Identification and Authentication</v>
      </c>
      <c r="C340" s="13" t="str">
        <f>VLOOKUP(D340,'NIST 800-53 (Rev. 4)'!A:C,3,FALSE)</f>
        <v>CRYPTOGRAPHIC MODULE AUTHENTICATION</v>
      </c>
      <c r="D340" s="12" t="s">
        <v>378</v>
      </c>
      <c r="E340" s="56">
        <v>0</v>
      </c>
      <c r="F340" s="2" t="str">
        <f t="shared" si="31"/>
        <v>IA-7-0</v>
      </c>
      <c r="G340" s="17" t="s">
        <v>668</v>
      </c>
      <c r="H340" s="13" t="str">
        <f t="shared" si="32"/>
        <v>Y</v>
      </c>
      <c r="I340" s="13" t="str">
        <f t="shared" si="33"/>
        <v>IA-7-0</v>
      </c>
      <c r="J340" s="13" t="str">
        <f t="shared" si="34"/>
        <v>Y</v>
      </c>
      <c r="K340" s="13" t="str">
        <f>IFERROR(VLOOKUP(F340,'Low High Medium'!I:I,1,FALSE)," ")</f>
        <v>IA-7-0</v>
      </c>
      <c r="L340" s="13" t="str">
        <f t="shared" si="35"/>
        <v>Y</v>
      </c>
      <c r="M340" s="13" t="str">
        <f>IFERROR(VLOOKUP(F340,'Low High Medium'!D:D,1,FALSE)," ")</f>
        <v>IA-7-0</v>
      </c>
      <c r="N340" s="13" t="str">
        <f>VLOOKUP(D340,'NIST 800-53 (Rev. 4)'!A:D,4,FALSE)</f>
        <v>P1</v>
      </c>
    </row>
    <row r="341" spans="1:14">
      <c r="A341" s="13" t="str">
        <f t="shared" si="30"/>
        <v>IA</v>
      </c>
      <c r="B341" s="13" t="str">
        <f>VLOOKUP(A341,Families!A:B,2,FALSE)</f>
        <v xml:space="preserve"> Identification and Authentication</v>
      </c>
      <c r="C341" s="13" t="str">
        <f>VLOOKUP(D341,'NIST 800-53 (Rev. 4)'!A:C,3,FALSE)</f>
        <v>IDENTIFICATION AND AUTHENTICATION (NON-ORGANIZATIONAL USERS)</v>
      </c>
      <c r="D341" s="12" t="s">
        <v>26</v>
      </c>
      <c r="E341" s="55">
        <v>0</v>
      </c>
      <c r="F341" s="2" t="str">
        <f t="shared" si="31"/>
        <v>IA-8-0</v>
      </c>
      <c r="G341" s="17" t="s">
        <v>669</v>
      </c>
      <c r="H341" s="13" t="str">
        <f t="shared" si="32"/>
        <v>Y</v>
      </c>
      <c r="I341" s="13" t="str">
        <f t="shared" si="33"/>
        <v>IA-8-0</v>
      </c>
      <c r="J341" s="13" t="str">
        <f t="shared" si="34"/>
        <v>Y</v>
      </c>
      <c r="K341" s="13" t="str">
        <f>IFERROR(VLOOKUP(F341,'Low High Medium'!I:I,1,FALSE)," ")</f>
        <v>IA-8-0</v>
      </c>
      <c r="L341" s="13" t="str">
        <f t="shared" si="35"/>
        <v>Y</v>
      </c>
      <c r="M341" s="13" t="str">
        <f>IFERROR(VLOOKUP(F341,'Low High Medium'!D:D,1,FALSE)," ")</f>
        <v>IA-8-0</v>
      </c>
      <c r="N341" s="13" t="str">
        <f>VLOOKUP(D341,'NIST 800-53 (Rev. 4)'!A:D,4,FALSE)</f>
        <v>P1</v>
      </c>
    </row>
    <row r="342" spans="1:14">
      <c r="A342" s="13" t="str">
        <f t="shared" si="30"/>
        <v>IA</v>
      </c>
      <c r="B342" s="13" t="str">
        <f>VLOOKUP(A342,Families!A:B,2,FALSE)</f>
        <v xml:space="preserve"> Identification and Authentication</v>
      </c>
      <c r="C342" s="13" t="str">
        <f>VLOOKUP(D342,'NIST 800-53 (Rev. 4)'!A:C,3,FALSE)</f>
        <v>IDENTIFICATION AND AUTHENTICATION (NON-ORGANIZATIONAL USERS)</v>
      </c>
      <c r="D342" s="12" t="s">
        <v>26</v>
      </c>
      <c r="E342" s="55">
        <v>1</v>
      </c>
      <c r="F342" s="2" t="str">
        <f t="shared" si="31"/>
        <v>IA-8-1</v>
      </c>
      <c r="G342" s="17" t="s">
        <v>117</v>
      </c>
      <c r="H342" s="13" t="str">
        <f t="shared" si="32"/>
        <v>Y</v>
      </c>
      <c r="I342" s="13" t="str">
        <f t="shared" si="33"/>
        <v>IA-8-1</v>
      </c>
      <c r="J342" s="13" t="str">
        <f t="shared" si="34"/>
        <v>Y</v>
      </c>
      <c r="K342" s="13" t="str">
        <f>IFERROR(VLOOKUP(F342,'Low High Medium'!I:I,1,FALSE)," ")</f>
        <v>IA-8-1</v>
      </c>
      <c r="L342" s="13" t="str">
        <f t="shared" si="35"/>
        <v>Y</v>
      </c>
      <c r="M342" s="13" t="str">
        <f>IFERROR(VLOOKUP(F342,'Low High Medium'!D:D,1,FALSE)," ")</f>
        <v>IA-8-1</v>
      </c>
      <c r="N342" s="13" t="str">
        <f>VLOOKUP(D342,'NIST 800-53 (Rev. 4)'!A:D,4,FALSE)</f>
        <v>P1</v>
      </c>
    </row>
    <row r="343" spans="1:14">
      <c r="A343" s="13" t="str">
        <f t="shared" si="30"/>
        <v>IA</v>
      </c>
      <c r="B343" s="13" t="str">
        <f>VLOOKUP(A343,Families!A:B,2,FALSE)</f>
        <v xml:space="preserve"> Identification and Authentication</v>
      </c>
      <c r="C343" s="13" t="str">
        <f>VLOOKUP(D343,'NIST 800-53 (Rev. 4)'!A:C,3,FALSE)</f>
        <v>IDENTIFICATION AND AUTHENTICATION (NON-ORGANIZATIONAL USERS)</v>
      </c>
      <c r="D343" s="12" t="s">
        <v>26</v>
      </c>
      <c r="E343" s="55">
        <v>2</v>
      </c>
      <c r="F343" s="2" t="str">
        <f t="shared" si="31"/>
        <v>IA-8-2</v>
      </c>
      <c r="G343" s="17" t="s">
        <v>27</v>
      </c>
      <c r="H343" s="13" t="str">
        <f t="shared" si="32"/>
        <v>Y</v>
      </c>
      <c r="I343" s="13" t="str">
        <f t="shared" si="33"/>
        <v>IA-8-2</v>
      </c>
      <c r="J343" s="13" t="str">
        <f t="shared" si="34"/>
        <v>Y</v>
      </c>
      <c r="K343" s="13" t="str">
        <f>IFERROR(VLOOKUP(F343,'Low High Medium'!I:I,1,FALSE)," ")</f>
        <v>IA-8-2</v>
      </c>
      <c r="L343" s="13" t="str">
        <f t="shared" si="35"/>
        <v>Y</v>
      </c>
      <c r="M343" s="13" t="str">
        <f>IFERROR(VLOOKUP(F343,'Low High Medium'!D:D,1,FALSE)," ")</f>
        <v>IA-8-2</v>
      </c>
      <c r="N343" s="13" t="str">
        <f>VLOOKUP(D343,'NIST 800-53 (Rev. 4)'!A:D,4,FALSE)</f>
        <v>P1</v>
      </c>
    </row>
    <row r="344" spans="1:14">
      <c r="A344" s="13" t="str">
        <f t="shared" si="30"/>
        <v>IA</v>
      </c>
      <c r="B344" s="13" t="str">
        <f>VLOOKUP(A344,Families!A:B,2,FALSE)</f>
        <v xml:space="preserve"> Identification and Authentication</v>
      </c>
      <c r="C344" s="13" t="str">
        <f>VLOOKUP(D344,'NIST 800-53 (Rev. 4)'!A:C,3,FALSE)</f>
        <v>IDENTIFICATION AND AUTHENTICATION (NON-ORGANIZATIONAL USERS)</v>
      </c>
      <c r="D344" s="12" t="s">
        <v>26</v>
      </c>
      <c r="E344" s="55">
        <v>3</v>
      </c>
      <c r="F344" s="2" t="str">
        <f t="shared" si="31"/>
        <v>IA-8-3</v>
      </c>
      <c r="G344" s="17" t="s">
        <v>97</v>
      </c>
      <c r="H344" s="13" t="str">
        <f t="shared" si="32"/>
        <v>Y</v>
      </c>
      <c r="I344" s="13" t="str">
        <f t="shared" si="33"/>
        <v>IA-8-3</v>
      </c>
      <c r="J344" s="13" t="str">
        <f t="shared" si="34"/>
        <v>Y</v>
      </c>
      <c r="K344" s="13" t="str">
        <f>IFERROR(VLOOKUP(F344,'Low High Medium'!I:I,1,FALSE)," ")</f>
        <v>IA-8-3</v>
      </c>
      <c r="L344" s="13" t="str">
        <f t="shared" si="35"/>
        <v>Y</v>
      </c>
      <c r="M344" s="13" t="str">
        <f>IFERROR(VLOOKUP(F344,'Low High Medium'!D:D,1,FALSE)," ")</f>
        <v>IA-8-3</v>
      </c>
      <c r="N344" s="13" t="str">
        <f>VLOOKUP(D344,'NIST 800-53 (Rev. 4)'!A:D,4,FALSE)</f>
        <v>P1</v>
      </c>
    </row>
    <row r="345" spans="1:14">
      <c r="A345" s="13" t="str">
        <f t="shared" si="30"/>
        <v>IA</v>
      </c>
      <c r="B345" s="13" t="str">
        <f>VLOOKUP(A345,Families!A:B,2,FALSE)</f>
        <v xml:space="preserve"> Identification and Authentication</v>
      </c>
      <c r="C345" s="13" t="str">
        <f>VLOOKUP(D345,'NIST 800-53 (Rev. 4)'!A:C,3,FALSE)</f>
        <v>IDENTIFICATION AND AUTHENTICATION (NON-ORGANIZATIONAL USERS)</v>
      </c>
      <c r="D345" s="12" t="s">
        <v>26</v>
      </c>
      <c r="E345" s="55">
        <v>4</v>
      </c>
      <c r="F345" s="2" t="str">
        <f t="shared" si="31"/>
        <v>IA-8-4</v>
      </c>
      <c r="G345" s="17" t="s">
        <v>97</v>
      </c>
      <c r="H345" s="13" t="str">
        <f t="shared" si="32"/>
        <v>Y</v>
      </c>
      <c r="I345" s="13" t="str">
        <f t="shared" si="33"/>
        <v>IA-8-4</v>
      </c>
      <c r="J345" s="13" t="str">
        <f t="shared" si="34"/>
        <v>Y</v>
      </c>
      <c r="K345" s="13" t="str">
        <f>IFERROR(VLOOKUP(F345,'Low High Medium'!I:I,1,FALSE)," ")</f>
        <v>IA-8-4</v>
      </c>
      <c r="L345" s="13" t="str">
        <f t="shared" si="35"/>
        <v>Y</v>
      </c>
      <c r="M345" s="13" t="str">
        <f>IFERROR(VLOOKUP(F345,'Low High Medium'!D:D,1,FALSE)," ")</f>
        <v>IA-8-4</v>
      </c>
      <c r="N345" s="13" t="str">
        <f>VLOOKUP(D345,'NIST 800-53 (Rev. 4)'!A:D,4,FALSE)</f>
        <v>P1</v>
      </c>
    </row>
    <row r="346" spans="1:14">
      <c r="A346" s="13" t="str">
        <f t="shared" si="30"/>
        <v>IA</v>
      </c>
      <c r="B346" s="13" t="str">
        <f>VLOOKUP(A346,Families!A:B,2,FALSE)</f>
        <v xml:space="preserve"> Identification and Authentication</v>
      </c>
      <c r="C346" s="13" t="str">
        <f>VLOOKUP(D346,'NIST 800-53 (Rev. 4)'!A:C,3,FALSE)</f>
        <v>IDENTIFICATION AND AUTHENTICATION (NON-ORGANIZATIONAL USERS)</v>
      </c>
      <c r="D346" s="12" t="s">
        <v>26</v>
      </c>
      <c r="E346" s="55">
        <v>5</v>
      </c>
      <c r="F346" s="2" t="str">
        <f t="shared" si="31"/>
        <v>IA-8-5</v>
      </c>
      <c r="G346" s="17" t="s">
        <v>27</v>
      </c>
      <c r="H346" s="13" t="str">
        <f t="shared" si="32"/>
        <v>N</v>
      </c>
      <c r="I346" s="13"/>
      <c r="J346" s="13" t="str">
        <f t="shared" si="34"/>
        <v>N</v>
      </c>
      <c r="K346" s="13" t="str">
        <f>IFERROR(VLOOKUP(F346,'Low High Medium'!I:I,1,FALSE)," ")</f>
        <v xml:space="preserve"> </v>
      </c>
      <c r="L346" s="13" t="str">
        <f t="shared" si="35"/>
        <v>N</v>
      </c>
      <c r="M346" s="13" t="str">
        <f>IFERROR(VLOOKUP(F346,'Low High Medium'!D:D,1,FALSE)," ")</f>
        <v xml:space="preserve"> </v>
      </c>
      <c r="N346" s="13" t="str">
        <f>VLOOKUP(D346,'NIST 800-53 (Rev. 4)'!A:D,4,FALSE)</f>
        <v>P1</v>
      </c>
    </row>
    <row r="347" spans="1:14">
      <c r="A347" s="13" t="str">
        <f t="shared" si="30"/>
        <v>IR</v>
      </c>
      <c r="B347" s="13" t="str">
        <f>VLOOKUP(A347,Families!A:B,2,FALSE)</f>
        <v xml:space="preserve"> Incident Response</v>
      </c>
      <c r="C347" s="13" t="str">
        <f>VLOOKUP(D347,'NIST 800-53 (Rev. 4)'!A:C,3,FALSE)</f>
        <v>INCIDENT RESPONSE POLICY AND PROCEDURES</v>
      </c>
      <c r="D347" s="12" t="s">
        <v>383</v>
      </c>
      <c r="E347" s="56">
        <v>0</v>
      </c>
      <c r="F347" s="2" t="str">
        <f t="shared" si="31"/>
        <v>IR-1-0</v>
      </c>
      <c r="G347" s="17" t="s">
        <v>219</v>
      </c>
      <c r="H347" s="13" t="str">
        <f t="shared" si="32"/>
        <v>Y</v>
      </c>
      <c r="I347" s="13" t="str">
        <f t="shared" si="33"/>
        <v>IR-1-0</v>
      </c>
      <c r="J347" s="13" t="str">
        <f t="shared" si="34"/>
        <v>Y</v>
      </c>
      <c r="K347" s="13" t="str">
        <f>IFERROR(VLOOKUP(F347,'Low High Medium'!I:I,1,FALSE)," ")</f>
        <v>IR-1-0</v>
      </c>
      <c r="L347" s="13" t="str">
        <f t="shared" si="35"/>
        <v>Y</v>
      </c>
      <c r="M347" s="13" t="str">
        <f>IFERROR(VLOOKUP(F347,'Low High Medium'!D:D,1,FALSE)," ")</f>
        <v>IR-1-0</v>
      </c>
      <c r="N347" s="13" t="str">
        <f>VLOOKUP(D347,'NIST 800-53 (Rev. 4)'!A:D,4,FALSE)</f>
        <v>P1</v>
      </c>
    </row>
    <row r="348" spans="1:14">
      <c r="A348" s="13" t="str">
        <f t="shared" si="30"/>
        <v>IR</v>
      </c>
      <c r="B348" s="13" t="str">
        <f>VLOOKUP(A348,Families!A:B,2,FALSE)</f>
        <v xml:space="preserve"> Incident Response</v>
      </c>
      <c r="C348" s="13" t="str">
        <f>VLOOKUP(D348,'NIST 800-53 (Rev. 4)'!A:C,3,FALSE)</f>
        <v>INCIDENT RESPONSE TRAINING</v>
      </c>
      <c r="D348" s="12" t="s">
        <v>385</v>
      </c>
      <c r="E348" s="55">
        <v>0</v>
      </c>
      <c r="F348" s="2" t="str">
        <f t="shared" si="31"/>
        <v>IR-2-0</v>
      </c>
      <c r="G348" s="17" t="s">
        <v>670</v>
      </c>
      <c r="H348" s="13" t="str">
        <f t="shared" si="32"/>
        <v>Y</v>
      </c>
      <c r="I348" s="13" t="str">
        <f t="shared" si="33"/>
        <v>IR-2-0</v>
      </c>
      <c r="J348" s="13" t="str">
        <f t="shared" si="34"/>
        <v>Y</v>
      </c>
      <c r="K348" s="13" t="str">
        <f>IFERROR(VLOOKUP(F348,'Low High Medium'!I:I,1,FALSE)," ")</f>
        <v>IR-2-0</v>
      </c>
      <c r="L348" s="13" t="str">
        <f t="shared" si="35"/>
        <v>Y</v>
      </c>
      <c r="M348" s="13" t="str">
        <f>IFERROR(VLOOKUP(F348,'Low High Medium'!D:D,1,FALSE)," ")</f>
        <v>IR-2-0</v>
      </c>
      <c r="N348" s="13" t="str">
        <f>VLOOKUP(D348,'NIST 800-53 (Rev. 4)'!A:D,4,FALSE)</f>
        <v>P2</v>
      </c>
    </row>
    <row r="349" spans="1:14">
      <c r="A349" s="13" t="str">
        <f t="shared" si="30"/>
        <v>IR</v>
      </c>
      <c r="B349" s="13" t="str">
        <f>VLOOKUP(A349,Families!A:B,2,FALSE)</f>
        <v xml:space="preserve"> Incident Response</v>
      </c>
      <c r="C349" s="13" t="str">
        <f>VLOOKUP(D349,'NIST 800-53 (Rev. 4)'!A:C,3,FALSE)</f>
        <v>INCIDENT RESPONSE TRAINING</v>
      </c>
      <c r="D349" s="12" t="s">
        <v>385</v>
      </c>
      <c r="E349" s="55">
        <v>1</v>
      </c>
      <c r="F349" s="2" t="str">
        <f t="shared" si="31"/>
        <v>IR-2-1</v>
      </c>
      <c r="G349" s="17" t="s">
        <v>609</v>
      </c>
      <c r="H349" s="13" t="str">
        <f t="shared" si="32"/>
        <v>N</v>
      </c>
      <c r="I349" s="13"/>
      <c r="J349" s="13" t="str">
        <f t="shared" si="34"/>
        <v>N</v>
      </c>
      <c r="K349" s="13" t="str">
        <f>IFERROR(VLOOKUP(F349,'Low High Medium'!I:I,1,FALSE)," ")</f>
        <v xml:space="preserve"> </v>
      </c>
      <c r="L349" s="13" t="str">
        <f t="shared" si="35"/>
        <v>Y</v>
      </c>
      <c r="M349" s="13" t="str">
        <f>IFERROR(VLOOKUP(F349,'Low High Medium'!D:D,1,FALSE)," ")</f>
        <v>IR-2-1</v>
      </c>
      <c r="N349" s="13" t="str">
        <f>VLOOKUP(D349,'NIST 800-53 (Rev. 4)'!A:D,4,FALSE)</f>
        <v>P2</v>
      </c>
    </row>
    <row r="350" spans="1:14">
      <c r="A350" s="13" t="str">
        <f t="shared" si="30"/>
        <v>IR</v>
      </c>
      <c r="B350" s="13" t="str">
        <f>VLOOKUP(A350,Families!A:B,2,FALSE)</f>
        <v xml:space="preserve"> Incident Response</v>
      </c>
      <c r="C350" s="13" t="str">
        <f>VLOOKUP(D350,'NIST 800-53 (Rev. 4)'!A:C,3,FALSE)</f>
        <v>INCIDENT RESPONSE TRAINING</v>
      </c>
      <c r="D350" s="12" t="s">
        <v>385</v>
      </c>
      <c r="E350" s="55">
        <v>2</v>
      </c>
      <c r="F350" s="2" t="str">
        <f t="shared" si="31"/>
        <v>IR-2-2</v>
      </c>
      <c r="G350" s="17" t="s">
        <v>609</v>
      </c>
      <c r="H350" s="13" t="str">
        <f t="shared" si="32"/>
        <v>N</v>
      </c>
      <c r="I350" s="13"/>
      <c r="J350" s="13" t="str">
        <f t="shared" si="34"/>
        <v>N</v>
      </c>
      <c r="K350" s="13" t="str">
        <f>IFERROR(VLOOKUP(F350,'Low High Medium'!I:I,1,FALSE)," ")</f>
        <v xml:space="preserve"> </v>
      </c>
      <c r="L350" s="13" t="str">
        <f t="shared" si="35"/>
        <v>Y</v>
      </c>
      <c r="M350" s="13" t="str">
        <f>IFERROR(VLOOKUP(F350,'Low High Medium'!D:D,1,FALSE)," ")</f>
        <v>IR-2-2</v>
      </c>
      <c r="N350" s="13" t="str">
        <f>VLOOKUP(D350,'NIST 800-53 (Rev. 4)'!A:D,4,FALSE)</f>
        <v>P2</v>
      </c>
    </row>
    <row r="351" spans="1:14">
      <c r="A351" s="13" t="str">
        <f t="shared" si="30"/>
        <v>IR</v>
      </c>
      <c r="B351" s="13" t="str">
        <f>VLOOKUP(A351,Families!A:B,2,FALSE)</f>
        <v xml:space="preserve"> Incident Response</v>
      </c>
      <c r="C351" s="13" t="str">
        <f>VLOOKUP(D351,'NIST 800-53 (Rev. 4)'!A:C,3,FALSE)</f>
        <v>INCIDENT RESPONSE TESTING</v>
      </c>
      <c r="D351" s="12" t="s">
        <v>125</v>
      </c>
      <c r="E351" s="55">
        <v>0</v>
      </c>
      <c r="F351" s="2" t="str">
        <f t="shared" si="31"/>
        <v>IR-3-0</v>
      </c>
      <c r="G351" s="17" t="s">
        <v>671</v>
      </c>
      <c r="H351" s="13" t="str">
        <f t="shared" si="32"/>
        <v>N</v>
      </c>
      <c r="I351" s="13"/>
      <c r="J351" s="13" t="str">
        <f t="shared" si="34"/>
        <v>Y</v>
      </c>
      <c r="K351" s="13" t="str">
        <f>IFERROR(VLOOKUP(F351,'Low High Medium'!I:I,1,FALSE)," ")</f>
        <v>IR-3-0</v>
      </c>
      <c r="L351" s="13" t="str">
        <f t="shared" si="35"/>
        <v>Y</v>
      </c>
      <c r="M351" s="13" t="str">
        <f>IFERROR(VLOOKUP(F351,'Low High Medium'!D:D,1,FALSE)," ")</f>
        <v>IR-3-0</v>
      </c>
      <c r="N351" s="13" t="str">
        <f>VLOOKUP(D351,'NIST 800-53 (Rev. 4)'!A:D,4,FALSE)</f>
        <v>P2</v>
      </c>
    </row>
    <row r="352" spans="1:14">
      <c r="A352" s="13" t="str">
        <f t="shared" si="30"/>
        <v>IR</v>
      </c>
      <c r="B352" s="13" t="str">
        <f>VLOOKUP(A352,Families!A:B,2,FALSE)</f>
        <v xml:space="preserve"> Incident Response</v>
      </c>
      <c r="C352" s="13" t="str">
        <f>VLOOKUP(D352,'NIST 800-53 (Rev. 4)'!A:C,3,FALSE)</f>
        <v>INCIDENT RESPONSE TESTING</v>
      </c>
      <c r="D352" s="12" t="s">
        <v>125</v>
      </c>
      <c r="E352" s="55">
        <v>1</v>
      </c>
      <c r="F352" s="2" t="str">
        <f t="shared" si="31"/>
        <v>IR-3-1</v>
      </c>
      <c r="G352" s="17" t="s">
        <v>43</v>
      </c>
      <c r="H352" s="13" t="str">
        <f t="shared" si="32"/>
        <v>N</v>
      </c>
      <c r="I352" s="13"/>
      <c r="J352" s="13" t="str">
        <f t="shared" si="34"/>
        <v>N</v>
      </c>
      <c r="K352" s="13" t="str">
        <f>IFERROR(VLOOKUP(F352,'Low High Medium'!I:I,1,FALSE)," ")</f>
        <v xml:space="preserve"> </v>
      </c>
      <c r="L352" s="13" t="str">
        <f t="shared" si="35"/>
        <v>N</v>
      </c>
      <c r="M352" s="13" t="str">
        <f>IFERROR(VLOOKUP(F352,'Low High Medium'!D:D,1,FALSE)," ")</f>
        <v xml:space="preserve"> </v>
      </c>
      <c r="N352" s="13" t="str">
        <f>VLOOKUP(D352,'NIST 800-53 (Rev. 4)'!A:D,4,FALSE)</f>
        <v>P2</v>
      </c>
    </row>
    <row r="353" spans="1:14">
      <c r="A353" s="13" t="str">
        <f t="shared" si="30"/>
        <v>IR</v>
      </c>
      <c r="B353" s="13" t="str">
        <f>VLOOKUP(A353,Families!A:B,2,FALSE)</f>
        <v xml:space="preserve"> Incident Response</v>
      </c>
      <c r="C353" s="13" t="str">
        <f>VLOOKUP(D353,'NIST 800-53 (Rev. 4)'!A:C,3,FALSE)</f>
        <v>INCIDENT RESPONSE TESTING</v>
      </c>
      <c r="D353" s="12" t="s">
        <v>125</v>
      </c>
      <c r="E353" s="55">
        <v>2</v>
      </c>
      <c r="F353" s="2" t="str">
        <f t="shared" si="31"/>
        <v>IR-3-2</v>
      </c>
      <c r="G353" s="17" t="s">
        <v>609</v>
      </c>
      <c r="H353" s="13" t="str">
        <f t="shared" si="32"/>
        <v>N</v>
      </c>
      <c r="I353" s="13"/>
      <c r="J353" s="13" t="str">
        <f t="shared" si="34"/>
        <v>Y</v>
      </c>
      <c r="K353" s="13" t="str">
        <f>IFERROR(VLOOKUP(F353,'Low High Medium'!I:I,1,FALSE)," ")</f>
        <v>IR-3-2</v>
      </c>
      <c r="L353" s="13" t="str">
        <f t="shared" si="35"/>
        <v>Y</v>
      </c>
      <c r="M353" s="13" t="str">
        <f>IFERROR(VLOOKUP(F353,'Low High Medium'!D:D,1,FALSE)," ")</f>
        <v>IR-3-2</v>
      </c>
      <c r="N353" s="13" t="str">
        <f>VLOOKUP(D353,'NIST 800-53 (Rev. 4)'!A:D,4,FALSE)</f>
        <v>P2</v>
      </c>
    </row>
    <row r="354" spans="1:14">
      <c r="A354" s="13" t="str">
        <f t="shared" si="30"/>
        <v>IR</v>
      </c>
      <c r="B354" s="13" t="str">
        <f>VLOOKUP(A354,Families!A:B,2,FALSE)</f>
        <v xml:space="preserve"> Incident Response</v>
      </c>
      <c r="C354" s="13" t="str">
        <f>VLOOKUP(D354,'NIST 800-53 (Rev. 4)'!A:C,3,FALSE)</f>
        <v>INCIDENT HANDLING</v>
      </c>
      <c r="D354" s="12" t="s">
        <v>126</v>
      </c>
      <c r="E354" s="55">
        <v>0</v>
      </c>
      <c r="F354" s="2" t="str">
        <f t="shared" si="31"/>
        <v>IR-4-0</v>
      </c>
      <c r="G354" s="17" t="s">
        <v>672</v>
      </c>
      <c r="H354" s="13" t="str">
        <f t="shared" si="32"/>
        <v>Y</v>
      </c>
      <c r="I354" s="13" t="str">
        <f t="shared" si="33"/>
        <v>IR-4-0</v>
      </c>
      <c r="J354" s="13" t="str">
        <f t="shared" si="34"/>
        <v>Y</v>
      </c>
      <c r="K354" s="13" t="str">
        <f>IFERROR(VLOOKUP(F354,'Low High Medium'!I:I,1,FALSE)," ")</f>
        <v>IR-4-0</v>
      </c>
      <c r="L354" s="13" t="str">
        <f t="shared" si="35"/>
        <v>Y</v>
      </c>
      <c r="M354" s="13" t="str">
        <f>IFERROR(VLOOKUP(F354,'Low High Medium'!D:D,1,FALSE)," ")</f>
        <v>IR-4-0</v>
      </c>
      <c r="N354" s="13" t="str">
        <f>VLOOKUP(D354,'NIST 800-53 (Rev. 4)'!A:D,4,FALSE)</f>
        <v>P1</v>
      </c>
    </row>
    <row r="355" spans="1:14">
      <c r="A355" s="13" t="str">
        <f t="shared" si="30"/>
        <v>IR</v>
      </c>
      <c r="B355" s="13" t="str">
        <f>VLOOKUP(A355,Families!A:B,2,FALSE)</f>
        <v xml:space="preserve"> Incident Response</v>
      </c>
      <c r="C355" s="13" t="str">
        <f>VLOOKUP(D355,'NIST 800-53 (Rev. 4)'!A:C,3,FALSE)</f>
        <v>INCIDENT HANDLING</v>
      </c>
      <c r="D355" s="12" t="s">
        <v>126</v>
      </c>
      <c r="E355" s="55">
        <v>1</v>
      </c>
      <c r="F355" s="2" t="str">
        <f t="shared" si="31"/>
        <v>IR-4-1</v>
      </c>
      <c r="G355" s="17" t="s">
        <v>609</v>
      </c>
      <c r="H355" s="13" t="str">
        <f t="shared" si="32"/>
        <v>N</v>
      </c>
      <c r="I355" s="13"/>
      <c r="J355" s="13" t="str">
        <f t="shared" si="34"/>
        <v>Y</v>
      </c>
      <c r="K355" s="13" t="str">
        <f>IFERROR(VLOOKUP(F355,'Low High Medium'!I:I,1,FALSE)," ")</f>
        <v>IR-4-1</v>
      </c>
      <c r="L355" s="13" t="str">
        <f t="shared" si="35"/>
        <v>Y</v>
      </c>
      <c r="M355" s="13" t="str">
        <f>IFERROR(VLOOKUP(F355,'Low High Medium'!D:D,1,FALSE)," ")</f>
        <v>IR-4-1</v>
      </c>
      <c r="N355" s="13" t="str">
        <f>VLOOKUP(D355,'NIST 800-53 (Rev. 4)'!A:D,4,FALSE)</f>
        <v>P1</v>
      </c>
    </row>
    <row r="356" spans="1:14">
      <c r="A356" s="13" t="str">
        <f t="shared" si="30"/>
        <v>IR</v>
      </c>
      <c r="B356" s="13" t="str">
        <f>VLOOKUP(A356,Families!A:B,2,FALSE)</f>
        <v xml:space="preserve"> Incident Response</v>
      </c>
      <c r="C356" s="13" t="str">
        <f>VLOOKUP(D356,'NIST 800-53 (Rev. 4)'!A:C,3,FALSE)</f>
        <v>INCIDENT HANDLING</v>
      </c>
      <c r="D356" s="12" t="s">
        <v>126</v>
      </c>
      <c r="E356" s="55">
        <v>2</v>
      </c>
      <c r="F356" s="2" t="str">
        <f t="shared" si="31"/>
        <v>IR-4-2</v>
      </c>
      <c r="G356" s="17" t="s">
        <v>127</v>
      </c>
      <c r="H356" s="13" t="str">
        <f t="shared" si="32"/>
        <v>N</v>
      </c>
      <c r="I356" s="13"/>
      <c r="J356" s="13" t="str">
        <f t="shared" si="34"/>
        <v>N</v>
      </c>
      <c r="K356" s="13" t="str">
        <f>IFERROR(VLOOKUP(F356,'Low High Medium'!I:I,1,FALSE)," ")</f>
        <v xml:space="preserve"> </v>
      </c>
      <c r="L356" s="13" t="str">
        <f t="shared" si="35"/>
        <v>Y</v>
      </c>
      <c r="M356" s="13" t="str">
        <f>IFERROR(VLOOKUP(F356,'Low High Medium'!D:D,1,FALSE)," ")</f>
        <v>IR-4-2</v>
      </c>
      <c r="N356" s="13" t="str">
        <f>VLOOKUP(D356,'NIST 800-53 (Rev. 4)'!A:D,4,FALSE)</f>
        <v>P1</v>
      </c>
    </row>
    <row r="357" spans="1:14">
      <c r="A357" s="13" t="str">
        <f t="shared" si="30"/>
        <v>IR</v>
      </c>
      <c r="B357" s="13" t="str">
        <f>VLOOKUP(A357,Families!A:B,2,FALSE)</f>
        <v xml:space="preserve"> Incident Response</v>
      </c>
      <c r="C357" s="13" t="str">
        <f>VLOOKUP(D357,'NIST 800-53 (Rev. 4)'!A:C,3,FALSE)</f>
        <v>INCIDENT HANDLING</v>
      </c>
      <c r="D357" s="12" t="s">
        <v>126</v>
      </c>
      <c r="E357" s="55">
        <v>3</v>
      </c>
      <c r="F357" s="2" t="str">
        <f t="shared" si="31"/>
        <v>IR-4-3</v>
      </c>
      <c r="G357" s="17" t="s">
        <v>609</v>
      </c>
      <c r="H357" s="13" t="str">
        <f t="shared" si="32"/>
        <v>N</v>
      </c>
      <c r="I357" s="13"/>
      <c r="J357" s="13" t="str">
        <f t="shared" si="34"/>
        <v>N</v>
      </c>
      <c r="K357" s="13" t="str">
        <f>IFERROR(VLOOKUP(F357,'Low High Medium'!I:I,1,FALSE)," ")</f>
        <v xml:space="preserve"> </v>
      </c>
      <c r="L357" s="13" t="str">
        <f t="shared" si="35"/>
        <v>Y</v>
      </c>
      <c r="M357" s="13" t="str">
        <f>IFERROR(VLOOKUP(F357,'Low High Medium'!D:D,1,FALSE)," ")</f>
        <v>IR-4-3</v>
      </c>
      <c r="N357" s="13" t="str">
        <f>VLOOKUP(D357,'NIST 800-53 (Rev. 4)'!A:D,4,FALSE)</f>
        <v>P1</v>
      </c>
    </row>
    <row r="358" spans="1:14">
      <c r="A358" s="13" t="str">
        <f t="shared" si="30"/>
        <v>IR</v>
      </c>
      <c r="B358" s="13" t="str">
        <f>VLOOKUP(A358,Families!A:B,2,FALSE)</f>
        <v xml:space="preserve"> Incident Response</v>
      </c>
      <c r="C358" s="13" t="str">
        <f>VLOOKUP(D358,'NIST 800-53 (Rev. 4)'!A:C,3,FALSE)</f>
        <v>INCIDENT HANDLING</v>
      </c>
      <c r="D358" s="12" t="s">
        <v>126</v>
      </c>
      <c r="E358" s="55">
        <v>4</v>
      </c>
      <c r="F358" s="2" t="str">
        <f t="shared" si="31"/>
        <v>IR-4-4</v>
      </c>
      <c r="G358" s="17" t="s">
        <v>609</v>
      </c>
      <c r="H358" s="13" t="str">
        <f t="shared" si="32"/>
        <v>N</v>
      </c>
      <c r="I358" s="13"/>
      <c r="J358" s="13" t="str">
        <f t="shared" si="34"/>
        <v>N</v>
      </c>
      <c r="K358" s="13" t="str">
        <f>IFERROR(VLOOKUP(F358,'Low High Medium'!I:I,1,FALSE)," ")</f>
        <v xml:space="preserve"> </v>
      </c>
      <c r="L358" s="13" t="str">
        <f t="shared" si="35"/>
        <v>Y</v>
      </c>
      <c r="M358" s="13" t="str">
        <f>IFERROR(VLOOKUP(F358,'Low High Medium'!D:D,1,FALSE)," ")</f>
        <v>IR-4-4</v>
      </c>
      <c r="N358" s="13" t="str">
        <f>VLOOKUP(D358,'NIST 800-53 (Rev. 4)'!A:D,4,FALSE)</f>
        <v>P1</v>
      </c>
    </row>
    <row r="359" spans="1:14">
      <c r="A359" s="13" t="str">
        <f t="shared" si="30"/>
        <v>IR</v>
      </c>
      <c r="B359" s="13" t="str">
        <f>VLOOKUP(A359,Families!A:B,2,FALSE)</f>
        <v xml:space="preserve"> Incident Response</v>
      </c>
      <c r="C359" s="13" t="str">
        <f>VLOOKUP(D359,'NIST 800-53 (Rev. 4)'!A:C,3,FALSE)</f>
        <v>INCIDENT HANDLING</v>
      </c>
      <c r="D359" s="12" t="s">
        <v>126</v>
      </c>
      <c r="E359" s="55">
        <v>5</v>
      </c>
      <c r="F359" s="2" t="str">
        <f t="shared" si="31"/>
        <v>IR-4-5</v>
      </c>
      <c r="G359" s="17" t="s">
        <v>609</v>
      </c>
      <c r="H359" s="13" t="str">
        <f t="shared" si="32"/>
        <v>N</v>
      </c>
      <c r="I359" s="13"/>
      <c r="J359" s="13" t="str">
        <f t="shared" si="34"/>
        <v>N</v>
      </c>
      <c r="K359" s="13" t="str">
        <f>IFERROR(VLOOKUP(F359,'Low High Medium'!I:I,1,FALSE)," ")</f>
        <v xml:space="preserve"> </v>
      </c>
      <c r="L359" s="13" t="str">
        <f t="shared" si="35"/>
        <v>N</v>
      </c>
      <c r="M359" s="13" t="str">
        <f>IFERROR(VLOOKUP(F359,'Low High Medium'!D:D,1,FALSE)," ")</f>
        <v xml:space="preserve"> </v>
      </c>
      <c r="N359" s="13" t="str">
        <f>VLOOKUP(D359,'NIST 800-53 (Rev. 4)'!A:D,4,FALSE)</f>
        <v>P1</v>
      </c>
    </row>
    <row r="360" spans="1:14">
      <c r="A360" s="13" t="str">
        <f t="shared" si="30"/>
        <v>IR</v>
      </c>
      <c r="B360" s="13" t="str">
        <f>VLOOKUP(A360,Families!A:B,2,FALSE)</f>
        <v xml:space="preserve"> Incident Response</v>
      </c>
      <c r="C360" s="13" t="str">
        <f>VLOOKUP(D360,'NIST 800-53 (Rev. 4)'!A:C,3,FALSE)</f>
        <v>INCIDENT HANDLING</v>
      </c>
      <c r="D360" s="12" t="s">
        <v>126</v>
      </c>
      <c r="E360" s="55">
        <v>6</v>
      </c>
      <c r="F360" s="2" t="str">
        <f t="shared" si="31"/>
        <v>IR-4-6</v>
      </c>
      <c r="G360" s="17" t="s">
        <v>609</v>
      </c>
      <c r="H360" s="13" t="str">
        <f t="shared" si="32"/>
        <v>N</v>
      </c>
      <c r="I360" s="13"/>
      <c r="J360" s="13" t="str">
        <f t="shared" si="34"/>
        <v>N</v>
      </c>
      <c r="K360" s="13" t="str">
        <f>IFERROR(VLOOKUP(F360,'Low High Medium'!I:I,1,FALSE)," ")</f>
        <v xml:space="preserve"> </v>
      </c>
      <c r="L360" s="13" t="str">
        <f t="shared" si="35"/>
        <v>Y</v>
      </c>
      <c r="M360" s="13" t="str">
        <f>IFERROR(VLOOKUP(F360,'Low High Medium'!D:D,1,FALSE)," ")</f>
        <v>IR-4-6</v>
      </c>
      <c r="N360" s="13" t="str">
        <f>VLOOKUP(D360,'NIST 800-53 (Rev. 4)'!A:D,4,FALSE)</f>
        <v>P1</v>
      </c>
    </row>
    <row r="361" spans="1:14">
      <c r="A361" s="13" t="str">
        <f t="shared" si="30"/>
        <v>IR</v>
      </c>
      <c r="B361" s="13" t="str">
        <f>VLOOKUP(A361,Families!A:B,2,FALSE)</f>
        <v xml:space="preserve"> Incident Response</v>
      </c>
      <c r="C361" s="13" t="str">
        <f>VLOOKUP(D361,'NIST 800-53 (Rev. 4)'!A:C,3,FALSE)</f>
        <v>INCIDENT HANDLING</v>
      </c>
      <c r="D361" s="12" t="s">
        <v>126</v>
      </c>
      <c r="E361" s="55">
        <v>7</v>
      </c>
      <c r="F361" s="2" t="str">
        <f t="shared" si="31"/>
        <v>IR-4-7</v>
      </c>
      <c r="G361" s="17" t="s">
        <v>609</v>
      </c>
      <c r="H361" s="13" t="str">
        <f t="shared" si="32"/>
        <v>N</v>
      </c>
      <c r="I361" s="13"/>
      <c r="J361" s="13" t="str">
        <f t="shared" si="34"/>
        <v>N</v>
      </c>
      <c r="K361" s="13" t="str">
        <f>IFERROR(VLOOKUP(F361,'Low High Medium'!I:I,1,FALSE)," ")</f>
        <v xml:space="preserve"> </v>
      </c>
      <c r="L361" s="13" t="str">
        <f t="shared" si="35"/>
        <v>N</v>
      </c>
      <c r="M361" s="13" t="str">
        <f>IFERROR(VLOOKUP(F361,'Low High Medium'!D:D,1,FALSE)," ")</f>
        <v xml:space="preserve"> </v>
      </c>
      <c r="N361" s="13" t="str">
        <f>VLOOKUP(D361,'NIST 800-53 (Rev. 4)'!A:D,4,FALSE)</f>
        <v>P1</v>
      </c>
    </row>
    <row r="362" spans="1:14">
      <c r="A362" s="13" t="str">
        <f t="shared" si="30"/>
        <v>IR</v>
      </c>
      <c r="B362" s="13" t="str">
        <f>VLOOKUP(A362,Families!A:B,2,FALSE)</f>
        <v xml:space="preserve"> Incident Response</v>
      </c>
      <c r="C362" s="13" t="str">
        <f>VLOOKUP(D362,'NIST 800-53 (Rev. 4)'!A:C,3,FALSE)</f>
        <v>INCIDENT HANDLING</v>
      </c>
      <c r="D362" s="12" t="s">
        <v>126</v>
      </c>
      <c r="E362" s="55">
        <v>8</v>
      </c>
      <c r="F362" s="2" t="str">
        <f t="shared" si="31"/>
        <v>IR-4-8</v>
      </c>
      <c r="G362" s="17" t="s">
        <v>609</v>
      </c>
      <c r="H362" s="13" t="str">
        <f t="shared" si="32"/>
        <v>N</v>
      </c>
      <c r="I362" s="13"/>
      <c r="J362" s="13" t="str">
        <f t="shared" si="34"/>
        <v>N</v>
      </c>
      <c r="K362" s="13" t="str">
        <f>IFERROR(VLOOKUP(F362,'Low High Medium'!I:I,1,FALSE)," ")</f>
        <v xml:space="preserve"> </v>
      </c>
      <c r="L362" s="13" t="str">
        <f t="shared" si="35"/>
        <v>Y</v>
      </c>
      <c r="M362" s="13" t="str">
        <f>IFERROR(VLOOKUP(F362,'Low High Medium'!D:D,1,FALSE)," ")</f>
        <v>IR-4-8</v>
      </c>
      <c r="N362" s="13" t="str">
        <f>VLOOKUP(D362,'NIST 800-53 (Rev. 4)'!A:D,4,FALSE)</f>
        <v>P1</v>
      </c>
    </row>
    <row r="363" spans="1:14">
      <c r="A363" s="13" t="str">
        <f t="shared" si="30"/>
        <v>IR</v>
      </c>
      <c r="B363" s="13" t="str">
        <f>VLOOKUP(A363,Families!A:B,2,FALSE)</f>
        <v xml:space="preserve"> Incident Response</v>
      </c>
      <c r="C363" s="13" t="str">
        <f>VLOOKUP(D363,'NIST 800-53 (Rev. 4)'!A:C,3,FALSE)</f>
        <v>INCIDENT HANDLING</v>
      </c>
      <c r="D363" s="12" t="s">
        <v>126</v>
      </c>
      <c r="E363" s="55">
        <v>9</v>
      </c>
      <c r="F363" s="2" t="str">
        <f t="shared" si="31"/>
        <v>IR-4-9</v>
      </c>
      <c r="G363" s="17" t="s">
        <v>114</v>
      </c>
      <c r="H363" s="13" t="str">
        <f t="shared" si="32"/>
        <v>N</v>
      </c>
      <c r="I363" s="13"/>
      <c r="J363" s="13" t="str">
        <f t="shared" si="34"/>
        <v>N</v>
      </c>
      <c r="K363" s="13" t="str">
        <f>IFERROR(VLOOKUP(F363,'Low High Medium'!I:I,1,FALSE)," ")</f>
        <v xml:space="preserve"> </v>
      </c>
      <c r="L363" s="13" t="str">
        <f t="shared" si="35"/>
        <v>N</v>
      </c>
      <c r="M363" s="13" t="str">
        <f>IFERROR(VLOOKUP(F363,'Low High Medium'!D:D,1,FALSE)," ")</f>
        <v xml:space="preserve"> </v>
      </c>
      <c r="N363" s="13" t="str">
        <f>VLOOKUP(D363,'NIST 800-53 (Rev. 4)'!A:D,4,FALSE)</f>
        <v>P1</v>
      </c>
    </row>
    <row r="364" spans="1:14">
      <c r="A364" s="13" t="str">
        <f t="shared" si="30"/>
        <v>IR</v>
      </c>
      <c r="B364" s="13" t="str">
        <f>VLOOKUP(A364,Families!A:B,2,FALSE)</f>
        <v xml:space="preserve"> Incident Response</v>
      </c>
      <c r="C364" s="13" t="str">
        <f>VLOOKUP(D364,'NIST 800-53 (Rev. 4)'!A:C,3,FALSE)</f>
        <v>INCIDENT HANDLING</v>
      </c>
      <c r="D364" s="12" t="s">
        <v>126</v>
      </c>
      <c r="E364" s="57">
        <v>10</v>
      </c>
      <c r="F364" s="2" t="str">
        <f t="shared" si="31"/>
        <v>IR-4-10</v>
      </c>
      <c r="G364" s="17" t="s">
        <v>609</v>
      </c>
      <c r="H364" s="13" t="str">
        <f t="shared" si="32"/>
        <v>N</v>
      </c>
      <c r="I364" s="13"/>
      <c r="J364" s="13" t="str">
        <f t="shared" si="34"/>
        <v>N</v>
      </c>
      <c r="K364" s="13" t="str">
        <f>IFERROR(VLOOKUP(F364,'Low High Medium'!I:I,1,FALSE)," ")</f>
        <v xml:space="preserve"> </v>
      </c>
      <c r="L364" s="13" t="str">
        <f t="shared" si="35"/>
        <v>N</v>
      </c>
      <c r="M364" s="13" t="str">
        <f>IFERROR(VLOOKUP(F364,'Low High Medium'!D:D,1,FALSE)," ")</f>
        <v xml:space="preserve"> </v>
      </c>
      <c r="N364" s="13" t="str">
        <f>VLOOKUP(D364,'NIST 800-53 (Rev. 4)'!A:D,4,FALSE)</f>
        <v>P1</v>
      </c>
    </row>
    <row r="365" spans="1:14">
      <c r="A365" s="13" t="str">
        <f t="shared" si="30"/>
        <v>IR</v>
      </c>
      <c r="B365" s="13" t="str">
        <f>VLOOKUP(A365,Families!A:B,2,FALSE)</f>
        <v xml:space="preserve"> Incident Response</v>
      </c>
      <c r="C365" s="13" t="str">
        <f>VLOOKUP(D365,'NIST 800-53 (Rev. 4)'!A:C,3,FALSE)</f>
        <v>INCIDENT MONITORING</v>
      </c>
      <c r="D365" s="12" t="s">
        <v>128</v>
      </c>
      <c r="E365" s="56">
        <v>0</v>
      </c>
      <c r="F365" s="2" t="str">
        <f t="shared" si="31"/>
        <v>IR-5-0</v>
      </c>
      <c r="G365" s="17" t="s">
        <v>673</v>
      </c>
      <c r="H365" s="13" t="str">
        <f t="shared" si="32"/>
        <v>Y</v>
      </c>
      <c r="I365" s="13" t="str">
        <f t="shared" si="33"/>
        <v>IR-5-0</v>
      </c>
      <c r="J365" s="13" t="str">
        <f t="shared" si="34"/>
        <v>Y</v>
      </c>
      <c r="K365" s="13" t="str">
        <f>IFERROR(VLOOKUP(F365,'Low High Medium'!I:I,1,FALSE)," ")</f>
        <v>IR-5-0</v>
      </c>
      <c r="L365" s="13" t="str">
        <f t="shared" si="35"/>
        <v>Y</v>
      </c>
      <c r="M365" s="13" t="str">
        <f>IFERROR(VLOOKUP(F365,'Low High Medium'!D:D,1,FALSE)," ")</f>
        <v>IR-5-0</v>
      </c>
      <c r="N365" s="13" t="str">
        <f>VLOOKUP(D365,'NIST 800-53 (Rev. 4)'!A:D,4,FALSE)</f>
        <v>P1</v>
      </c>
    </row>
    <row r="366" spans="1:14">
      <c r="A366" s="13" t="str">
        <f t="shared" si="30"/>
        <v>IR</v>
      </c>
      <c r="B366" s="13" t="str">
        <f>VLOOKUP(A366,Families!A:B,2,FALSE)</f>
        <v xml:space="preserve"> Incident Response</v>
      </c>
      <c r="C366" s="13" t="str">
        <f>VLOOKUP(D366,'NIST 800-53 (Rev. 4)'!A:C,3,FALSE)</f>
        <v>INCIDENT MONITORING</v>
      </c>
      <c r="D366" s="12" t="s">
        <v>128</v>
      </c>
      <c r="E366" s="57">
        <v>1</v>
      </c>
      <c r="F366" s="2" t="str">
        <f t="shared" si="31"/>
        <v>IR-5-1</v>
      </c>
      <c r="G366" s="17" t="s">
        <v>129</v>
      </c>
      <c r="H366" s="13" t="str">
        <f t="shared" si="32"/>
        <v>N</v>
      </c>
      <c r="I366" s="13"/>
      <c r="J366" s="13" t="str">
        <f t="shared" si="34"/>
        <v>N</v>
      </c>
      <c r="K366" s="13" t="str">
        <f>IFERROR(VLOOKUP(F366,'Low High Medium'!I:I,1,FALSE)," ")</f>
        <v xml:space="preserve"> </v>
      </c>
      <c r="L366" s="13" t="str">
        <f t="shared" si="35"/>
        <v>Y</v>
      </c>
      <c r="M366" s="13" t="str">
        <f>IFERROR(VLOOKUP(F366,'Low High Medium'!D:D,1,FALSE)," ")</f>
        <v>IR-5-1</v>
      </c>
      <c r="N366" s="13" t="str">
        <f>VLOOKUP(D366,'NIST 800-53 (Rev. 4)'!A:D,4,FALSE)</f>
        <v>P1</v>
      </c>
    </row>
    <row r="367" spans="1:14">
      <c r="A367" s="13" t="str">
        <f t="shared" si="30"/>
        <v>IR</v>
      </c>
      <c r="B367" s="13" t="str">
        <f>VLOOKUP(A367,Families!A:B,2,FALSE)</f>
        <v xml:space="preserve"> Incident Response</v>
      </c>
      <c r="C367" s="13" t="str">
        <f>VLOOKUP(D367,'NIST 800-53 (Rev. 4)'!A:C,3,FALSE)</f>
        <v>INCIDENT REPORTING</v>
      </c>
      <c r="D367" s="12" t="s">
        <v>130</v>
      </c>
      <c r="E367" s="56">
        <v>0</v>
      </c>
      <c r="F367" s="2" t="str">
        <f t="shared" si="31"/>
        <v>IR-6-0</v>
      </c>
      <c r="G367" s="17" t="s">
        <v>674</v>
      </c>
      <c r="H367" s="13" t="str">
        <f t="shared" si="32"/>
        <v>Y</v>
      </c>
      <c r="I367" s="13" t="str">
        <f t="shared" si="33"/>
        <v>IR-6-0</v>
      </c>
      <c r="J367" s="13" t="str">
        <f t="shared" si="34"/>
        <v>Y</v>
      </c>
      <c r="K367" s="13" t="str">
        <f>IFERROR(VLOOKUP(F367,'Low High Medium'!I:I,1,FALSE)," ")</f>
        <v>IR-6-0</v>
      </c>
      <c r="L367" s="13" t="str">
        <f t="shared" si="35"/>
        <v>Y</v>
      </c>
      <c r="M367" s="13" t="str">
        <f>IFERROR(VLOOKUP(F367,'Low High Medium'!D:D,1,FALSE)," ")</f>
        <v>IR-6-0</v>
      </c>
      <c r="N367" s="13" t="str">
        <f>VLOOKUP(D367,'NIST 800-53 (Rev. 4)'!A:D,4,FALSE)</f>
        <v>P1</v>
      </c>
    </row>
    <row r="368" spans="1:14">
      <c r="A368" s="13" t="str">
        <f t="shared" si="30"/>
        <v>IR</v>
      </c>
      <c r="B368" s="13" t="str">
        <f>VLOOKUP(A368,Families!A:B,2,FALSE)</f>
        <v xml:space="preserve"> Incident Response</v>
      </c>
      <c r="C368" s="13" t="str">
        <f>VLOOKUP(D368,'NIST 800-53 (Rev. 4)'!A:C,3,FALSE)</f>
        <v>INCIDENT REPORTING</v>
      </c>
      <c r="D368" s="12" t="s">
        <v>130</v>
      </c>
      <c r="E368" s="57">
        <v>1</v>
      </c>
      <c r="F368" s="2" t="str">
        <f t="shared" si="31"/>
        <v>IR-6-1</v>
      </c>
      <c r="G368" s="17" t="s">
        <v>131</v>
      </c>
      <c r="H368" s="13" t="str">
        <f t="shared" si="32"/>
        <v>N</v>
      </c>
      <c r="I368" s="13"/>
      <c r="J368" s="13" t="str">
        <f t="shared" si="34"/>
        <v>Y</v>
      </c>
      <c r="K368" s="13" t="str">
        <f>IFERROR(VLOOKUP(F368,'Low High Medium'!I:I,1,FALSE)," ")</f>
        <v>IR-6-1</v>
      </c>
      <c r="L368" s="13" t="str">
        <f t="shared" si="35"/>
        <v>Y</v>
      </c>
      <c r="M368" s="13" t="str">
        <f>IFERROR(VLOOKUP(F368,'Low High Medium'!D:D,1,FALSE)," ")</f>
        <v>IR-6-1</v>
      </c>
      <c r="N368" s="13" t="str">
        <f>VLOOKUP(D368,'NIST 800-53 (Rev. 4)'!A:D,4,FALSE)</f>
        <v>P1</v>
      </c>
    </row>
    <row r="369" spans="1:14">
      <c r="A369" s="13" t="str">
        <f t="shared" si="30"/>
        <v>IR</v>
      </c>
      <c r="B369" s="13" t="str">
        <f>VLOOKUP(A369,Families!A:B,2,FALSE)</f>
        <v xml:space="preserve"> Incident Response</v>
      </c>
      <c r="C369" s="13" t="str">
        <f>VLOOKUP(D369,'NIST 800-53 (Rev. 4)'!A:C,3,FALSE)</f>
        <v>INCIDENT REPORTING</v>
      </c>
      <c r="D369" s="12" t="s">
        <v>130</v>
      </c>
      <c r="E369" s="56">
        <v>2</v>
      </c>
      <c r="F369" s="2" t="str">
        <f t="shared" si="31"/>
        <v>IR-6-2</v>
      </c>
      <c r="G369" s="17" t="s">
        <v>609</v>
      </c>
      <c r="H369" s="13" t="str">
        <f t="shared" si="32"/>
        <v>N</v>
      </c>
      <c r="I369" s="13"/>
      <c r="J369" s="13" t="str">
        <f t="shared" si="34"/>
        <v>N</v>
      </c>
      <c r="K369" s="13" t="str">
        <f>IFERROR(VLOOKUP(F369,'Low High Medium'!I:I,1,FALSE)," ")</f>
        <v xml:space="preserve"> </v>
      </c>
      <c r="L369" s="13" t="str">
        <f t="shared" si="35"/>
        <v>N</v>
      </c>
      <c r="M369" s="13" t="str">
        <f>IFERROR(VLOOKUP(F369,'Low High Medium'!D:D,1,FALSE)," ")</f>
        <v xml:space="preserve"> </v>
      </c>
      <c r="N369" s="13" t="str">
        <f>VLOOKUP(D369,'NIST 800-53 (Rev. 4)'!A:D,4,FALSE)</f>
        <v>P1</v>
      </c>
    </row>
    <row r="370" spans="1:14">
      <c r="A370" s="13" t="str">
        <f t="shared" si="30"/>
        <v>IR</v>
      </c>
      <c r="B370" s="13" t="str">
        <f>VLOOKUP(A370,Families!A:B,2,FALSE)</f>
        <v xml:space="preserve"> Incident Response</v>
      </c>
      <c r="C370" s="13" t="str">
        <f>VLOOKUP(D370,'NIST 800-53 (Rev. 4)'!A:C,3,FALSE)</f>
        <v>INCIDENT REPORTING</v>
      </c>
      <c r="D370" s="12" t="s">
        <v>130</v>
      </c>
      <c r="E370" s="57">
        <v>3</v>
      </c>
      <c r="F370" s="2" t="str">
        <f t="shared" si="31"/>
        <v>IR-6-3</v>
      </c>
      <c r="G370" s="17" t="s">
        <v>609</v>
      </c>
      <c r="H370" s="13" t="str">
        <f t="shared" si="32"/>
        <v>N</v>
      </c>
      <c r="I370" s="13"/>
      <c r="J370" s="13" t="str">
        <f t="shared" si="34"/>
        <v>N</v>
      </c>
      <c r="K370" s="13" t="str">
        <f>IFERROR(VLOOKUP(F370,'Low High Medium'!I:I,1,FALSE)," ")</f>
        <v xml:space="preserve"> </v>
      </c>
      <c r="L370" s="13" t="str">
        <f t="shared" si="35"/>
        <v>N</v>
      </c>
      <c r="M370" s="13" t="str">
        <f>IFERROR(VLOOKUP(F370,'Low High Medium'!D:D,1,FALSE)," ")</f>
        <v xml:space="preserve"> </v>
      </c>
      <c r="N370" s="13" t="str">
        <f>VLOOKUP(D370,'NIST 800-53 (Rev. 4)'!A:D,4,FALSE)</f>
        <v>P1</v>
      </c>
    </row>
    <row r="371" spans="1:14">
      <c r="A371" s="13" t="str">
        <f t="shared" si="30"/>
        <v>IR</v>
      </c>
      <c r="B371" s="13" t="str">
        <f>VLOOKUP(A371,Families!A:B,2,FALSE)</f>
        <v xml:space="preserve"> Incident Response</v>
      </c>
      <c r="C371" s="13" t="str">
        <f>VLOOKUP(D371,'NIST 800-53 (Rev. 4)'!A:C,3,FALSE)</f>
        <v>INCIDENT RESPONSE ASSISTANCE</v>
      </c>
      <c r="D371" s="12" t="s">
        <v>131</v>
      </c>
      <c r="E371" s="55">
        <v>0</v>
      </c>
      <c r="F371" s="2" t="str">
        <f t="shared" si="31"/>
        <v>IR-7-0</v>
      </c>
      <c r="G371" s="17" t="s">
        <v>675</v>
      </c>
      <c r="H371" s="13" t="str">
        <f t="shared" si="32"/>
        <v>Y</v>
      </c>
      <c r="I371" s="13" t="str">
        <f t="shared" si="33"/>
        <v>IR-7-0</v>
      </c>
      <c r="J371" s="13" t="str">
        <f t="shared" si="34"/>
        <v>Y</v>
      </c>
      <c r="K371" s="13" t="str">
        <f>IFERROR(VLOOKUP(F371,'Low High Medium'!I:I,1,FALSE)," ")</f>
        <v>IR-7-0</v>
      </c>
      <c r="L371" s="13" t="str">
        <f t="shared" si="35"/>
        <v>Y</v>
      </c>
      <c r="M371" s="13" t="str">
        <f>IFERROR(VLOOKUP(F371,'Low High Medium'!D:D,1,FALSE)," ")</f>
        <v>IR-7-0</v>
      </c>
      <c r="N371" s="13" t="str">
        <f>VLOOKUP(D371,'NIST 800-53 (Rev. 4)'!A:D,4,FALSE)</f>
        <v>P2</v>
      </c>
    </row>
    <row r="372" spans="1:14">
      <c r="A372" s="13" t="str">
        <f t="shared" si="30"/>
        <v>IR</v>
      </c>
      <c r="B372" s="13" t="str">
        <f>VLOOKUP(A372,Families!A:B,2,FALSE)</f>
        <v xml:space="preserve"> Incident Response</v>
      </c>
      <c r="C372" s="13" t="str">
        <f>VLOOKUP(D372,'NIST 800-53 (Rev. 4)'!A:C,3,FALSE)</f>
        <v>INCIDENT RESPONSE ASSISTANCE</v>
      </c>
      <c r="D372" s="12" t="s">
        <v>131</v>
      </c>
      <c r="E372" s="55">
        <v>1</v>
      </c>
      <c r="F372" s="2" t="str">
        <f t="shared" si="31"/>
        <v>IR-7-1</v>
      </c>
      <c r="G372" s="17" t="s">
        <v>609</v>
      </c>
      <c r="H372" s="13" t="str">
        <f t="shared" si="32"/>
        <v>N</v>
      </c>
      <c r="I372" s="13"/>
      <c r="J372" s="13" t="str">
        <f t="shared" si="34"/>
        <v>Y</v>
      </c>
      <c r="K372" s="13" t="str">
        <f>IFERROR(VLOOKUP(F372,'Low High Medium'!I:I,1,FALSE)," ")</f>
        <v>IR-7-1</v>
      </c>
      <c r="L372" s="13" t="str">
        <f t="shared" si="35"/>
        <v>Y</v>
      </c>
      <c r="M372" s="13" t="str">
        <f>IFERROR(VLOOKUP(F372,'Low High Medium'!D:D,1,FALSE)," ")</f>
        <v>IR-7-1</v>
      </c>
      <c r="N372" s="13" t="str">
        <f>VLOOKUP(D372,'NIST 800-53 (Rev. 4)'!A:D,4,FALSE)</f>
        <v>P2</v>
      </c>
    </row>
    <row r="373" spans="1:14">
      <c r="A373" s="13" t="str">
        <f t="shared" si="30"/>
        <v>IR</v>
      </c>
      <c r="B373" s="13" t="str">
        <f>VLOOKUP(A373,Families!A:B,2,FALSE)</f>
        <v xml:space="preserve"> Incident Response</v>
      </c>
      <c r="C373" s="13" t="str">
        <f>VLOOKUP(D373,'NIST 800-53 (Rev. 4)'!A:C,3,FALSE)</f>
        <v>INCIDENT RESPONSE ASSISTANCE</v>
      </c>
      <c r="D373" s="12" t="s">
        <v>131</v>
      </c>
      <c r="E373" s="55">
        <v>2</v>
      </c>
      <c r="F373" s="2" t="str">
        <f t="shared" si="31"/>
        <v>IR-7-2</v>
      </c>
      <c r="G373" s="17" t="s">
        <v>609</v>
      </c>
      <c r="H373" s="13" t="str">
        <f t="shared" si="32"/>
        <v>N</v>
      </c>
      <c r="I373" s="13"/>
      <c r="J373" s="13" t="str">
        <f t="shared" si="34"/>
        <v>Y</v>
      </c>
      <c r="K373" s="13" t="str">
        <f>IFERROR(VLOOKUP(F373,'Low High Medium'!I:I,1,FALSE)," ")</f>
        <v>IR-7-2</v>
      </c>
      <c r="L373" s="13" t="str">
        <f t="shared" si="35"/>
        <v>Y</v>
      </c>
      <c r="M373" s="13" t="str">
        <f>IFERROR(VLOOKUP(F373,'Low High Medium'!D:D,1,FALSE)," ")</f>
        <v>IR-7-2</v>
      </c>
      <c r="N373" s="13" t="str">
        <f>VLOOKUP(D373,'NIST 800-53 (Rev. 4)'!A:D,4,FALSE)</f>
        <v>P2</v>
      </c>
    </row>
    <row r="374" spans="1:14">
      <c r="A374" s="13" t="str">
        <f t="shared" si="30"/>
        <v>IR</v>
      </c>
      <c r="B374" s="13" t="str">
        <f>VLOOKUP(A374,Families!A:B,2,FALSE)</f>
        <v xml:space="preserve"> Incident Response</v>
      </c>
      <c r="C374" s="13" t="str">
        <f>VLOOKUP(D374,'NIST 800-53 (Rev. 4)'!A:C,3,FALSE)</f>
        <v>INCIDENT RESPONSE PLAN</v>
      </c>
      <c r="D374" s="12" t="s">
        <v>185</v>
      </c>
      <c r="E374" s="56">
        <v>0</v>
      </c>
      <c r="F374" s="2" t="str">
        <f t="shared" si="31"/>
        <v>IR-8-0</v>
      </c>
      <c r="G374" s="17" t="s">
        <v>676</v>
      </c>
      <c r="H374" s="13" t="str">
        <f t="shared" si="32"/>
        <v>Y</v>
      </c>
      <c r="I374" s="13" t="str">
        <f t="shared" si="33"/>
        <v>IR-8-0</v>
      </c>
      <c r="J374" s="13" t="str">
        <f t="shared" si="34"/>
        <v>Y</v>
      </c>
      <c r="K374" s="13" t="str">
        <f>IFERROR(VLOOKUP(F374,'Low High Medium'!I:I,1,FALSE)," ")</f>
        <v>IR-8-0</v>
      </c>
      <c r="L374" s="13" t="str">
        <f t="shared" si="35"/>
        <v>Y</v>
      </c>
      <c r="M374" s="13" t="str">
        <f>IFERROR(VLOOKUP(F374,'Low High Medium'!D:D,1,FALSE)," ")</f>
        <v>IR-8-0</v>
      </c>
      <c r="N374" s="13" t="str">
        <f>VLOOKUP(D374,'NIST 800-53 (Rev. 4)'!A:D,4,FALSE)</f>
        <v>P1</v>
      </c>
    </row>
    <row r="375" spans="1:14">
      <c r="A375" s="13" t="str">
        <f t="shared" si="30"/>
        <v>MA</v>
      </c>
      <c r="B375" s="13" t="str">
        <f>VLOOKUP(A375,Families!A:B,2,FALSE)</f>
        <v xml:space="preserve"> Maintenance</v>
      </c>
      <c r="C375" s="13" t="str">
        <f>VLOOKUP(D375,'NIST 800-53 (Rev. 4)'!A:C,3,FALSE)</f>
        <v>SYSTEM MAINTENANCE POLICY AND PROCEDURES</v>
      </c>
      <c r="D375" s="12" t="s">
        <v>400</v>
      </c>
      <c r="E375" s="56">
        <v>0</v>
      </c>
      <c r="F375" s="2" t="str">
        <f t="shared" ref="F375:F422" si="36">CONCATENATE(D375,"-",E375)</f>
        <v>MA-1-0</v>
      </c>
      <c r="G375" s="17" t="s">
        <v>219</v>
      </c>
      <c r="H375" s="13" t="str">
        <f t="shared" si="32"/>
        <v>Y</v>
      </c>
      <c r="I375" s="13" t="str">
        <f t="shared" si="33"/>
        <v>MA-1-0</v>
      </c>
      <c r="J375" s="13" t="str">
        <f t="shared" si="34"/>
        <v>Y</v>
      </c>
      <c r="K375" s="13" t="str">
        <f>IFERROR(VLOOKUP(F375,'Low High Medium'!I:I,1,FALSE)," ")</f>
        <v>MA-1-0</v>
      </c>
      <c r="L375" s="13" t="str">
        <f t="shared" si="35"/>
        <v>Y</v>
      </c>
      <c r="M375" s="13" t="str">
        <f>IFERROR(VLOOKUP(F375,'Low High Medium'!D:D,1,FALSE)," ")</f>
        <v>MA-1-0</v>
      </c>
      <c r="N375" s="13" t="str">
        <f>VLOOKUP(D375,'NIST 800-53 (Rev. 4)'!A:D,4,FALSE)</f>
        <v>P1</v>
      </c>
    </row>
    <row r="376" spans="1:14">
      <c r="A376" s="13" t="str">
        <f t="shared" si="30"/>
        <v>MA</v>
      </c>
      <c r="B376" s="13" t="str">
        <f>VLOOKUP(A376,Families!A:B,2,FALSE)</f>
        <v xml:space="preserve"> Maintenance</v>
      </c>
      <c r="C376" s="13" t="str">
        <f>VLOOKUP(D376,'NIST 800-53 (Rev. 4)'!A:C,3,FALSE)</f>
        <v>CONTROLLED MAINTENANCE</v>
      </c>
      <c r="D376" s="12" t="s">
        <v>132</v>
      </c>
      <c r="E376" s="55">
        <v>0</v>
      </c>
      <c r="F376" s="2" t="str">
        <f t="shared" si="36"/>
        <v>MA-2-0</v>
      </c>
      <c r="G376" s="17" t="s">
        <v>624</v>
      </c>
      <c r="H376" s="13" t="str">
        <f t="shared" si="32"/>
        <v>Y</v>
      </c>
      <c r="I376" s="13" t="str">
        <f t="shared" si="33"/>
        <v>MA-2-0</v>
      </c>
      <c r="J376" s="13" t="str">
        <f t="shared" si="34"/>
        <v>Y</v>
      </c>
      <c r="K376" s="13" t="str">
        <f>IFERROR(VLOOKUP(F376,'Low High Medium'!I:I,1,FALSE)," ")</f>
        <v>MA-2-0</v>
      </c>
      <c r="L376" s="13" t="str">
        <f t="shared" si="35"/>
        <v>Y</v>
      </c>
      <c r="M376" s="13" t="str">
        <f>IFERROR(VLOOKUP(F376,'Low High Medium'!D:D,1,FALSE)," ")</f>
        <v>MA-2-0</v>
      </c>
      <c r="N376" s="13" t="str">
        <f>VLOOKUP(D376,'NIST 800-53 (Rev. 4)'!A:D,4,FALSE)</f>
        <v>P2</v>
      </c>
    </row>
    <row r="377" spans="1:14">
      <c r="A377" s="13" t="str">
        <f t="shared" si="30"/>
        <v>MA</v>
      </c>
      <c r="B377" s="13" t="str">
        <f>VLOOKUP(A377,Families!A:B,2,FALSE)</f>
        <v xml:space="preserve"> Maintenance</v>
      </c>
      <c r="C377" s="13" t="str">
        <f>VLOOKUP(D377,'NIST 800-53 (Rev. 4)'!A:C,3,FALSE)</f>
        <v>CONTROLLED MAINTENANCE</v>
      </c>
      <c r="D377" s="12" t="s">
        <v>132</v>
      </c>
      <c r="E377" s="55">
        <v>1</v>
      </c>
      <c r="F377" s="2" t="str">
        <f t="shared" si="36"/>
        <v>MA-2-1</v>
      </c>
      <c r="G377" s="17" t="s">
        <v>611</v>
      </c>
      <c r="H377" s="13" t="str">
        <f t="shared" si="32"/>
        <v>N</v>
      </c>
      <c r="I377" s="13"/>
      <c r="J377" s="13" t="str">
        <f t="shared" si="34"/>
        <v>N</v>
      </c>
      <c r="K377" s="13" t="str">
        <f>IFERROR(VLOOKUP(F377,'Low High Medium'!I:I,1,FALSE)," ")</f>
        <v xml:space="preserve"> </v>
      </c>
      <c r="L377" s="13" t="str">
        <f t="shared" si="35"/>
        <v>N</v>
      </c>
      <c r="M377" s="13" t="str">
        <f>IFERROR(VLOOKUP(F377,'Low High Medium'!D:D,1,FALSE)," ")</f>
        <v xml:space="preserve"> </v>
      </c>
      <c r="N377" s="13" t="str">
        <f>VLOOKUP(D377,'NIST 800-53 (Rev. 4)'!A:D,4,FALSE)</f>
        <v>P2</v>
      </c>
    </row>
    <row r="378" spans="1:14">
      <c r="A378" s="13" t="str">
        <f t="shared" si="30"/>
        <v>MA</v>
      </c>
      <c r="B378" s="13" t="str">
        <f>VLOOKUP(A378,Families!A:B,2,FALSE)</f>
        <v xml:space="preserve"> Maintenance</v>
      </c>
      <c r="C378" s="13" t="str">
        <f>VLOOKUP(D378,'NIST 800-53 (Rev. 4)'!A:C,3,FALSE)</f>
        <v>CONTROLLED MAINTENANCE</v>
      </c>
      <c r="D378" s="12" t="s">
        <v>132</v>
      </c>
      <c r="E378" s="55">
        <v>2</v>
      </c>
      <c r="F378" s="2" t="str">
        <f t="shared" si="36"/>
        <v>MA-2-2</v>
      </c>
      <c r="G378" s="17" t="s">
        <v>133</v>
      </c>
      <c r="H378" s="13" t="str">
        <f t="shared" si="32"/>
        <v>N</v>
      </c>
      <c r="I378" s="13"/>
      <c r="J378" s="13" t="str">
        <f t="shared" si="34"/>
        <v>N</v>
      </c>
      <c r="K378" s="13" t="str">
        <f>IFERROR(VLOOKUP(F378,'Low High Medium'!I:I,1,FALSE)," ")</f>
        <v xml:space="preserve"> </v>
      </c>
      <c r="L378" s="13" t="str">
        <f t="shared" si="35"/>
        <v>Y</v>
      </c>
      <c r="M378" s="13" t="str">
        <f>IFERROR(VLOOKUP(F378,'Low High Medium'!D:D,1,FALSE)," ")</f>
        <v>MA-2-2</v>
      </c>
      <c r="N378" s="13" t="str">
        <f>VLOOKUP(D378,'NIST 800-53 (Rev. 4)'!A:D,4,FALSE)</f>
        <v>P2</v>
      </c>
    </row>
    <row r="379" spans="1:14">
      <c r="A379" s="13" t="str">
        <f t="shared" si="30"/>
        <v>MA</v>
      </c>
      <c r="B379" s="13" t="str">
        <f>VLOOKUP(A379,Families!A:B,2,FALSE)</f>
        <v xml:space="preserve"> Maintenance</v>
      </c>
      <c r="C379" s="13" t="str">
        <f>VLOOKUP(D379,'NIST 800-53 (Rev. 4)'!A:C,3,FALSE)</f>
        <v>MAINTENANCE TOOLS</v>
      </c>
      <c r="D379" s="12" t="s">
        <v>134</v>
      </c>
      <c r="E379" s="55">
        <v>0</v>
      </c>
      <c r="F379" s="2" t="str">
        <f t="shared" si="36"/>
        <v>MA-3-0</v>
      </c>
      <c r="G379" s="17" t="s">
        <v>677</v>
      </c>
      <c r="H379" s="13" t="str">
        <f t="shared" si="32"/>
        <v>N</v>
      </c>
      <c r="I379" s="13"/>
      <c r="J379" s="13" t="str">
        <f t="shared" si="34"/>
        <v>Y</v>
      </c>
      <c r="K379" s="13" t="str">
        <f>IFERROR(VLOOKUP(F379,'Low High Medium'!I:I,1,FALSE)," ")</f>
        <v>MA-3-0</v>
      </c>
      <c r="L379" s="13" t="str">
        <f t="shared" si="35"/>
        <v>Y</v>
      </c>
      <c r="M379" s="13" t="str">
        <f>IFERROR(VLOOKUP(F379,'Low High Medium'!D:D,1,FALSE)," ")</f>
        <v>MA-3-0</v>
      </c>
      <c r="N379" s="13" t="str">
        <f>VLOOKUP(D379,'NIST 800-53 (Rev. 4)'!A:D,4,FALSE)</f>
        <v>P3</v>
      </c>
    </row>
    <row r="380" spans="1:14">
      <c r="A380" s="13" t="str">
        <f t="shared" si="30"/>
        <v>MA</v>
      </c>
      <c r="B380" s="13" t="str">
        <f>VLOOKUP(A380,Families!A:B,2,FALSE)</f>
        <v xml:space="preserve"> Maintenance</v>
      </c>
      <c r="C380" s="13" t="str">
        <f>VLOOKUP(D380,'NIST 800-53 (Rev. 4)'!A:C,3,FALSE)</f>
        <v>MAINTENANCE TOOLS</v>
      </c>
      <c r="D380" s="12" t="s">
        <v>134</v>
      </c>
      <c r="E380" s="55">
        <v>1</v>
      </c>
      <c r="F380" s="2" t="str">
        <f t="shared" si="36"/>
        <v>MA-3-1</v>
      </c>
      <c r="G380" s="17" t="s">
        <v>94</v>
      </c>
      <c r="H380" s="13" t="str">
        <f t="shared" si="32"/>
        <v>N</v>
      </c>
      <c r="I380" s="13"/>
      <c r="J380" s="13" t="str">
        <f t="shared" si="34"/>
        <v>Y</v>
      </c>
      <c r="K380" s="13" t="str">
        <f>IFERROR(VLOOKUP(F380,'Low High Medium'!I:I,1,FALSE)," ")</f>
        <v>MA-3-1</v>
      </c>
      <c r="L380" s="13" t="str">
        <f t="shared" si="35"/>
        <v>Y</v>
      </c>
      <c r="M380" s="13" t="str">
        <f>IFERROR(VLOOKUP(F380,'Low High Medium'!D:D,1,FALSE)," ")</f>
        <v>MA-3-1</v>
      </c>
      <c r="N380" s="13" t="str">
        <f>VLOOKUP(D380,'NIST 800-53 (Rev. 4)'!A:D,4,FALSE)</f>
        <v>P3</v>
      </c>
    </row>
    <row r="381" spans="1:14">
      <c r="A381" s="13" t="str">
        <f t="shared" si="30"/>
        <v>MA</v>
      </c>
      <c r="B381" s="13" t="str">
        <f>VLOOKUP(A381,Families!A:B,2,FALSE)</f>
        <v xml:space="preserve"> Maintenance</v>
      </c>
      <c r="C381" s="13" t="str">
        <f>VLOOKUP(D381,'NIST 800-53 (Rev. 4)'!A:C,3,FALSE)</f>
        <v>MAINTENANCE TOOLS</v>
      </c>
      <c r="D381" s="12" t="s">
        <v>134</v>
      </c>
      <c r="E381" s="55">
        <v>2</v>
      </c>
      <c r="F381" s="2" t="str">
        <f t="shared" si="36"/>
        <v>MA-3-2</v>
      </c>
      <c r="G381" s="17" t="s">
        <v>17</v>
      </c>
      <c r="H381" s="13" t="str">
        <f t="shared" si="32"/>
        <v>N</v>
      </c>
      <c r="I381" s="13"/>
      <c r="J381" s="13" t="str">
        <f t="shared" si="34"/>
        <v>Y</v>
      </c>
      <c r="K381" s="13" t="str">
        <f>IFERROR(VLOOKUP(F381,'Low High Medium'!I:I,1,FALSE)," ")</f>
        <v>MA-3-2</v>
      </c>
      <c r="L381" s="13" t="str">
        <f t="shared" si="35"/>
        <v>Y</v>
      </c>
      <c r="M381" s="13" t="str">
        <f>IFERROR(VLOOKUP(F381,'Low High Medium'!D:D,1,FALSE)," ")</f>
        <v>MA-3-2</v>
      </c>
      <c r="N381" s="13" t="str">
        <f>VLOOKUP(D381,'NIST 800-53 (Rev. 4)'!A:D,4,FALSE)</f>
        <v>P3</v>
      </c>
    </row>
    <row r="382" spans="1:14">
      <c r="A382" s="13" t="str">
        <f t="shared" si="30"/>
        <v>MA</v>
      </c>
      <c r="B382" s="13" t="str">
        <f>VLOOKUP(A382,Families!A:B,2,FALSE)</f>
        <v xml:space="preserve"> Maintenance</v>
      </c>
      <c r="C382" s="13" t="str">
        <f>VLOOKUP(D382,'NIST 800-53 (Rev. 4)'!A:C,3,FALSE)</f>
        <v>MAINTENANCE TOOLS</v>
      </c>
      <c r="D382" s="12" t="s">
        <v>134</v>
      </c>
      <c r="E382" s="55">
        <v>3</v>
      </c>
      <c r="F382" s="2" t="str">
        <f t="shared" si="36"/>
        <v>MA-3-3</v>
      </c>
      <c r="G382" s="17" t="s">
        <v>609</v>
      </c>
      <c r="H382" s="13" t="str">
        <f t="shared" si="32"/>
        <v>N</v>
      </c>
      <c r="I382" s="13"/>
      <c r="J382" s="13" t="str">
        <f t="shared" si="34"/>
        <v>Y</v>
      </c>
      <c r="K382" s="13" t="str">
        <f>IFERROR(VLOOKUP(F382,'Low High Medium'!I:I,1,FALSE)," ")</f>
        <v>MA-3-3</v>
      </c>
      <c r="L382" s="13" t="str">
        <f t="shared" si="35"/>
        <v>Y</v>
      </c>
      <c r="M382" s="13" t="str">
        <f>IFERROR(VLOOKUP(F382,'Low High Medium'!D:D,1,FALSE)," ")</f>
        <v>MA-3-3</v>
      </c>
      <c r="N382" s="13" t="str">
        <f>VLOOKUP(D382,'NIST 800-53 (Rev. 4)'!A:D,4,FALSE)</f>
        <v>P3</v>
      </c>
    </row>
    <row r="383" spans="1:14">
      <c r="A383" s="13" t="str">
        <f t="shared" si="30"/>
        <v>MA</v>
      </c>
      <c r="B383" s="13" t="str">
        <f>VLOOKUP(A383,Families!A:B,2,FALSE)</f>
        <v xml:space="preserve"> Maintenance</v>
      </c>
      <c r="C383" s="13" t="str">
        <f>VLOOKUP(D383,'NIST 800-53 (Rev. 4)'!A:C,3,FALSE)</f>
        <v>MAINTENANCE TOOLS</v>
      </c>
      <c r="D383" s="12" t="s">
        <v>134</v>
      </c>
      <c r="E383" s="55">
        <v>4</v>
      </c>
      <c r="F383" s="2" t="str">
        <f t="shared" si="36"/>
        <v>MA-3-4</v>
      </c>
      <c r="G383" s="17" t="s">
        <v>135</v>
      </c>
      <c r="H383" s="13" t="str">
        <f t="shared" si="32"/>
        <v>N</v>
      </c>
      <c r="I383" s="13"/>
      <c r="J383" s="13" t="str">
        <f t="shared" si="34"/>
        <v>N</v>
      </c>
      <c r="K383" s="13" t="str">
        <f>IFERROR(VLOOKUP(F383,'Low High Medium'!I:I,1,FALSE)," ")</f>
        <v xml:space="preserve"> </v>
      </c>
      <c r="L383" s="13" t="str">
        <f t="shared" si="35"/>
        <v>N</v>
      </c>
      <c r="M383" s="13" t="str">
        <f>IFERROR(VLOOKUP(F383,'Low High Medium'!D:D,1,FALSE)," ")</f>
        <v xml:space="preserve"> </v>
      </c>
      <c r="N383" s="13" t="str">
        <f>VLOOKUP(D383,'NIST 800-53 (Rev. 4)'!A:D,4,FALSE)</f>
        <v>P3</v>
      </c>
    </row>
    <row r="384" spans="1:14" ht="30">
      <c r="A384" s="13" t="str">
        <f t="shared" si="30"/>
        <v>MA</v>
      </c>
      <c r="B384" s="13" t="str">
        <f>VLOOKUP(A384,Families!A:B,2,FALSE)</f>
        <v xml:space="preserve"> Maintenance</v>
      </c>
      <c r="C384" s="13" t="str">
        <f>VLOOKUP(D384,'NIST 800-53 (Rev. 4)'!A:C,3,FALSE)</f>
        <v>NONLOCAL MAINTENANCE</v>
      </c>
      <c r="D384" s="12" t="s">
        <v>136</v>
      </c>
      <c r="E384" s="55">
        <v>0</v>
      </c>
      <c r="F384" s="2" t="str">
        <f t="shared" si="36"/>
        <v>MA-4-0</v>
      </c>
      <c r="G384" s="17" t="s">
        <v>678</v>
      </c>
      <c r="H384" s="13" t="str">
        <f t="shared" si="32"/>
        <v>Y</v>
      </c>
      <c r="I384" s="13" t="str">
        <f t="shared" si="33"/>
        <v>MA-4-0</v>
      </c>
      <c r="J384" s="13" t="str">
        <f t="shared" si="34"/>
        <v>Y</v>
      </c>
      <c r="K384" s="13" t="str">
        <f>IFERROR(VLOOKUP(F384,'Low High Medium'!I:I,1,FALSE)," ")</f>
        <v>MA-4-0</v>
      </c>
      <c r="L384" s="13" t="str">
        <f t="shared" si="35"/>
        <v>Y</v>
      </c>
      <c r="M384" s="13" t="str">
        <f>IFERROR(VLOOKUP(F384,'Low High Medium'!D:D,1,FALSE)," ")</f>
        <v>MA-4-0</v>
      </c>
      <c r="N384" s="13" t="str">
        <f>VLOOKUP(D384,'NIST 800-53 (Rev. 4)'!A:D,4,FALSE)</f>
        <v>P2</v>
      </c>
    </row>
    <row r="385" spans="1:14">
      <c r="A385" s="13" t="str">
        <f t="shared" si="30"/>
        <v>MA</v>
      </c>
      <c r="B385" s="13" t="str">
        <f>VLOOKUP(A385,Families!A:B,2,FALSE)</f>
        <v xml:space="preserve"> Maintenance</v>
      </c>
      <c r="C385" s="13" t="str">
        <f>VLOOKUP(D385,'NIST 800-53 (Rev. 4)'!A:C,3,FALSE)</f>
        <v>NONLOCAL MAINTENANCE</v>
      </c>
      <c r="D385" s="12" t="s">
        <v>136</v>
      </c>
      <c r="E385" s="55">
        <v>1</v>
      </c>
      <c r="F385" s="2" t="str">
        <f t="shared" si="36"/>
        <v>MA-4-1</v>
      </c>
      <c r="G385" s="17" t="s">
        <v>137</v>
      </c>
      <c r="H385" s="13" t="str">
        <f t="shared" si="32"/>
        <v>N</v>
      </c>
      <c r="I385" s="13"/>
      <c r="J385" s="13" t="str">
        <f t="shared" si="34"/>
        <v>N</v>
      </c>
      <c r="K385" s="13" t="str">
        <f>IFERROR(VLOOKUP(F385,'Low High Medium'!I:I,1,FALSE)," ")</f>
        <v xml:space="preserve"> </v>
      </c>
      <c r="L385" s="13" t="str">
        <f t="shared" si="35"/>
        <v>N</v>
      </c>
      <c r="M385" s="13" t="str">
        <f>IFERROR(VLOOKUP(F385,'Low High Medium'!D:D,1,FALSE)," ")</f>
        <v xml:space="preserve"> </v>
      </c>
      <c r="N385" s="13" t="str">
        <f>VLOOKUP(D385,'NIST 800-53 (Rev. 4)'!A:D,4,FALSE)</f>
        <v>P2</v>
      </c>
    </row>
    <row r="386" spans="1:14">
      <c r="A386" s="13" t="str">
        <f t="shared" si="30"/>
        <v>MA</v>
      </c>
      <c r="B386" s="13" t="str">
        <f>VLOOKUP(A386,Families!A:B,2,FALSE)</f>
        <v xml:space="preserve"> Maintenance</v>
      </c>
      <c r="C386" s="13" t="str">
        <f>VLOOKUP(D386,'NIST 800-53 (Rev. 4)'!A:C,3,FALSE)</f>
        <v>NONLOCAL MAINTENANCE</v>
      </c>
      <c r="D386" s="12" t="s">
        <v>136</v>
      </c>
      <c r="E386" s="55">
        <v>2</v>
      </c>
      <c r="F386" s="2" t="str">
        <f t="shared" si="36"/>
        <v>MA-4-2</v>
      </c>
      <c r="G386" s="17" t="s">
        <v>609</v>
      </c>
      <c r="H386" s="13" t="str">
        <f t="shared" si="32"/>
        <v>N</v>
      </c>
      <c r="I386" s="13"/>
      <c r="J386" s="13" t="str">
        <f t="shared" si="34"/>
        <v>Y</v>
      </c>
      <c r="K386" s="13" t="str">
        <f>IFERROR(VLOOKUP(F386,'Low High Medium'!I:I,1,FALSE)," ")</f>
        <v>MA-4-2</v>
      </c>
      <c r="L386" s="13" t="str">
        <f t="shared" si="35"/>
        <v>Y</v>
      </c>
      <c r="M386" s="13" t="str">
        <f>IFERROR(VLOOKUP(F386,'Low High Medium'!D:D,1,FALSE)," ")</f>
        <v>MA-4-2</v>
      </c>
      <c r="N386" s="13" t="str">
        <f>VLOOKUP(D386,'NIST 800-53 (Rev. 4)'!A:D,4,FALSE)</f>
        <v>P2</v>
      </c>
    </row>
    <row r="387" spans="1:14">
      <c r="A387" s="13" t="str">
        <f t="shared" ref="A387:A450" si="37">LEFT(D387,2)</f>
        <v>MA</v>
      </c>
      <c r="B387" s="13" t="str">
        <f>VLOOKUP(A387,Families!A:B,2,FALSE)</f>
        <v xml:space="preserve"> Maintenance</v>
      </c>
      <c r="C387" s="13" t="str">
        <f>VLOOKUP(D387,'NIST 800-53 (Rev. 4)'!A:C,3,FALSE)</f>
        <v>NONLOCAL MAINTENANCE</v>
      </c>
      <c r="D387" s="12" t="s">
        <v>136</v>
      </c>
      <c r="E387" s="55">
        <v>3</v>
      </c>
      <c r="F387" s="2" t="str">
        <f t="shared" si="36"/>
        <v>MA-4-3</v>
      </c>
      <c r="G387" s="17" t="s">
        <v>138</v>
      </c>
      <c r="H387" s="13" t="str">
        <f t="shared" ref="H387:H450" si="38">IF(I387 = "", "N", "Y")</f>
        <v>N</v>
      </c>
      <c r="I387" s="13"/>
      <c r="J387" s="13" t="str">
        <f t="shared" ref="J387:J450" si="39">IF(K387=" ","N","Y")</f>
        <v>N</v>
      </c>
      <c r="K387" s="13" t="str">
        <f>IFERROR(VLOOKUP(F387,'Low High Medium'!I:I,1,FALSE)," ")</f>
        <v xml:space="preserve"> </v>
      </c>
      <c r="L387" s="13" t="str">
        <f t="shared" ref="L387:L450" si="40">IF(M387= " ", "N", "Y")</f>
        <v>Y</v>
      </c>
      <c r="M387" s="13" t="str">
        <f>IFERROR(VLOOKUP(F387,'Low High Medium'!D:D,1,FALSE)," ")</f>
        <v>MA-4-3</v>
      </c>
      <c r="N387" s="13" t="str">
        <f>VLOOKUP(D387,'NIST 800-53 (Rev. 4)'!A:D,4,FALSE)</f>
        <v>P2</v>
      </c>
    </row>
    <row r="388" spans="1:14">
      <c r="A388" s="13" t="str">
        <f t="shared" si="37"/>
        <v>MA</v>
      </c>
      <c r="B388" s="13" t="str">
        <f>VLOOKUP(A388,Families!A:B,2,FALSE)</f>
        <v xml:space="preserve"> Maintenance</v>
      </c>
      <c r="C388" s="13" t="str">
        <f>VLOOKUP(D388,'NIST 800-53 (Rev. 4)'!A:C,3,FALSE)</f>
        <v>NONLOCAL MAINTENANCE</v>
      </c>
      <c r="D388" s="12" t="s">
        <v>136</v>
      </c>
      <c r="E388" s="55">
        <v>4</v>
      </c>
      <c r="F388" s="2" t="str">
        <f t="shared" si="36"/>
        <v>MA-4-4</v>
      </c>
      <c r="G388" s="17" t="s">
        <v>79</v>
      </c>
      <c r="H388" s="13" t="str">
        <f t="shared" si="38"/>
        <v>N</v>
      </c>
      <c r="I388" s="13"/>
      <c r="J388" s="13" t="str">
        <f t="shared" si="39"/>
        <v>N</v>
      </c>
      <c r="K388" s="13" t="str">
        <f>IFERROR(VLOOKUP(F388,'Low High Medium'!I:I,1,FALSE)," ")</f>
        <v xml:space="preserve"> </v>
      </c>
      <c r="L388" s="13" t="str">
        <f t="shared" si="40"/>
        <v>N</v>
      </c>
      <c r="M388" s="13" t="str">
        <f>IFERROR(VLOOKUP(F388,'Low High Medium'!D:D,1,FALSE)," ")</f>
        <v xml:space="preserve"> </v>
      </c>
      <c r="N388" s="13" t="str">
        <f>VLOOKUP(D388,'NIST 800-53 (Rev. 4)'!A:D,4,FALSE)</f>
        <v>P2</v>
      </c>
    </row>
    <row r="389" spans="1:14">
      <c r="A389" s="13" t="str">
        <f t="shared" si="37"/>
        <v>MA</v>
      </c>
      <c r="B389" s="13" t="str">
        <f>VLOOKUP(A389,Families!A:B,2,FALSE)</f>
        <v xml:space="preserve"> Maintenance</v>
      </c>
      <c r="C389" s="13" t="str">
        <f>VLOOKUP(D389,'NIST 800-53 (Rev. 4)'!A:C,3,FALSE)</f>
        <v>NONLOCAL MAINTENANCE</v>
      </c>
      <c r="D389" s="12" t="s">
        <v>136</v>
      </c>
      <c r="E389" s="55">
        <v>5</v>
      </c>
      <c r="F389" s="2" t="str">
        <f t="shared" si="36"/>
        <v>MA-4-5</v>
      </c>
      <c r="G389" s="17" t="s">
        <v>609</v>
      </c>
      <c r="H389" s="13" t="str">
        <f t="shared" si="38"/>
        <v>N</v>
      </c>
      <c r="I389" s="13"/>
      <c r="J389" s="13" t="str">
        <f t="shared" si="39"/>
        <v>N</v>
      </c>
      <c r="K389" s="13" t="str">
        <f>IFERROR(VLOOKUP(F389,'Low High Medium'!I:I,1,FALSE)," ")</f>
        <v xml:space="preserve"> </v>
      </c>
      <c r="L389" s="13" t="str">
        <f t="shared" si="40"/>
        <v>N</v>
      </c>
      <c r="M389" s="13" t="str">
        <f>IFERROR(VLOOKUP(F389,'Low High Medium'!D:D,1,FALSE)," ")</f>
        <v xml:space="preserve"> </v>
      </c>
      <c r="N389" s="13" t="str">
        <f>VLOOKUP(D389,'NIST 800-53 (Rev. 4)'!A:D,4,FALSE)</f>
        <v>P2</v>
      </c>
    </row>
    <row r="390" spans="1:14">
      <c r="A390" s="13" t="str">
        <f t="shared" si="37"/>
        <v>MA</v>
      </c>
      <c r="B390" s="13" t="str">
        <f>VLOOKUP(A390,Families!A:B,2,FALSE)</f>
        <v xml:space="preserve"> Maintenance</v>
      </c>
      <c r="C390" s="13" t="str">
        <f>VLOOKUP(D390,'NIST 800-53 (Rev. 4)'!A:C,3,FALSE)</f>
        <v>NONLOCAL MAINTENANCE</v>
      </c>
      <c r="D390" s="12" t="s">
        <v>136</v>
      </c>
      <c r="E390" s="55">
        <v>6</v>
      </c>
      <c r="F390" s="2" t="str">
        <f t="shared" si="36"/>
        <v>MA-4-6</v>
      </c>
      <c r="G390" s="17" t="s">
        <v>35</v>
      </c>
      <c r="H390" s="13" t="str">
        <f t="shared" si="38"/>
        <v>N</v>
      </c>
      <c r="I390" s="13"/>
      <c r="J390" s="13" t="str">
        <f t="shared" si="39"/>
        <v>N</v>
      </c>
      <c r="K390" s="13" t="str">
        <f>IFERROR(VLOOKUP(F390,'Low High Medium'!I:I,1,FALSE)," ")</f>
        <v xml:space="preserve"> </v>
      </c>
      <c r="L390" s="13" t="str">
        <f t="shared" si="40"/>
        <v>Y</v>
      </c>
      <c r="M390" s="13" t="str">
        <f>IFERROR(VLOOKUP(F390,'Low High Medium'!D:D,1,FALSE)," ")</f>
        <v>MA-4-6</v>
      </c>
      <c r="N390" s="13" t="str">
        <f>VLOOKUP(D390,'NIST 800-53 (Rev. 4)'!A:D,4,FALSE)</f>
        <v>P2</v>
      </c>
    </row>
    <row r="391" spans="1:14">
      <c r="A391" s="13" t="str">
        <f t="shared" si="37"/>
        <v>MA</v>
      </c>
      <c r="B391" s="13" t="str">
        <f>VLOOKUP(A391,Families!A:B,2,FALSE)</f>
        <v xml:space="preserve"> Maintenance</v>
      </c>
      <c r="C391" s="13" t="str">
        <f>VLOOKUP(D391,'NIST 800-53 (Rev. 4)'!A:C,3,FALSE)</f>
        <v>NONLOCAL MAINTENANCE</v>
      </c>
      <c r="D391" s="12" t="s">
        <v>136</v>
      </c>
      <c r="E391" s="55">
        <v>7</v>
      </c>
      <c r="F391" s="2" t="str">
        <f t="shared" si="36"/>
        <v>MA-4-7</v>
      </c>
      <c r="G391" s="17" t="s">
        <v>79</v>
      </c>
      <c r="H391" s="13" t="str">
        <f t="shared" si="38"/>
        <v>N</v>
      </c>
      <c r="I391" s="13"/>
      <c r="J391" s="13" t="str">
        <f t="shared" si="39"/>
        <v>N</v>
      </c>
      <c r="K391" s="13" t="str">
        <f>IFERROR(VLOOKUP(F391,'Low High Medium'!I:I,1,FALSE)," ")</f>
        <v xml:space="preserve"> </v>
      </c>
      <c r="L391" s="13" t="str">
        <f t="shared" si="40"/>
        <v>N</v>
      </c>
      <c r="M391" s="13" t="str">
        <f>IFERROR(VLOOKUP(F391,'Low High Medium'!D:D,1,FALSE)," ")</f>
        <v xml:space="preserve"> </v>
      </c>
      <c r="N391" s="13" t="str">
        <f>VLOOKUP(D391,'NIST 800-53 (Rev. 4)'!A:D,4,FALSE)</f>
        <v>P2</v>
      </c>
    </row>
    <row r="392" spans="1:14">
      <c r="A392" s="13" t="str">
        <f t="shared" si="37"/>
        <v>MA</v>
      </c>
      <c r="B392" s="13" t="str">
        <f>VLOOKUP(A392,Families!A:B,2,FALSE)</f>
        <v xml:space="preserve"> Maintenance</v>
      </c>
      <c r="C392" s="13" t="str">
        <f>VLOOKUP(D392,'NIST 800-53 (Rev. 4)'!A:C,3,FALSE)</f>
        <v>MAINTENANCE PERSONNEL</v>
      </c>
      <c r="D392" s="12" t="s">
        <v>139</v>
      </c>
      <c r="E392" s="55">
        <v>0</v>
      </c>
      <c r="F392" s="2" t="str">
        <f t="shared" si="36"/>
        <v>MA-5-0</v>
      </c>
      <c r="G392" s="17" t="s">
        <v>679</v>
      </c>
      <c r="H392" s="13" t="str">
        <f t="shared" si="38"/>
        <v>Y</v>
      </c>
      <c r="I392" s="13" t="str">
        <f t="shared" ref="I387:I450" si="41">F392</f>
        <v>MA-5-0</v>
      </c>
      <c r="J392" s="13" t="str">
        <f t="shared" si="39"/>
        <v>Y</v>
      </c>
      <c r="K392" s="13" t="str">
        <f>IFERROR(VLOOKUP(F392,'Low High Medium'!I:I,1,FALSE)," ")</f>
        <v>MA-5-0</v>
      </c>
      <c r="L392" s="13" t="str">
        <f t="shared" si="40"/>
        <v>Y</v>
      </c>
      <c r="M392" s="13" t="str">
        <f>IFERROR(VLOOKUP(F392,'Low High Medium'!D:D,1,FALSE)," ")</f>
        <v>MA-5-0</v>
      </c>
      <c r="N392" s="13" t="str">
        <f>VLOOKUP(D392,'NIST 800-53 (Rev. 4)'!A:D,4,FALSE)</f>
        <v>P2</v>
      </c>
    </row>
    <row r="393" spans="1:14">
      <c r="A393" s="13" t="str">
        <f t="shared" si="37"/>
        <v>MA</v>
      </c>
      <c r="B393" s="13" t="str">
        <f>VLOOKUP(A393,Families!A:B,2,FALSE)</f>
        <v xml:space="preserve"> Maintenance</v>
      </c>
      <c r="C393" s="13" t="str">
        <f>VLOOKUP(D393,'NIST 800-53 (Rev. 4)'!A:C,3,FALSE)</f>
        <v>MAINTENANCE PERSONNEL</v>
      </c>
      <c r="D393" s="12" t="s">
        <v>139</v>
      </c>
      <c r="E393" s="55">
        <v>1</v>
      </c>
      <c r="F393" s="2" t="str">
        <f t="shared" si="36"/>
        <v>MA-5-1</v>
      </c>
      <c r="G393" s="17" t="s">
        <v>140</v>
      </c>
      <c r="H393" s="13" t="str">
        <f t="shared" si="38"/>
        <v>N</v>
      </c>
      <c r="I393" s="13"/>
      <c r="J393" s="13" t="str">
        <f t="shared" si="39"/>
        <v>Y</v>
      </c>
      <c r="K393" s="13" t="str">
        <f>IFERROR(VLOOKUP(F393,'Low High Medium'!I:I,1,FALSE)," ")</f>
        <v>MA-5-1</v>
      </c>
      <c r="L393" s="13" t="str">
        <f t="shared" si="40"/>
        <v>Y</v>
      </c>
      <c r="M393" s="13" t="str">
        <f>IFERROR(VLOOKUP(F393,'Low High Medium'!D:D,1,FALSE)," ")</f>
        <v>MA-5-1</v>
      </c>
      <c r="N393" s="13" t="str">
        <f>VLOOKUP(D393,'NIST 800-53 (Rev. 4)'!A:D,4,FALSE)</f>
        <v>P2</v>
      </c>
    </row>
    <row r="394" spans="1:14">
      <c r="A394" s="13" t="str">
        <f t="shared" si="37"/>
        <v>MA</v>
      </c>
      <c r="B394" s="13" t="str">
        <f>VLOOKUP(A394,Families!A:B,2,FALSE)</f>
        <v xml:space="preserve"> Maintenance</v>
      </c>
      <c r="C394" s="13" t="str">
        <f>VLOOKUP(D394,'NIST 800-53 (Rev. 4)'!A:C,3,FALSE)</f>
        <v>MAINTENANCE PERSONNEL</v>
      </c>
      <c r="D394" s="12" t="s">
        <v>139</v>
      </c>
      <c r="E394" s="55">
        <v>2</v>
      </c>
      <c r="F394" s="2" t="str">
        <f t="shared" si="36"/>
        <v>MA-5-2</v>
      </c>
      <c r="G394" s="17" t="s">
        <v>141</v>
      </c>
      <c r="H394" s="13" t="str">
        <f t="shared" si="38"/>
        <v>N</v>
      </c>
      <c r="I394" s="13"/>
      <c r="J394" s="13" t="str">
        <f t="shared" si="39"/>
        <v>N</v>
      </c>
      <c r="K394" s="13" t="str">
        <f>IFERROR(VLOOKUP(F394,'Low High Medium'!I:I,1,FALSE)," ")</f>
        <v xml:space="preserve"> </v>
      </c>
      <c r="L394" s="13" t="str">
        <f t="shared" si="40"/>
        <v>N</v>
      </c>
      <c r="M394" s="13" t="str">
        <f>IFERROR(VLOOKUP(F394,'Low High Medium'!D:D,1,FALSE)," ")</f>
        <v xml:space="preserve"> </v>
      </c>
      <c r="N394" s="13" t="str">
        <f>VLOOKUP(D394,'NIST 800-53 (Rev. 4)'!A:D,4,FALSE)</f>
        <v>P2</v>
      </c>
    </row>
    <row r="395" spans="1:14">
      <c r="A395" s="13" t="str">
        <f t="shared" si="37"/>
        <v>MA</v>
      </c>
      <c r="B395" s="13" t="str">
        <f>VLOOKUP(A395,Families!A:B,2,FALSE)</f>
        <v xml:space="preserve"> Maintenance</v>
      </c>
      <c r="C395" s="13" t="str">
        <f>VLOOKUP(D395,'NIST 800-53 (Rev. 4)'!A:C,3,FALSE)</f>
        <v>MAINTENANCE PERSONNEL</v>
      </c>
      <c r="D395" s="12" t="s">
        <v>139</v>
      </c>
      <c r="E395" s="55">
        <v>3</v>
      </c>
      <c r="F395" s="2" t="str">
        <f t="shared" si="36"/>
        <v>MA-5-3</v>
      </c>
      <c r="G395" s="17" t="s">
        <v>141</v>
      </c>
      <c r="H395" s="13" t="str">
        <f t="shared" si="38"/>
        <v>N</v>
      </c>
      <c r="I395" s="13"/>
      <c r="J395" s="13" t="str">
        <f t="shared" si="39"/>
        <v>N</v>
      </c>
      <c r="K395" s="13" t="str">
        <f>IFERROR(VLOOKUP(F395,'Low High Medium'!I:I,1,FALSE)," ")</f>
        <v xml:space="preserve"> </v>
      </c>
      <c r="L395" s="13" t="str">
        <f t="shared" si="40"/>
        <v>N</v>
      </c>
      <c r="M395" s="13" t="str">
        <f>IFERROR(VLOOKUP(F395,'Low High Medium'!D:D,1,FALSE)," ")</f>
        <v xml:space="preserve"> </v>
      </c>
      <c r="N395" s="13" t="str">
        <f>VLOOKUP(D395,'NIST 800-53 (Rev. 4)'!A:D,4,FALSE)</f>
        <v>P2</v>
      </c>
    </row>
    <row r="396" spans="1:14">
      <c r="A396" s="13" t="str">
        <f t="shared" si="37"/>
        <v>MA</v>
      </c>
      <c r="B396" s="13" t="str">
        <f>VLOOKUP(A396,Families!A:B,2,FALSE)</f>
        <v xml:space="preserve"> Maintenance</v>
      </c>
      <c r="C396" s="13" t="str">
        <f>VLOOKUP(D396,'NIST 800-53 (Rev. 4)'!A:C,3,FALSE)</f>
        <v>MAINTENANCE PERSONNEL</v>
      </c>
      <c r="D396" s="12" t="s">
        <v>139</v>
      </c>
      <c r="E396" s="55">
        <v>4</v>
      </c>
      <c r="F396" s="2" t="str">
        <f t="shared" si="36"/>
        <v>MA-5-4</v>
      </c>
      <c r="G396" s="17" t="s">
        <v>141</v>
      </c>
      <c r="H396" s="13" t="str">
        <f t="shared" si="38"/>
        <v>N</v>
      </c>
      <c r="I396" s="13"/>
      <c r="J396" s="13" t="str">
        <f t="shared" si="39"/>
        <v>N</v>
      </c>
      <c r="K396" s="13" t="str">
        <f>IFERROR(VLOOKUP(F396,'Low High Medium'!I:I,1,FALSE)," ")</f>
        <v xml:space="preserve"> </v>
      </c>
      <c r="L396" s="13" t="str">
        <f t="shared" si="40"/>
        <v>N</v>
      </c>
      <c r="M396" s="13" t="str">
        <f>IFERROR(VLOOKUP(F396,'Low High Medium'!D:D,1,FALSE)," ")</f>
        <v xml:space="preserve"> </v>
      </c>
      <c r="N396" s="13" t="str">
        <f>VLOOKUP(D396,'NIST 800-53 (Rev. 4)'!A:D,4,FALSE)</f>
        <v>P2</v>
      </c>
    </row>
    <row r="397" spans="1:14">
      <c r="A397" s="13" t="str">
        <f t="shared" si="37"/>
        <v>MA</v>
      </c>
      <c r="B397" s="13" t="str">
        <f>VLOOKUP(A397,Families!A:B,2,FALSE)</f>
        <v xml:space="preserve"> Maintenance</v>
      </c>
      <c r="C397" s="13" t="str">
        <f>VLOOKUP(D397,'NIST 800-53 (Rev. 4)'!A:C,3,FALSE)</f>
        <v>MAINTENANCE PERSONNEL</v>
      </c>
      <c r="D397" s="12" t="s">
        <v>139</v>
      </c>
      <c r="E397" s="55">
        <v>5</v>
      </c>
      <c r="F397" s="2" t="str">
        <f t="shared" si="36"/>
        <v>MA-5-5</v>
      </c>
      <c r="G397" s="17" t="s">
        <v>609</v>
      </c>
      <c r="H397" s="13" t="str">
        <f t="shared" si="38"/>
        <v>N</v>
      </c>
      <c r="I397" s="13"/>
      <c r="J397" s="13" t="str">
        <f t="shared" si="39"/>
        <v>N</v>
      </c>
      <c r="K397" s="13" t="str">
        <f>IFERROR(VLOOKUP(F397,'Low High Medium'!I:I,1,FALSE)," ")</f>
        <v xml:space="preserve"> </v>
      </c>
      <c r="L397" s="13" t="str">
        <f t="shared" si="40"/>
        <v>N</v>
      </c>
      <c r="M397" s="13" t="str">
        <f>IFERROR(VLOOKUP(F397,'Low High Medium'!D:D,1,FALSE)," ")</f>
        <v xml:space="preserve"> </v>
      </c>
      <c r="N397" s="13" t="str">
        <f>VLOOKUP(D397,'NIST 800-53 (Rev. 4)'!A:D,4,FALSE)</f>
        <v>P2</v>
      </c>
    </row>
    <row r="398" spans="1:14">
      <c r="A398" s="13" t="str">
        <f t="shared" si="37"/>
        <v>MA</v>
      </c>
      <c r="B398" s="13" t="str">
        <f>VLOOKUP(A398,Families!A:B,2,FALSE)</f>
        <v xml:space="preserve"> Maintenance</v>
      </c>
      <c r="C398" s="13" t="str">
        <f>VLOOKUP(D398,'NIST 800-53 (Rev. 4)'!A:C,3,FALSE)</f>
        <v>TIMELY MAINTENANCE</v>
      </c>
      <c r="D398" s="12" t="s">
        <v>412</v>
      </c>
      <c r="E398" s="55">
        <v>0</v>
      </c>
      <c r="F398" s="2" t="str">
        <f t="shared" si="36"/>
        <v>MA-6-0</v>
      </c>
      <c r="G398" s="17" t="s">
        <v>680</v>
      </c>
      <c r="H398" s="13" t="str">
        <f t="shared" si="38"/>
        <v>N</v>
      </c>
      <c r="I398" s="13"/>
      <c r="J398" s="13" t="str">
        <f t="shared" si="39"/>
        <v>Y</v>
      </c>
      <c r="K398" s="13" t="str">
        <f>IFERROR(VLOOKUP(F398,'Low High Medium'!I:I,1,FALSE)," ")</f>
        <v>MA-6-0</v>
      </c>
      <c r="L398" s="13" t="str">
        <f t="shared" si="40"/>
        <v>Y</v>
      </c>
      <c r="M398" s="13" t="str">
        <f>IFERROR(VLOOKUP(F398,'Low High Medium'!D:D,1,FALSE)," ")</f>
        <v>MA-6-0</v>
      </c>
      <c r="N398" s="13" t="str">
        <f>VLOOKUP(D398,'NIST 800-53 (Rev. 4)'!A:D,4,FALSE)</f>
        <v>P2</v>
      </c>
    </row>
    <row r="399" spans="1:14">
      <c r="A399" s="13" t="str">
        <f t="shared" si="37"/>
        <v>MA</v>
      </c>
      <c r="B399" s="13" t="str">
        <f>VLOOKUP(A399,Families!A:B,2,FALSE)</f>
        <v xml:space="preserve"> Maintenance</v>
      </c>
      <c r="C399" s="13" t="str">
        <f>VLOOKUP(D399,'NIST 800-53 (Rev. 4)'!A:C,3,FALSE)</f>
        <v>TIMELY MAINTENANCE</v>
      </c>
      <c r="D399" s="12" t="s">
        <v>412</v>
      </c>
      <c r="E399" s="55">
        <v>1</v>
      </c>
      <c r="F399" s="2" t="str">
        <f t="shared" si="36"/>
        <v>MA-6-1</v>
      </c>
      <c r="G399" s="17" t="s">
        <v>609</v>
      </c>
      <c r="H399" s="13" t="str">
        <f t="shared" si="38"/>
        <v>N</v>
      </c>
      <c r="I399" s="13"/>
      <c r="J399" s="13" t="str">
        <f t="shared" si="39"/>
        <v>N</v>
      </c>
      <c r="K399" s="13" t="str">
        <f>IFERROR(VLOOKUP(F399,'Low High Medium'!I:I,1,FALSE)," ")</f>
        <v xml:space="preserve"> </v>
      </c>
      <c r="L399" s="13" t="str">
        <f t="shared" si="40"/>
        <v>N</v>
      </c>
      <c r="M399" s="13" t="str">
        <f>IFERROR(VLOOKUP(F399,'Low High Medium'!D:D,1,FALSE)," ")</f>
        <v xml:space="preserve"> </v>
      </c>
      <c r="N399" s="13" t="str">
        <f>VLOOKUP(D399,'NIST 800-53 (Rev. 4)'!A:D,4,FALSE)</f>
        <v>P2</v>
      </c>
    </row>
    <row r="400" spans="1:14">
      <c r="A400" s="13" t="str">
        <f t="shared" si="37"/>
        <v>MA</v>
      </c>
      <c r="B400" s="13" t="str">
        <f>VLOOKUP(A400,Families!A:B,2,FALSE)</f>
        <v xml:space="preserve"> Maintenance</v>
      </c>
      <c r="C400" s="13" t="str">
        <f>VLOOKUP(D400,'NIST 800-53 (Rev. 4)'!A:C,3,FALSE)</f>
        <v>TIMELY MAINTENANCE</v>
      </c>
      <c r="D400" s="12" t="s">
        <v>412</v>
      </c>
      <c r="E400" s="55">
        <v>2</v>
      </c>
      <c r="F400" s="2" t="str">
        <f t="shared" si="36"/>
        <v>MA-6-2</v>
      </c>
      <c r="G400" s="17" t="s">
        <v>609</v>
      </c>
      <c r="H400" s="13" t="str">
        <f t="shared" si="38"/>
        <v>N</v>
      </c>
      <c r="I400" s="13"/>
      <c r="J400" s="13" t="str">
        <f t="shared" si="39"/>
        <v>N</v>
      </c>
      <c r="K400" s="13" t="str">
        <f>IFERROR(VLOOKUP(F400,'Low High Medium'!I:I,1,FALSE)," ")</f>
        <v xml:space="preserve"> </v>
      </c>
      <c r="L400" s="13" t="str">
        <f t="shared" si="40"/>
        <v>N</v>
      </c>
      <c r="M400" s="13" t="str">
        <f>IFERROR(VLOOKUP(F400,'Low High Medium'!D:D,1,FALSE)," ")</f>
        <v xml:space="preserve"> </v>
      </c>
      <c r="N400" s="13" t="str">
        <f>VLOOKUP(D400,'NIST 800-53 (Rev. 4)'!A:D,4,FALSE)</f>
        <v>P2</v>
      </c>
    </row>
    <row r="401" spans="1:14">
      <c r="A401" s="13" t="str">
        <f t="shared" si="37"/>
        <v>MA</v>
      </c>
      <c r="B401" s="13" t="str">
        <f>VLOOKUP(A401,Families!A:B,2,FALSE)</f>
        <v xml:space="preserve"> Maintenance</v>
      </c>
      <c r="C401" s="13" t="str">
        <f>VLOOKUP(D401,'NIST 800-53 (Rev. 4)'!A:C,3,FALSE)</f>
        <v>TIMELY MAINTENANCE</v>
      </c>
      <c r="D401" s="12" t="s">
        <v>412</v>
      </c>
      <c r="E401" s="55">
        <v>3</v>
      </c>
      <c r="F401" s="2" t="str">
        <f t="shared" si="36"/>
        <v>MA-6-3</v>
      </c>
      <c r="G401" s="17" t="s">
        <v>609</v>
      </c>
      <c r="H401" s="13" t="str">
        <f t="shared" si="38"/>
        <v>N</v>
      </c>
      <c r="I401" s="13"/>
      <c r="J401" s="13" t="str">
        <f t="shared" si="39"/>
        <v>N</v>
      </c>
      <c r="K401" s="13" t="str">
        <f>IFERROR(VLOOKUP(F401,'Low High Medium'!I:I,1,FALSE)," ")</f>
        <v xml:space="preserve"> </v>
      </c>
      <c r="L401" s="13" t="str">
        <f t="shared" si="40"/>
        <v>N</v>
      </c>
      <c r="M401" s="13" t="str">
        <f>IFERROR(VLOOKUP(F401,'Low High Medium'!D:D,1,FALSE)," ")</f>
        <v xml:space="preserve"> </v>
      </c>
      <c r="N401" s="13" t="str">
        <f>VLOOKUP(D401,'NIST 800-53 (Rev. 4)'!A:D,4,FALSE)</f>
        <v>P2</v>
      </c>
    </row>
    <row r="402" spans="1:14">
      <c r="A402" s="13" t="str">
        <f t="shared" si="37"/>
        <v>MP</v>
      </c>
      <c r="B402" s="13" t="str">
        <f>VLOOKUP(A402,Families!A:B,2,FALSE)</f>
        <v xml:space="preserve"> Media Protection</v>
      </c>
      <c r="C402" s="13" t="str">
        <f>VLOOKUP(D402,'NIST 800-53 (Rev. 4)'!A:C,3,FALSE)</f>
        <v>MEDIA PROTECTION POLICY AND PROCEDURES</v>
      </c>
      <c r="D402" s="12" t="s">
        <v>414</v>
      </c>
      <c r="E402" s="56">
        <v>0</v>
      </c>
      <c r="F402" s="2" t="str">
        <f t="shared" si="36"/>
        <v>MP-1-0</v>
      </c>
      <c r="G402" s="17" t="s">
        <v>219</v>
      </c>
      <c r="H402" s="13" t="str">
        <f t="shared" si="38"/>
        <v>Y</v>
      </c>
      <c r="I402" s="13" t="str">
        <f t="shared" si="41"/>
        <v>MP-1-0</v>
      </c>
      <c r="J402" s="13" t="str">
        <f t="shared" si="39"/>
        <v>Y</v>
      </c>
      <c r="K402" s="13" t="str">
        <f>IFERROR(VLOOKUP(F402,'Low High Medium'!I:I,1,FALSE)," ")</f>
        <v>MP-1-0</v>
      </c>
      <c r="L402" s="13" t="str">
        <f t="shared" si="40"/>
        <v>Y</v>
      </c>
      <c r="M402" s="13" t="str">
        <f>IFERROR(VLOOKUP(F402,'Low High Medium'!D:D,1,FALSE)," ")</f>
        <v>MP-1-0</v>
      </c>
      <c r="N402" s="13" t="str">
        <f>VLOOKUP(D402,'NIST 800-53 (Rev. 4)'!A:D,4,FALSE)</f>
        <v>P1</v>
      </c>
    </row>
    <row r="403" spans="1:14">
      <c r="A403" s="13" t="str">
        <f t="shared" si="37"/>
        <v>MP</v>
      </c>
      <c r="B403" s="13" t="str">
        <f>VLOOKUP(A403,Families!A:B,2,FALSE)</f>
        <v xml:space="preserve"> Media Protection</v>
      </c>
      <c r="C403" s="13" t="str">
        <f>VLOOKUP(D403,'NIST 800-53 (Rev. 4)'!A:C,3,FALSE)</f>
        <v>MEDIA ACCESS</v>
      </c>
      <c r="D403" s="12" t="s">
        <v>145</v>
      </c>
      <c r="E403" s="55">
        <v>0</v>
      </c>
      <c r="F403" s="2" t="str">
        <f t="shared" si="36"/>
        <v>MP-2-0</v>
      </c>
      <c r="G403" s="17" t="s">
        <v>681</v>
      </c>
      <c r="H403" s="13" t="str">
        <f t="shared" si="38"/>
        <v>Y</v>
      </c>
      <c r="I403" s="13" t="str">
        <f t="shared" si="41"/>
        <v>MP-2-0</v>
      </c>
      <c r="J403" s="13" t="str">
        <f t="shared" si="39"/>
        <v>Y</v>
      </c>
      <c r="K403" s="13" t="str">
        <f>IFERROR(VLOOKUP(F403,'Low High Medium'!I:I,1,FALSE)," ")</f>
        <v>MP-2-0</v>
      </c>
      <c r="L403" s="13" t="str">
        <f t="shared" si="40"/>
        <v>Y</v>
      </c>
      <c r="M403" s="13" t="str">
        <f>IFERROR(VLOOKUP(F403,'Low High Medium'!D:D,1,FALSE)," ")</f>
        <v>MP-2-0</v>
      </c>
      <c r="N403" s="13" t="str">
        <f>VLOOKUP(D403,'NIST 800-53 (Rev. 4)'!A:D,4,FALSE)</f>
        <v>P1</v>
      </c>
    </row>
    <row r="404" spans="1:14">
      <c r="A404" s="13" t="str">
        <f t="shared" si="37"/>
        <v>MP</v>
      </c>
      <c r="B404" s="13" t="str">
        <f>VLOOKUP(A404,Families!A:B,2,FALSE)</f>
        <v xml:space="preserve"> Media Protection</v>
      </c>
      <c r="C404" s="13" t="str">
        <f>VLOOKUP(D404,'NIST 800-53 (Rev. 4)'!A:C,3,FALSE)</f>
        <v>MEDIA ACCESS</v>
      </c>
      <c r="D404" s="12" t="s">
        <v>145</v>
      </c>
      <c r="E404" s="55">
        <v>1</v>
      </c>
      <c r="F404" s="2" t="str">
        <f t="shared" si="36"/>
        <v>MP-2-1</v>
      </c>
      <c r="G404" s="17" t="s">
        <v>611</v>
      </c>
      <c r="H404" s="13" t="str">
        <f t="shared" si="38"/>
        <v>N</v>
      </c>
      <c r="I404" s="13"/>
      <c r="J404" s="13" t="str">
        <f t="shared" si="39"/>
        <v>N</v>
      </c>
      <c r="K404" s="13" t="str">
        <f>IFERROR(VLOOKUP(F404,'Low High Medium'!I:I,1,FALSE)," ")</f>
        <v xml:space="preserve"> </v>
      </c>
      <c r="L404" s="13" t="str">
        <f t="shared" si="40"/>
        <v>N</v>
      </c>
      <c r="M404" s="13" t="str">
        <f>IFERROR(VLOOKUP(F404,'Low High Medium'!D:D,1,FALSE)," ")</f>
        <v xml:space="preserve"> </v>
      </c>
      <c r="N404" s="13" t="str">
        <f>VLOOKUP(D404,'NIST 800-53 (Rev. 4)'!A:D,4,FALSE)</f>
        <v>P1</v>
      </c>
    </row>
    <row r="405" spans="1:14">
      <c r="A405" s="13" t="str">
        <f t="shared" si="37"/>
        <v>MP</v>
      </c>
      <c r="B405" s="13" t="str">
        <f>VLOOKUP(A405,Families!A:B,2,FALSE)</f>
        <v xml:space="preserve"> Media Protection</v>
      </c>
      <c r="C405" s="13" t="str">
        <f>VLOOKUP(D405,'NIST 800-53 (Rev. 4)'!A:C,3,FALSE)</f>
        <v>MEDIA ACCESS</v>
      </c>
      <c r="D405" s="12" t="s">
        <v>145</v>
      </c>
      <c r="E405" s="55">
        <v>2</v>
      </c>
      <c r="F405" s="2" t="str">
        <f t="shared" si="36"/>
        <v>MP-2-2</v>
      </c>
      <c r="G405" s="17" t="s">
        <v>611</v>
      </c>
      <c r="H405" s="13" t="str">
        <f t="shared" si="38"/>
        <v>N</v>
      </c>
      <c r="I405" s="13"/>
      <c r="J405" s="13" t="str">
        <f t="shared" si="39"/>
        <v>N</v>
      </c>
      <c r="K405" s="13" t="str">
        <f>IFERROR(VLOOKUP(F405,'Low High Medium'!I:I,1,FALSE)," ")</f>
        <v xml:space="preserve"> </v>
      </c>
      <c r="L405" s="13" t="str">
        <f t="shared" si="40"/>
        <v>N</v>
      </c>
      <c r="M405" s="13" t="str">
        <f>IFERROR(VLOOKUP(F405,'Low High Medium'!D:D,1,FALSE)," ")</f>
        <v xml:space="preserve"> </v>
      </c>
      <c r="N405" s="13" t="str">
        <f>VLOOKUP(D405,'NIST 800-53 (Rev. 4)'!A:D,4,FALSE)</f>
        <v>P1</v>
      </c>
    </row>
    <row r="406" spans="1:14">
      <c r="A406" s="13" t="str">
        <f t="shared" si="37"/>
        <v>MP</v>
      </c>
      <c r="B406" s="13" t="str">
        <f>VLOOKUP(A406,Families!A:B,2,FALSE)</f>
        <v xml:space="preserve"> Media Protection</v>
      </c>
      <c r="C406" s="13" t="str">
        <f>VLOOKUP(D406,'NIST 800-53 (Rev. 4)'!A:C,3,FALSE)</f>
        <v>MEDIA MARKING</v>
      </c>
      <c r="D406" s="12" t="s">
        <v>417</v>
      </c>
      <c r="E406" s="56">
        <v>0</v>
      </c>
      <c r="F406" s="2" t="str">
        <f t="shared" si="36"/>
        <v>MP-3-0</v>
      </c>
      <c r="G406" s="17" t="s">
        <v>682</v>
      </c>
      <c r="H406" s="13" t="str">
        <f t="shared" si="38"/>
        <v>N</v>
      </c>
      <c r="I406" s="13"/>
      <c r="J406" s="13" t="str">
        <f t="shared" si="39"/>
        <v>Y</v>
      </c>
      <c r="K406" s="13" t="str">
        <f>IFERROR(VLOOKUP(F406,'Low High Medium'!I:I,1,FALSE)," ")</f>
        <v>MP-3-0</v>
      </c>
      <c r="L406" s="13" t="str">
        <f t="shared" si="40"/>
        <v>Y</v>
      </c>
      <c r="M406" s="13" t="str">
        <f>IFERROR(VLOOKUP(F406,'Low High Medium'!D:D,1,FALSE)," ")</f>
        <v>MP-3-0</v>
      </c>
      <c r="N406" s="13" t="str">
        <f>VLOOKUP(D406,'NIST 800-53 (Rev. 4)'!A:D,4,FALSE)</f>
        <v>P2</v>
      </c>
    </row>
    <row r="407" spans="1:14">
      <c r="A407" s="13" t="str">
        <f t="shared" si="37"/>
        <v>MP</v>
      </c>
      <c r="B407" s="13" t="str">
        <f>VLOOKUP(A407,Families!A:B,2,FALSE)</f>
        <v xml:space="preserve"> Media Protection</v>
      </c>
      <c r="C407" s="13" t="str">
        <f>VLOOKUP(D407,'NIST 800-53 (Rev. 4)'!A:C,3,FALSE)</f>
        <v>MEDIA STORAGE</v>
      </c>
      <c r="D407" s="12" t="s">
        <v>142</v>
      </c>
      <c r="E407" s="55">
        <v>0</v>
      </c>
      <c r="F407" s="2" t="str">
        <f t="shared" si="36"/>
        <v>MP-4-0</v>
      </c>
      <c r="G407" s="17" t="s">
        <v>683</v>
      </c>
      <c r="H407" s="13" t="str">
        <f t="shared" si="38"/>
        <v>N</v>
      </c>
      <c r="I407" s="13"/>
      <c r="J407" s="13" t="str">
        <f t="shared" si="39"/>
        <v>Y</v>
      </c>
      <c r="K407" s="13" t="str">
        <f>IFERROR(VLOOKUP(F407,'Low High Medium'!I:I,1,FALSE)," ")</f>
        <v>MP-4-0</v>
      </c>
      <c r="L407" s="13" t="str">
        <f t="shared" si="40"/>
        <v>Y</v>
      </c>
      <c r="M407" s="13" t="str">
        <f>IFERROR(VLOOKUP(F407,'Low High Medium'!D:D,1,FALSE)," ")</f>
        <v>MP-4-0</v>
      </c>
      <c r="N407" s="13" t="str">
        <f>VLOOKUP(D407,'NIST 800-53 (Rev. 4)'!A:D,4,FALSE)</f>
        <v>P1</v>
      </c>
    </row>
    <row r="408" spans="1:14">
      <c r="A408" s="13" t="str">
        <f t="shared" si="37"/>
        <v>MP</v>
      </c>
      <c r="B408" s="13" t="str">
        <f>VLOOKUP(A408,Families!A:B,2,FALSE)</f>
        <v xml:space="preserve"> Media Protection</v>
      </c>
      <c r="C408" s="13" t="str">
        <f>VLOOKUP(D408,'NIST 800-53 (Rev. 4)'!A:C,3,FALSE)</f>
        <v>MEDIA STORAGE</v>
      </c>
      <c r="D408" s="12" t="s">
        <v>142</v>
      </c>
      <c r="E408" s="55">
        <v>1</v>
      </c>
      <c r="F408" s="2" t="str">
        <f t="shared" si="36"/>
        <v>MP-4-1</v>
      </c>
      <c r="G408" s="17" t="s">
        <v>611</v>
      </c>
      <c r="H408" s="13" t="str">
        <f t="shared" si="38"/>
        <v>N</v>
      </c>
      <c r="I408" s="13"/>
      <c r="J408" s="13" t="str">
        <f t="shared" si="39"/>
        <v>N</v>
      </c>
      <c r="K408" s="13" t="str">
        <f>IFERROR(VLOOKUP(F408,'Low High Medium'!I:I,1,FALSE)," ")</f>
        <v xml:space="preserve"> </v>
      </c>
      <c r="L408" s="13" t="str">
        <f t="shared" si="40"/>
        <v>N</v>
      </c>
      <c r="M408" s="13" t="str">
        <f>IFERROR(VLOOKUP(F408,'Low High Medium'!D:D,1,FALSE)," ")</f>
        <v xml:space="preserve"> </v>
      </c>
      <c r="N408" s="13" t="str">
        <f>VLOOKUP(D408,'NIST 800-53 (Rev. 4)'!A:D,4,FALSE)</f>
        <v>P1</v>
      </c>
    </row>
    <row r="409" spans="1:14">
      <c r="A409" s="13" t="str">
        <f t="shared" si="37"/>
        <v>MP</v>
      </c>
      <c r="B409" s="13" t="str">
        <f>VLOOKUP(A409,Families!A:B,2,FALSE)</f>
        <v xml:space="preserve"> Media Protection</v>
      </c>
      <c r="C409" s="13" t="str">
        <f>VLOOKUP(D409,'NIST 800-53 (Rev. 4)'!A:C,3,FALSE)</f>
        <v>MEDIA STORAGE</v>
      </c>
      <c r="D409" s="12" t="s">
        <v>142</v>
      </c>
      <c r="E409" s="55">
        <v>2</v>
      </c>
      <c r="F409" s="2" t="str">
        <f t="shared" si="36"/>
        <v>MP-4-2</v>
      </c>
      <c r="G409" s="17" t="s">
        <v>143</v>
      </c>
      <c r="H409" s="13" t="str">
        <f t="shared" si="38"/>
        <v>N</v>
      </c>
      <c r="I409" s="13"/>
      <c r="J409" s="13" t="str">
        <f t="shared" si="39"/>
        <v>N</v>
      </c>
      <c r="K409" s="13" t="str">
        <f>IFERROR(VLOOKUP(F409,'Low High Medium'!I:I,1,FALSE)," ")</f>
        <v xml:space="preserve"> </v>
      </c>
      <c r="L409" s="13" t="str">
        <f t="shared" si="40"/>
        <v>N</v>
      </c>
      <c r="M409" s="13" t="str">
        <f>IFERROR(VLOOKUP(F409,'Low High Medium'!D:D,1,FALSE)," ")</f>
        <v xml:space="preserve"> </v>
      </c>
      <c r="N409" s="13" t="str">
        <f>VLOOKUP(D409,'NIST 800-53 (Rev. 4)'!A:D,4,FALSE)</f>
        <v>P1</v>
      </c>
    </row>
    <row r="410" spans="1:14">
      <c r="A410" s="13" t="str">
        <f t="shared" si="37"/>
        <v>MP</v>
      </c>
      <c r="B410" s="13" t="str">
        <f>VLOOKUP(A410,Families!A:B,2,FALSE)</f>
        <v xml:space="preserve"> Media Protection</v>
      </c>
      <c r="C410" s="13" t="str">
        <f>VLOOKUP(D410,'NIST 800-53 (Rev. 4)'!A:C,3,FALSE)</f>
        <v>MEDIA TRANSPORT</v>
      </c>
      <c r="D410" s="12" t="s">
        <v>144</v>
      </c>
      <c r="E410" s="55">
        <v>0</v>
      </c>
      <c r="F410" s="2" t="str">
        <f t="shared" si="36"/>
        <v>MP-5-0</v>
      </c>
      <c r="G410" s="17" t="s">
        <v>684</v>
      </c>
      <c r="H410" s="13" t="str">
        <f t="shared" si="38"/>
        <v>N</v>
      </c>
      <c r="I410" s="13"/>
      <c r="J410" s="13" t="str">
        <f t="shared" si="39"/>
        <v>Y</v>
      </c>
      <c r="K410" s="13" t="str">
        <f>IFERROR(VLOOKUP(F410,'Low High Medium'!I:I,1,FALSE)," ")</f>
        <v>MP-5-0</v>
      </c>
      <c r="L410" s="13" t="str">
        <f t="shared" si="40"/>
        <v>Y</v>
      </c>
      <c r="M410" s="13" t="str">
        <f>IFERROR(VLOOKUP(F410,'Low High Medium'!D:D,1,FALSE)," ")</f>
        <v>MP-5-0</v>
      </c>
      <c r="N410" s="13" t="str">
        <f>VLOOKUP(D410,'NIST 800-53 (Rev. 4)'!A:D,4,FALSE)</f>
        <v>P1</v>
      </c>
    </row>
    <row r="411" spans="1:14">
      <c r="A411" s="13" t="str">
        <f t="shared" si="37"/>
        <v>MP</v>
      </c>
      <c r="B411" s="13" t="str">
        <f>VLOOKUP(A411,Families!A:B,2,FALSE)</f>
        <v xml:space="preserve"> Media Protection</v>
      </c>
      <c r="C411" s="13" t="str">
        <f>VLOOKUP(D411,'NIST 800-53 (Rev. 4)'!A:C,3,FALSE)</f>
        <v>MEDIA TRANSPORT</v>
      </c>
      <c r="D411" s="12" t="s">
        <v>144</v>
      </c>
      <c r="E411" s="55">
        <v>1</v>
      </c>
      <c r="F411" s="2" t="str">
        <f t="shared" si="36"/>
        <v>MP-5-1</v>
      </c>
      <c r="G411" s="17" t="s">
        <v>611</v>
      </c>
      <c r="H411" s="13" t="str">
        <f t="shared" si="38"/>
        <v>N</v>
      </c>
      <c r="I411" s="13"/>
      <c r="J411" s="13" t="str">
        <f t="shared" si="39"/>
        <v>N</v>
      </c>
      <c r="K411" s="13" t="str">
        <f>IFERROR(VLOOKUP(F411,'Low High Medium'!I:I,1,FALSE)," ")</f>
        <v xml:space="preserve"> </v>
      </c>
      <c r="L411" s="13" t="str">
        <f t="shared" si="40"/>
        <v>N</v>
      </c>
      <c r="M411" s="13" t="str">
        <f>IFERROR(VLOOKUP(F411,'Low High Medium'!D:D,1,FALSE)," ")</f>
        <v xml:space="preserve"> </v>
      </c>
      <c r="N411" s="13" t="str">
        <f>VLOOKUP(D411,'NIST 800-53 (Rev. 4)'!A:D,4,FALSE)</f>
        <v>P1</v>
      </c>
    </row>
    <row r="412" spans="1:14">
      <c r="A412" s="13" t="str">
        <f t="shared" si="37"/>
        <v>MP</v>
      </c>
      <c r="B412" s="13" t="str">
        <f>VLOOKUP(A412,Families!A:B,2,FALSE)</f>
        <v xml:space="preserve"> Media Protection</v>
      </c>
      <c r="C412" s="13" t="str">
        <f>VLOOKUP(D412,'NIST 800-53 (Rev. 4)'!A:C,3,FALSE)</f>
        <v>MEDIA TRANSPORT</v>
      </c>
      <c r="D412" s="12" t="s">
        <v>144</v>
      </c>
      <c r="E412" s="55">
        <v>2</v>
      </c>
      <c r="F412" s="2" t="str">
        <f t="shared" si="36"/>
        <v>MP-5-2</v>
      </c>
      <c r="G412" s="17" t="s">
        <v>611</v>
      </c>
      <c r="H412" s="13" t="str">
        <f t="shared" si="38"/>
        <v>N</v>
      </c>
      <c r="I412" s="13"/>
      <c r="J412" s="13" t="str">
        <f t="shared" si="39"/>
        <v>N</v>
      </c>
      <c r="K412" s="13" t="str">
        <f>IFERROR(VLOOKUP(F412,'Low High Medium'!I:I,1,FALSE)," ")</f>
        <v xml:space="preserve"> </v>
      </c>
      <c r="L412" s="13" t="str">
        <f t="shared" si="40"/>
        <v>N</v>
      </c>
      <c r="M412" s="13" t="str">
        <f>IFERROR(VLOOKUP(F412,'Low High Medium'!D:D,1,FALSE)," ")</f>
        <v xml:space="preserve"> </v>
      </c>
      <c r="N412" s="13" t="str">
        <f>VLOOKUP(D412,'NIST 800-53 (Rev. 4)'!A:D,4,FALSE)</f>
        <v>P1</v>
      </c>
    </row>
    <row r="413" spans="1:14">
      <c r="A413" s="13" t="str">
        <f t="shared" si="37"/>
        <v>MP</v>
      </c>
      <c r="B413" s="13" t="str">
        <f>VLOOKUP(A413,Families!A:B,2,FALSE)</f>
        <v xml:space="preserve"> Media Protection</v>
      </c>
      <c r="C413" s="13" t="str">
        <f>VLOOKUP(D413,'NIST 800-53 (Rev. 4)'!A:C,3,FALSE)</f>
        <v>MEDIA TRANSPORT</v>
      </c>
      <c r="D413" s="12" t="s">
        <v>144</v>
      </c>
      <c r="E413" s="55">
        <v>3</v>
      </c>
      <c r="F413" s="2" t="str">
        <f t="shared" si="36"/>
        <v>MP-5-3</v>
      </c>
      <c r="G413" s="17" t="s">
        <v>609</v>
      </c>
      <c r="H413" s="13" t="str">
        <f t="shared" si="38"/>
        <v>N</v>
      </c>
      <c r="I413" s="13"/>
      <c r="J413" s="13" t="str">
        <f t="shared" si="39"/>
        <v>N</v>
      </c>
      <c r="K413" s="13" t="str">
        <f>IFERROR(VLOOKUP(F413,'Low High Medium'!I:I,1,FALSE)," ")</f>
        <v xml:space="preserve"> </v>
      </c>
      <c r="L413" s="13" t="str">
        <f t="shared" si="40"/>
        <v>N</v>
      </c>
      <c r="M413" s="13" t="str">
        <f>IFERROR(VLOOKUP(F413,'Low High Medium'!D:D,1,FALSE)," ")</f>
        <v xml:space="preserve"> </v>
      </c>
      <c r="N413" s="13" t="str">
        <f>VLOOKUP(D413,'NIST 800-53 (Rev. 4)'!A:D,4,FALSE)</f>
        <v>P1</v>
      </c>
    </row>
    <row r="414" spans="1:14">
      <c r="A414" s="13" t="str">
        <f t="shared" si="37"/>
        <v>MP</v>
      </c>
      <c r="B414" s="13" t="str">
        <f>VLOOKUP(A414,Families!A:B,2,FALSE)</f>
        <v xml:space="preserve"> Media Protection</v>
      </c>
      <c r="C414" s="13" t="str">
        <f>VLOOKUP(D414,'NIST 800-53 (Rev. 4)'!A:C,3,FALSE)</f>
        <v>MEDIA TRANSPORT</v>
      </c>
      <c r="D414" s="12" t="s">
        <v>144</v>
      </c>
      <c r="E414" s="55">
        <v>4</v>
      </c>
      <c r="F414" s="2" t="str">
        <f t="shared" si="36"/>
        <v>MP-5-4</v>
      </c>
      <c r="G414" s="17" t="s">
        <v>145</v>
      </c>
      <c r="H414" s="13" t="str">
        <f t="shared" si="38"/>
        <v>N</v>
      </c>
      <c r="I414" s="13"/>
      <c r="J414" s="13" t="str">
        <f t="shared" si="39"/>
        <v>Y</v>
      </c>
      <c r="K414" s="13" t="str">
        <f>IFERROR(VLOOKUP(F414,'Low High Medium'!I:I,1,FALSE)," ")</f>
        <v>MP-5-4</v>
      </c>
      <c r="L414" s="13" t="str">
        <f t="shared" si="40"/>
        <v>Y</v>
      </c>
      <c r="M414" s="13" t="str">
        <f>IFERROR(VLOOKUP(F414,'Low High Medium'!D:D,1,FALSE)," ")</f>
        <v>MP-5-4</v>
      </c>
      <c r="N414" s="13" t="str">
        <f>VLOOKUP(D414,'NIST 800-53 (Rev. 4)'!A:D,4,FALSE)</f>
        <v>P1</v>
      </c>
    </row>
    <row r="415" spans="1:14">
      <c r="A415" s="13" t="str">
        <f t="shared" si="37"/>
        <v>MP</v>
      </c>
      <c r="B415" s="13" t="str">
        <f>VLOOKUP(A415,Families!A:B,2,FALSE)</f>
        <v xml:space="preserve"> Media Protection</v>
      </c>
      <c r="C415" s="13" t="str">
        <f>VLOOKUP(D415,'NIST 800-53 (Rev. 4)'!A:C,3,FALSE)</f>
        <v>MEDIA SANITIZATION</v>
      </c>
      <c r="D415" s="12" t="s">
        <v>146</v>
      </c>
      <c r="E415" s="55">
        <v>0</v>
      </c>
      <c r="F415" s="2" t="str">
        <f t="shared" si="36"/>
        <v>MP-6-0</v>
      </c>
      <c r="G415" s="17" t="s">
        <v>685</v>
      </c>
      <c r="H415" s="13" t="str">
        <f t="shared" si="38"/>
        <v>Y</v>
      </c>
      <c r="I415" s="13" t="str">
        <f t="shared" si="41"/>
        <v>MP-6-0</v>
      </c>
      <c r="J415" s="13" t="str">
        <f t="shared" si="39"/>
        <v>Y</v>
      </c>
      <c r="K415" s="13" t="str">
        <f>IFERROR(VLOOKUP(F415,'Low High Medium'!I:I,1,FALSE)," ")</f>
        <v>MP-6-0</v>
      </c>
      <c r="L415" s="13" t="str">
        <f t="shared" si="40"/>
        <v>Y</v>
      </c>
      <c r="M415" s="13" t="str">
        <f>IFERROR(VLOOKUP(F415,'Low High Medium'!D:D,1,FALSE)," ")</f>
        <v>MP-6-0</v>
      </c>
      <c r="N415" s="13" t="str">
        <f>VLOOKUP(D415,'NIST 800-53 (Rev. 4)'!A:D,4,FALSE)</f>
        <v>P1</v>
      </c>
    </row>
    <row r="416" spans="1:14">
      <c r="A416" s="13" t="str">
        <f t="shared" si="37"/>
        <v>MP</v>
      </c>
      <c r="B416" s="13" t="str">
        <f>VLOOKUP(A416,Families!A:B,2,FALSE)</f>
        <v xml:space="preserve"> Media Protection</v>
      </c>
      <c r="C416" s="13" t="str">
        <f>VLOOKUP(D416,'NIST 800-53 (Rev. 4)'!A:C,3,FALSE)</f>
        <v>MEDIA SANITIZATION</v>
      </c>
      <c r="D416" s="12" t="s">
        <v>146</v>
      </c>
      <c r="E416" s="55">
        <v>1</v>
      </c>
      <c r="F416" s="2" t="str">
        <f t="shared" si="36"/>
        <v>MP-6-1</v>
      </c>
      <c r="G416" s="17" t="s">
        <v>147</v>
      </c>
      <c r="H416" s="13" t="str">
        <f t="shared" si="38"/>
        <v>N</v>
      </c>
      <c r="I416" s="13"/>
      <c r="J416" s="13" t="str">
        <f t="shared" si="39"/>
        <v>N</v>
      </c>
      <c r="K416" s="13" t="str">
        <f>IFERROR(VLOOKUP(F416,'Low High Medium'!I:I,1,FALSE)," ")</f>
        <v xml:space="preserve"> </v>
      </c>
      <c r="L416" s="13" t="str">
        <f t="shared" si="40"/>
        <v>Y</v>
      </c>
      <c r="M416" s="13" t="str">
        <f>IFERROR(VLOOKUP(F416,'Low High Medium'!D:D,1,FALSE)," ")</f>
        <v>MP-6-1</v>
      </c>
      <c r="N416" s="13" t="str">
        <f>VLOOKUP(D416,'NIST 800-53 (Rev. 4)'!A:D,4,FALSE)</f>
        <v>P1</v>
      </c>
    </row>
    <row r="417" spans="1:14">
      <c r="A417" s="13" t="str">
        <f t="shared" si="37"/>
        <v>MP</v>
      </c>
      <c r="B417" s="13" t="str">
        <f>VLOOKUP(A417,Families!A:B,2,FALSE)</f>
        <v xml:space="preserve"> Media Protection</v>
      </c>
      <c r="C417" s="13" t="str">
        <f>VLOOKUP(D417,'NIST 800-53 (Rev. 4)'!A:C,3,FALSE)</f>
        <v>MEDIA SANITIZATION</v>
      </c>
      <c r="D417" s="12" t="s">
        <v>146</v>
      </c>
      <c r="E417" s="55">
        <v>2</v>
      </c>
      <c r="F417" s="2" t="str">
        <f t="shared" si="36"/>
        <v>MP-6-2</v>
      </c>
      <c r="G417" s="17" t="s">
        <v>609</v>
      </c>
      <c r="H417" s="13" t="str">
        <f t="shared" si="38"/>
        <v>N</v>
      </c>
      <c r="I417" s="13"/>
      <c r="J417" s="13" t="str">
        <f t="shared" si="39"/>
        <v>Y</v>
      </c>
      <c r="K417" s="13" t="str">
        <f>IFERROR(VLOOKUP(F417,'Low High Medium'!I:I,1,FALSE)," ")</f>
        <v>MP-6-2</v>
      </c>
      <c r="L417" s="13" t="str">
        <f t="shared" si="40"/>
        <v>Y</v>
      </c>
      <c r="M417" s="13" t="str">
        <f>IFERROR(VLOOKUP(F417,'Low High Medium'!D:D,1,FALSE)," ")</f>
        <v>MP-6-2</v>
      </c>
      <c r="N417" s="13" t="str">
        <f>VLOOKUP(D417,'NIST 800-53 (Rev. 4)'!A:D,4,FALSE)</f>
        <v>P1</v>
      </c>
    </row>
    <row r="418" spans="1:14">
      <c r="A418" s="13" t="str">
        <f t="shared" si="37"/>
        <v>MP</v>
      </c>
      <c r="B418" s="13" t="str">
        <f>VLOOKUP(A418,Families!A:B,2,FALSE)</f>
        <v xml:space="preserve"> Media Protection</v>
      </c>
      <c r="C418" s="13" t="str">
        <f>VLOOKUP(D418,'NIST 800-53 (Rev. 4)'!A:C,3,FALSE)</f>
        <v>MEDIA SANITIZATION</v>
      </c>
      <c r="D418" s="12" t="s">
        <v>146</v>
      </c>
      <c r="E418" s="55">
        <v>3</v>
      </c>
      <c r="F418" s="2" t="str">
        <f t="shared" si="36"/>
        <v>MP-6-3</v>
      </c>
      <c r="G418" s="17" t="s">
        <v>17</v>
      </c>
      <c r="H418" s="13" t="str">
        <f t="shared" si="38"/>
        <v>N</v>
      </c>
      <c r="I418" s="13"/>
      <c r="J418" s="13" t="str">
        <f t="shared" si="39"/>
        <v>N</v>
      </c>
      <c r="K418" s="13" t="str">
        <f>IFERROR(VLOOKUP(F418,'Low High Medium'!I:I,1,FALSE)," ")</f>
        <v xml:space="preserve"> </v>
      </c>
      <c r="L418" s="13" t="str">
        <f t="shared" si="40"/>
        <v>Y</v>
      </c>
      <c r="M418" s="13" t="str">
        <f>IFERROR(VLOOKUP(F418,'Low High Medium'!D:D,1,FALSE)," ")</f>
        <v>MP-6-3</v>
      </c>
      <c r="N418" s="13" t="str">
        <f>VLOOKUP(D418,'NIST 800-53 (Rev. 4)'!A:D,4,FALSE)</f>
        <v>P1</v>
      </c>
    </row>
    <row r="419" spans="1:14">
      <c r="A419" s="13" t="str">
        <f t="shared" si="37"/>
        <v>MP</v>
      </c>
      <c r="B419" s="13" t="str">
        <f>VLOOKUP(A419,Families!A:B,2,FALSE)</f>
        <v xml:space="preserve"> Media Protection</v>
      </c>
      <c r="C419" s="13" t="str">
        <f>VLOOKUP(D419,'NIST 800-53 (Rev. 4)'!A:C,3,FALSE)</f>
        <v>MEDIA SANITIZATION</v>
      </c>
      <c r="D419" s="12" t="s">
        <v>146</v>
      </c>
      <c r="E419" s="55">
        <v>4</v>
      </c>
      <c r="F419" s="2" t="str">
        <f t="shared" si="36"/>
        <v>MP-6-4</v>
      </c>
      <c r="G419" s="17" t="s">
        <v>611</v>
      </c>
      <c r="H419" s="13" t="str">
        <f t="shared" si="38"/>
        <v>N</v>
      </c>
      <c r="I419" s="13"/>
      <c r="J419" s="13" t="str">
        <f t="shared" si="39"/>
        <v>N</v>
      </c>
      <c r="K419" s="13" t="str">
        <f>IFERROR(VLOOKUP(F419,'Low High Medium'!I:I,1,FALSE)," ")</f>
        <v xml:space="preserve"> </v>
      </c>
      <c r="L419" s="13" t="str">
        <f t="shared" si="40"/>
        <v>N</v>
      </c>
      <c r="M419" s="13" t="str">
        <f>IFERROR(VLOOKUP(F419,'Low High Medium'!D:D,1,FALSE)," ")</f>
        <v xml:space="preserve"> </v>
      </c>
      <c r="N419" s="13" t="str">
        <f>VLOOKUP(D419,'NIST 800-53 (Rev. 4)'!A:D,4,FALSE)</f>
        <v>P1</v>
      </c>
    </row>
    <row r="420" spans="1:14">
      <c r="A420" s="13" t="str">
        <f t="shared" si="37"/>
        <v>MP</v>
      </c>
      <c r="B420" s="13" t="str">
        <f>VLOOKUP(A420,Families!A:B,2,FALSE)</f>
        <v xml:space="preserve"> Media Protection</v>
      </c>
      <c r="C420" s="13" t="str">
        <f>VLOOKUP(D420,'NIST 800-53 (Rev. 4)'!A:C,3,FALSE)</f>
        <v>MEDIA SANITIZATION</v>
      </c>
      <c r="D420" s="12" t="s">
        <v>146</v>
      </c>
      <c r="E420" s="55">
        <v>5</v>
      </c>
      <c r="F420" s="2" t="str">
        <f t="shared" si="36"/>
        <v>MP-6-5</v>
      </c>
      <c r="G420" s="17" t="s">
        <v>611</v>
      </c>
      <c r="H420" s="13" t="str">
        <f t="shared" si="38"/>
        <v>N</v>
      </c>
      <c r="I420" s="13"/>
      <c r="J420" s="13" t="str">
        <f t="shared" si="39"/>
        <v>N</v>
      </c>
      <c r="K420" s="13" t="str">
        <f>IFERROR(VLOOKUP(F420,'Low High Medium'!I:I,1,FALSE)," ")</f>
        <v xml:space="preserve"> </v>
      </c>
      <c r="L420" s="13" t="str">
        <f t="shared" si="40"/>
        <v>N</v>
      </c>
      <c r="M420" s="13" t="str">
        <f>IFERROR(VLOOKUP(F420,'Low High Medium'!D:D,1,FALSE)," ")</f>
        <v xml:space="preserve"> </v>
      </c>
      <c r="N420" s="13" t="str">
        <f>VLOOKUP(D420,'NIST 800-53 (Rev. 4)'!A:D,4,FALSE)</f>
        <v>P1</v>
      </c>
    </row>
    <row r="421" spans="1:14">
      <c r="A421" s="13" t="str">
        <f t="shared" si="37"/>
        <v>MP</v>
      </c>
      <c r="B421" s="13" t="str">
        <f>VLOOKUP(A421,Families!A:B,2,FALSE)</f>
        <v xml:space="preserve"> Media Protection</v>
      </c>
      <c r="C421" s="13" t="str">
        <f>VLOOKUP(D421,'NIST 800-53 (Rev. 4)'!A:C,3,FALSE)</f>
        <v>MEDIA SANITIZATION</v>
      </c>
      <c r="D421" s="12" t="s">
        <v>146</v>
      </c>
      <c r="E421" s="55">
        <v>6</v>
      </c>
      <c r="F421" s="2" t="str">
        <f t="shared" si="36"/>
        <v>MP-6-6</v>
      </c>
      <c r="G421" s="17" t="s">
        <v>611</v>
      </c>
      <c r="H421" s="13" t="str">
        <f t="shared" si="38"/>
        <v>N</v>
      </c>
      <c r="I421" s="13"/>
      <c r="J421" s="13" t="str">
        <f t="shared" si="39"/>
        <v>N</v>
      </c>
      <c r="K421" s="13" t="str">
        <f>IFERROR(VLOOKUP(F421,'Low High Medium'!I:I,1,FALSE)," ")</f>
        <v xml:space="preserve"> </v>
      </c>
      <c r="L421" s="13" t="str">
        <f t="shared" si="40"/>
        <v>N</v>
      </c>
      <c r="M421" s="13" t="str">
        <f>IFERROR(VLOOKUP(F421,'Low High Medium'!D:D,1,FALSE)," ")</f>
        <v xml:space="preserve"> </v>
      </c>
      <c r="N421" s="13" t="str">
        <f>VLOOKUP(D421,'NIST 800-53 (Rev. 4)'!A:D,4,FALSE)</f>
        <v>P1</v>
      </c>
    </row>
    <row r="422" spans="1:14">
      <c r="A422" s="13" t="str">
        <f t="shared" si="37"/>
        <v>MP</v>
      </c>
      <c r="B422" s="13" t="str">
        <f>VLOOKUP(A422,Families!A:B,2,FALSE)</f>
        <v xml:space="preserve"> Media Protection</v>
      </c>
      <c r="C422" s="13" t="str">
        <f>VLOOKUP(D422,'NIST 800-53 (Rev. 4)'!A:C,3,FALSE)</f>
        <v>MEDIA SANITIZATION</v>
      </c>
      <c r="D422" s="12" t="s">
        <v>146</v>
      </c>
      <c r="E422" s="55">
        <v>7</v>
      </c>
      <c r="F422" s="2" t="str">
        <f t="shared" si="36"/>
        <v>MP-6-7</v>
      </c>
      <c r="G422" s="17" t="s">
        <v>64</v>
      </c>
      <c r="H422" s="13" t="str">
        <f t="shared" si="38"/>
        <v>N</v>
      </c>
      <c r="I422" s="13"/>
      <c r="J422" s="13" t="str">
        <f t="shared" si="39"/>
        <v>N</v>
      </c>
      <c r="K422" s="13" t="str">
        <f>IFERROR(VLOOKUP(F422,'Low High Medium'!I:I,1,FALSE)," ")</f>
        <v xml:space="preserve"> </v>
      </c>
      <c r="L422" s="13" t="str">
        <f t="shared" si="40"/>
        <v>N</v>
      </c>
      <c r="M422" s="13" t="str">
        <f>IFERROR(VLOOKUP(F422,'Low High Medium'!D:D,1,FALSE)," ")</f>
        <v xml:space="preserve"> </v>
      </c>
      <c r="N422" s="13" t="str">
        <f>VLOOKUP(D422,'NIST 800-53 (Rev. 4)'!A:D,4,FALSE)</f>
        <v>P1</v>
      </c>
    </row>
    <row r="423" spans="1:14">
      <c r="A423" s="13" t="str">
        <f t="shared" si="37"/>
        <v>MP</v>
      </c>
      <c r="B423" s="13" t="str">
        <f>VLOOKUP(A423,Families!A:B,2,FALSE)</f>
        <v xml:space="preserve"> Media Protection</v>
      </c>
      <c r="C423" s="13" t="str">
        <f>VLOOKUP(D423,'NIST 800-53 (Rev. 4)'!A:C,3,FALSE)</f>
        <v>MEDIA SANITIZATION</v>
      </c>
      <c r="D423" s="12" t="s">
        <v>146</v>
      </c>
      <c r="E423" s="55">
        <v>8</v>
      </c>
      <c r="F423" s="2" t="str">
        <f t="shared" ref="F423:F484" si="42">CONCATENATE(D423,"-",E423)</f>
        <v>MP-6-8</v>
      </c>
      <c r="G423" s="17" t="s">
        <v>609</v>
      </c>
      <c r="H423" s="13" t="str">
        <f t="shared" si="38"/>
        <v>N</v>
      </c>
      <c r="I423" s="13"/>
      <c r="J423" s="13" t="str">
        <f t="shared" si="39"/>
        <v>N</v>
      </c>
      <c r="K423" s="13" t="str">
        <f>IFERROR(VLOOKUP(F423,'Low High Medium'!I:I,1,FALSE)," ")</f>
        <v xml:space="preserve"> </v>
      </c>
      <c r="L423" s="13" t="str">
        <f t="shared" si="40"/>
        <v>N</v>
      </c>
      <c r="M423" s="13" t="str">
        <f>IFERROR(VLOOKUP(F423,'Low High Medium'!D:D,1,FALSE)," ")</f>
        <v xml:space="preserve"> </v>
      </c>
      <c r="N423" s="13" t="str">
        <f>VLOOKUP(D423,'NIST 800-53 (Rev. 4)'!A:D,4,FALSE)</f>
        <v>P1</v>
      </c>
    </row>
    <row r="424" spans="1:14">
      <c r="A424" s="13" t="str">
        <f t="shared" si="37"/>
        <v>MP</v>
      </c>
      <c r="B424" s="13" t="str">
        <f>VLOOKUP(A424,Families!A:B,2,FALSE)</f>
        <v xml:space="preserve"> Media Protection</v>
      </c>
      <c r="C424" s="13" t="str">
        <f>VLOOKUP(D424,'NIST 800-53 (Rev. 4)'!A:C,3,FALSE)</f>
        <v>MEDIA USE</v>
      </c>
      <c r="D424" s="12" t="s">
        <v>148</v>
      </c>
      <c r="E424" s="55">
        <v>0</v>
      </c>
      <c r="F424" s="2" t="str">
        <f t="shared" si="42"/>
        <v>MP-7-0</v>
      </c>
      <c r="G424" s="17" t="s">
        <v>625</v>
      </c>
      <c r="H424" s="13" t="str">
        <f t="shared" si="38"/>
        <v>Y</v>
      </c>
      <c r="I424" s="13" t="str">
        <f t="shared" si="41"/>
        <v>MP-7-0</v>
      </c>
      <c r="J424" s="13" t="str">
        <f t="shared" si="39"/>
        <v>Y</v>
      </c>
      <c r="K424" s="13" t="str">
        <f>IFERROR(VLOOKUP(F424,'Low High Medium'!I:I,1,FALSE)," ")</f>
        <v>MP-7-0</v>
      </c>
      <c r="L424" s="13" t="str">
        <f t="shared" si="40"/>
        <v>Y</v>
      </c>
      <c r="M424" s="13" t="str">
        <f>IFERROR(VLOOKUP(F424,'Low High Medium'!D:D,1,FALSE)," ")</f>
        <v>MP-7-0</v>
      </c>
      <c r="N424" s="13" t="str">
        <f>VLOOKUP(D424,'NIST 800-53 (Rev. 4)'!A:D,4,FALSE)</f>
        <v>P1</v>
      </c>
    </row>
    <row r="425" spans="1:14">
      <c r="A425" s="13" t="str">
        <f t="shared" si="37"/>
        <v>MP</v>
      </c>
      <c r="B425" s="13" t="str">
        <f>VLOOKUP(A425,Families!A:B,2,FALSE)</f>
        <v xml:space="preserve"> Media Protection</v>
      </c>
      <c r="C425" s="13" t="str">
        <f>VLOOKUP(D425,'NIST 800-53 (Rev. 4)'!A:C,3,FALSE)</f>
        <v>MEDIA USE</v>
      </c>
      <c r="D425" s="12" t="s">
        <v>148</v>
      </c>
      <c r="E425" s="55">
        <v>1</v>
      </c>
      <c r="F425" s="2" t="str">
        <f t="shared" si="42"/>
        <v>MP-7-1</v>
      </c>
      <c r="G425" s="17" t="s">
        <v>22</v>
      </c>
      <c r="H425" s="13" t="str">
        <f t="shared" si="38"/>
        <v>N</v>
      </c>
      <c r="I425" s="13"/>
      <c r="J425" s="13" t="str">
        <f t="shared" si="39"/>
        <v>Y</v>
      </c>
      <c r="K425" s="13" t="str">
        <f>IFERROR(VLOOKUP(F425,'Low High Medium'!I:I,1,FALSE)," ")</f>
        <v>MP-7-1</v>
      </c>
      <c r="L425" s="13" t="str">
        <f t="shared" si="40"/>
        <v>Y</v>
      </c>
      <c r="M425" s="13" t="str">
        <f>IFERROR(VLOOKUP(F425,'Low High Medium'!D:D,1,FALSE)," ")</f>
        <v>MP-7-1</v>
      </c>
      <c r="N425" s="13" t="str">
        <f>VLOOKUP(D425,'NIST 800-53 (Rev. 4)'!A:D,4,FALSE)</f>
        <v>P1</v>
      </c>
    </row>
    <row r="426" spans="1:14">
      <c r="A426" s="13" t="str">
        <f t="shared" si="37"/>
        <v>MP</v>
      </c>
      <c r="B426" s="13" t="str">
        <f>VLOOKUP(A426,Families!A:B,2,FALSE)</f>
        <v xml:space="preserve"> Media Protection</v>
      </c>
      <c r="C426" s="13" t="str">
        <f>VLOOKUP(D426,'NIST 800-53 (Rev. 4)'!A:C,3,FALSE)</f>
        <v>MEDIA USE</v>
      </c>
      <c r="D426" s="12" t="s">
        <v>148</v>
      </c>
      <c r="E426" s="55">
        <v>2</v>
      </c>
      <c r="F426" s="2" t="str">
        <f t="shared" si="42"/>
        <v>MP-7-2</v>
      </c>
      <c r="G426" s="17" t="s">
        <v>146</v>
      </c>
      <c r="H426" s="13" t="str">
        <f t="shared" si="38"/>
        <v>N</v>
      </c>
      <c r="I426" s="13"/>
      <c r="J426" s="13" t="str">
        <f t="shared" si="39"/>
        <v>N</v>
      </c>
      <c r="K426" s="13" t="str">
        <f>IFERROR(VLOOKUP(F426,'Low High Medium'!I:I,1,FALSE)," ")</f>
        <v xml:space="preserve"> </v>
      </c>
      <c r="L426" s="13" t="str">
        <f t="shared" si="40"/>
        <v>N</v>
      </c>
      <c r="M426" s="13" t="str">
        <f>IFERROR(VLOOKUP(F426,'Low High Medium'!D:D,1,FALSE)," ")</f>
        <v xml:space="preserve"> </v>
      </c>
      <c r="N426" s="13" t="str">
        <f>VLOOKUP(D426,'NIST 800-53 (Rev. 4)'!A:D,4,FALSE)</f>
        <v>P1</v>
      </c>
    </row>
    <row r="427" spans="1:14">
      <c r="A427" s="13" t="str">
        <f t="shared" si="37"/>
        <v>PE</v>
      </c>
      <c r="B427" s="13" t="str">
        <f>VLOOKUP(A427,Families!A:B,2,FALSE)</f>
        <v xml:space="preserve"> Physical and Environmental Protection</v>
      </c>
      <c r="C427" s="13" t="str">
        <f>VLOOKUP(D427,'NIST 800-53 (Rev. 4)'!A:C,3,FALSE)</f>
        <v>PHYSICAL AND ENVIRONMENTAL PROTECTION POLICY AND PROCEDURES</v>
      </c>
      <c r="D427" s="12" t="s">
        <v>426</v>
      </c>
      <c r="E427" s="56">
        <v>0</v>
      </c>
      <c r="F427" s="2" t="str">
        <f t="shared" si="42"/>
        <v>PE-1-0</v>
      </c>
      <c r="G427" s="17" t="s">
        <v>219</v>
      </c>
      <c r="H427" s="13" t="str">
        <f t="shared" si="38"/>
        <v>Y</v>
      </c>
      <c r="I427" s="13" t="str">
        <f t="shared" si="41"/>
        <v>PE-1-0</v>
      </c>
      <c r="J427" s="13" t="str">
        <f t="shared" si="39"/>
        <v>Y</v>
      </c>
      <c r="K427" s="13" t="str">
        <f>IFERROR(VLOOKUP(F427,'Low High Medium'!I:I,1,FALSE)," ")</f>
        <v>PE-1-0</v>
      </c>
      <c r="L427" s="13" t="str">
        <f t="shared" si="40"/>
        <v>Y</v>
      </c>
      <c r="M427" s="13" t="str">
        <f>IFERROR(VLOOKUP(F427,'Low High Medium'!D:D,1,FALSE)," ")</f>
        <v>PE-1-0</v>
      </c>
      <c r="N427" s="13" t="str">
        <f>VLOOKUP(D427,'NIST 800-53 (Rev. 4)'!A:D,4,FALSE)</f>
        <v>P1</v>
      </c>
    </row>
    <row r="428" spans="1:14">
      <c r="A428" s="13" t="str">
        <f t="shared" si="37"/>
        <v>PE</v>
      </c>
      <c r="B428" s="13" t="str">
        <f>VLOOKUP(A428,Families!A:B,2,FALSE)</f>
        <v xml:space="preserve"> Physical and Environmental Protection</v>
      </c>
      <c r="C428" s="13" t="str">
        <f>VLOOKUP(D428,'NIST 800-53 (Rev. 4)'!A:C,3,FALSE)</f>
        <v>PHYSICAL ACCESS AUTHORIZATIONS</v>
      </c>
      <c r="D428" s="12" t="s">
        <v>149</v>
      </c>
      <c r="E428" s="55">
        <v>0</v>
      </c>
      <c r="F428" s="2" t="str">
        <f t="shared" si="42"/>
        <v>PE-2-0</v>
      </c>
      <c r="G428" s="17" t="s">
        <v>686</v>
      </c>
      <c r="H428" s="13" t="str">
        <f t="shared" si="38"/>
        <v>Y</v>
      </c>
      <c r="I428" s="13" t="str">
        <f t="shared" si="41"/>
        <v>PE-2-0</v>
      </c>
      <c r="J428" s="13" t="str">
        <f t="shared" si="39"/>
        <v>Y</v>
      </c>
      <c r="K428" s="13" t="str">
        <f>IFERROR(VLOOKUP(F428,'Low High Medium'!I:I,1,FALSE)," ")</f>
        <v>PE-2-0</v>
      </c>
      <c r="L428" s="13" t="str">
        <f t="shared" si="40"/>
        <v>Y</v>
      </c>
      <c r="M428" s="13" t="str">
        <f>IFERROR(VLOOKUP(F428,'Low High Medium'!D:D,1,FALSE)," ")</f>
        <v>PE-2-0</v>
      </c>
      <c r="N428" s="13" t="str">
        <f>VLOOKUP(D428,'NIST 800-53 (Rev. 4)'!A:D,4,FALSE)</f>
        <v>P1</v>
      </c>
    </row>
    <row r="429" spans="1:14">
      <c r="A429" s="13" t="str">
        <f t="shared" si="37"/>
        <v>PE</v>
      </c>
      <c r="B429" s="13" t="str">
        <f>VLOOKUP(A429,Families!A:B,2,FALSE)</f>
        <v xml:space="preserve"> Physical and Environmental Protection</v>
      </c>
      <c r="C429" s="13" t="str">
        <f>VLOOKUP(D429,'NIST 800-53 (Rev. 4)'!A:C,3,FALSE)</f>
        <v>PHYSICAL ACCESS AUTHORIZATIONS</v>
      </c>
      <c r="D429" s="12" t="s">
        <v>149</v>
      </c>
      <c r="E429" s="55">
        <v>1</v>
      </c>
      <c r="F429" s="2" t="str">
        <f t="shared" si="42"/>
        <v>PE-2-1</v>
      </c>
      <c r="G429" s="17" t="s">
        <v>150</v>
      </c>
      <c r="H429" s="13" t="str">
        <f t="shared" si="38"/>
        <v>N</v>
      </c>
      <c r="I429" s="13"/>
      <c r="J429" s="13" t="str">
        <f t="shared" si="39"/>
        <v>N</v>
      </c>
      <c r="K429" s="13" t="str">
        <f>IFERROR(VLOOKUP(F429,'Low High Medium'!I:I,1,FALSE)," ")</f>
        <v xml:space="preserve"> </v>
      </c>
      <c r="L429" s="13" t="str">
        <f t="shared" si="40"/>
        <v>N</v>
      </c>
      <c r="M429" s="13" t="str">
        <f>IFERROR(VLOOKUP(F429,'Low High Medium'!D:D,1,FALSE)," ")</f>
        <v xml:space="preserve"> </v>
      </c>
      <c r="N429" s="13" t="str">
        <f>VLOOKUP(D429,'NIST 800-53 (Rev. 4)'!A:D,4,FALSE)</f>
        <v>P1</v>
      </c>
    </row>
    <row r="430" spans="1:14">
      <c r="A430" s="13" t="str">
        <f t="shared" si="37"/>
        <v>PE</v>
      </c>
      <c r="B430" s="13" t="str">
        <f>VLOOKUP(A430,Families!A:B,2,FALSE)</f>
        <v xml:space="preserve"> Physical and Environmental Protection</v>
      </c>
      <c r="C430" s="13" t="str">
        <f>VLOOKUP(D430,'NIST 800-53 (Rev. 4)'!A:C,3,FALSE)</f>
        <v>PHYSICAL ACCESS AUTHORIZATIONS</v>
      </c>
      <c r="D430" s="12" t="s">
        <v>149</v>
      </c>
      <c r="E430" s="55">
        <v>2</v>
      </c>
      <c r="F430" s="2" t="str">
        <f t="shared" si="42"/>
        <v>PE-2-2</v>
      </c>
      <c r="G430" s="17" t="s">
        <v>151</v>
      </c>
      <c r="H430" s="13" t="str">
        <f t="shared" si="38"/>
        <v>N</v>
      </c>
      <c r="I430" s="13"/>
      <c r="J430" s="13" t="str">
        <f t="shared" si="39"/>
        <v>N</v>
      </c>
      <c r="K430" s="13" t="str">
        <f>IFERROR(VLOOKUP(F430,'Low High Medium'!I:I,1,FALSE)," ")</f>
        <v xml:space="preserve"> </v>
      </c>
      <c r="L430" s="13" t="str">
        <f t="shared" si="40"/>
        <v>N</v>
      </c>
      <c r="M430" s="13" t="str">
        <f>IFERROR(VLOOKUP(F430,'Low High Medium'!D:D,1,FALSE)," ")</f>
        <v xml:space="preserve"> </v>
      </c>
      <c r="N430" s="13" t="str">
        <f>VLOOKUP(D430,'NIST 800-53 (Rev. 4)'!A:D,4,FALSE)</f>
        <v>P1</v>
      </c>
    </row>
    <row r="431" spans="1:14">
      <c r="A431" s="13" t="str">
        <f t="shared" si="37"/>
        <v>PE</v>
      </c>
      <c r="B431" s="13" t="str">
        <f>VLOOKUP(A431,Families!A:B,2,FALSE)</f>
        <v xml:space="preserve"> Physical and Environmental Protection</v>
      </c>
      <c r="C431" s="13" t="str">
        <f>VLOOKUP(D431,'NIST 800-53 (Rev. 4)'!A:C,3,FALSE)</f>
        <v>PHYSICAL ACCESS AUTHORIZATIONS</v>
      </c>
      <c r="D431" s="12" t="s">
        <v>149</v>
      </c>
      <c r="E431" s="55">
        <v>3</v>
      </c>
      <c r="F431" s="2" t="str">
        <f t="shared" si="42"/>
        <v>PE-2-3</v>
      </c>
      <c r="G431" s="17" t="s">
        <v>152</v>
      </c>
      <c r="H431" s="13" t="str">
        <f t="shared" si="38"/>
        <v>N</v>
      </c>
      <c r="I431" s="13"/>
      <c r="J431" s="13" t="str">
        <f t="shared" si="39"/>
        <v>N</v>
      </c>
      <c r="K431" s="13" t="str">
        <f>IFERROR(VLOOKUP(F431,'Low High Medium'!I:I,1,FALSE)," ")</f>
        <v xml:space="preserve"> </v>
      </c>
      <c r="L431" s="13" t="str">
        <f t="shared" si="40"/>
        <v>N</v>
      </c>
      <c r="M431" s="13" t="str">
        <f>IFERROR(VLOOKUP(F431,'Low High Medium'!D:D,1,FALSE)," ")</f>
        <v xml:space="preserve"> </v>
      </c>
      <c r="N431" s="13" t="str">
        <f>VLOOKUP(D431,'NIST 800-53 (Rev. 4)'!A:D,4,FALSE)</f>
        <v>P1</v>
      </c>
    </row>
    <row r="432" spans="1:14">
      <c r="A432" s="13" t="str">
        <f t="shared" si="37"/>
        <v>PE</v>
      </c>
      <c r="B432" s="13" t="str">
        <f>VLOOKUP(A432,Families!A:B,2,FALSE)</f>
        <v xml:space="preserve"> Physical and Environmental Protection</v>
      </c>
      <c r="C432" s="13" t="str">
        <f>VLOOKUP(D432,'NIST 800-53 (Rev. 4)'!A:C,3,FALSE)</f>
        <v>PHYSICAL ACCESS CONTROL</v>
      </c>
      <c r="D432" s="12" t="s">
        <v>153</v>
      </c>
      <c r="E432" s="55">
        <v>0</v>
      </c>
      <c r="F432" s="2" t="str">
        <f t="shared" si="42"/>
        <v>PE-3-0</v>
      </c>
      <c r="G432" s="17" t="s">
        <v>687</v>
      </c>
      <c r="H432" s="13" t="str">
        <f t="shared" si="38"/>
        <v>Y</v>
      </c>
      <c r="I432" s="13" t="str">
        <f t="shared" si="41"/>
        <v>PE-3-0</v>
      </c>
      <c r="J432" s="13" t="str">
        <f t="shared" si="39"/>
        <v>Y</v>
      </c>
      <c r="K432" s="13" t="str">
        <f>IFERROR(VLOOKUP(F432,'Low High Medium'!I:I,1,FALSE)," ")</f>
        <v>PE-3-0</v>
      </c>
      <c r="L432" s="13" t="str">
        <f t="shared" si="40"/>
        <v>Y</v>
      </c>
      <c r="M432" s="13" t="str">
        <f>IFERROR(VLOOKUP(F432,'Low High Medium'!D:D,1,FALSE)," ")</f>
        <v>PE-3-0</v>
      </c>
      <c r="N432" s="13" t="str">
        <f>VLOOKUP(D432,'NIST 800-53 (Rev. 4)'!A:D,4,FALSE)</f>
        <v>P1</v>
      </c>
    </row>
    <row r="433" spans="1:14">
      <c r="A433" s="13" t="str">
        <f t="shared" si="37"/>
        <v>PE</v>
      </c>
      <c r="B433" s="13" t="str">
        <f>VLOOKUP(A433,Families!A:B,2,FALSE)</f>
        <v xml:space="preserve"> Physical and Environmental Protection</v>
      </c>
      <c r="C433" s="13" t="str">
        <f>VLOOKUP(D433,'NIST 800-53 (Rev. 4)'!A:C,3,FALSE)</f>
        <v>PHYSICAL ACCESS CONTROL</v>
      </c>
      <c r="D433" s="12" t="s">
        <v>153</v>
      </c>
      <c r="E433" s="55">
        <v>1</v>
      </c>
      <c r="F433" s="2" t="str">
        <f t="shared" si="42"/>
        <v>PE-3-1</v>
      </c>
      <c r="G433" s="17" t="s">
        <v>154</v>
      </c>
      <c r="H433" s="13" t="str">
        <f t="shared" si="38"/>
        <v>N</v>
      </c>
      <c r="I433" s="13"/>
      <c r="J433" s="13" t="str">
        <f t="shared" si="39"/>
        <v>N</v>
      </c>
      <c r="K433" s="13" t="str">
        <f>IFERROR(VLOOKUP(F433,'Low High Medium'!I:I,1,FALSE)," ")</f>
        <v xml:space="preserve"> </v>
      </c>
      <c r="L433" s="13" t="str">
        <f t="shared" si="40"/>
        <v>Y</v>
      </c>
      <c r="M433" s="13" t="str">
        <f>IFERROR(VLOOKUP(F433,'Low High Medium'!D:D,1,FALSE)," ")</f>
        <v>PE-3-1</v>
      </c>
      <c r="N433" s="13" t="str">
        <f>VLOOKUP(D433,'NIST 800-53 (Rev. 4)'!A:D,4,FALSE)</f>
        <v>P1</v>
      </c>
    </row>
    <row r="434" spans="1:14">
      <c r="A434" s="13" t="str">
        <f t="shared" si="37"/>
        <v>PE</v>
      </c>
      <c r="B434" s="13" t="str">
        <f>VLOOKUP(A434,Families!A:B,2,FALSE)</f>
        <v xml:space="preserve"> Physical and Environmental Protection</v>
      </c>
      <c r="C434" s="13" t="str">
        <f>VLOOKUP(D434,'NIST 800-53 (Rev. 4)'!A:C,3,FALSE)</f>
        <v>PHYSICAL ACCESS CONTROL</v>
      </c>
      <c r="D434" s="12" t="s">
        <v>153</v>
      </c>
      <c r="E434" s="55">
        <v>2</v>
      </c>
      <c r="F434" s="2" t="str">
        <f t="shared" si="42"/>
        <v>PE-3-2</v>
      </c>
      <c r="G434" s="17" t="s">
        <v>155</v>
      </c>
      <c r="H434" s="13" t="str">
        <f t="shared" si="38"/>
        <v>N</v>
      </c>
      <c r="I434" s="13"/>
      <c r="J434" s="13" t="str">
        <f t="shared" si="39"/>
        <v>N</v>
      </c>
      <c r="K434" s="13" t="str">
        <f>IFERROR(VLOOKUP(F434,'Low High Medium'!I:I,1,FALSE)," ")</f>
        <v xml:space="preserve"> </v>
      </c>
      <c r="L434" s="13" t="str">
        <f t="shared" si="40"/>
        <v>N</v>
      </c>
      <c r="M434" s="13" t="str">
        <f>IFERROR(VLOOKUP(F434,'Low High Medium'!D:D,1,FALSE)," ")</f>
        <v xml:space="preserve"> </v>
      </c>
      <c r="N434" s="13" t="str">
        <f>VLOOKUP(D434,'NIST 800-53 (Rev. 4)'!A:D,4,FALSE)</f>
        <v>P1</v>
      </c>
    </row>
    <row r="435" spans="1:14">
      <c r="A435" s="13" t="str">
        <f t="shared" si="37"/>
        <v>PE</v>
      </c>
      <c r="B435" s="13" t="str">
        <f>VLOOKUP(A435,Families!A:B,2,FALSE)</f>
        <v xml:space="preserve"> Physical and Environmental Protection</v>
      </c>
      <c r="C435" s="13" t="str">
        <f>VLOOKUP(D435,'NIST 800-53 (Rev. 4)'!A:C,3,FALSE)</f>
        <v>PHYSICAL ACCESS CONTROL</v>
      </c>
      <c r="D435" s="12" t="s">
        <v>153</v>
      </c>
      <c r="E435" s="55">
        <v>3</v>
      </c>
      <c r="F435" s="2" t="str">
        <f t="shared" si="42"/>
        <v>PE-3-3</v>
      </c>
      <c r="G435" s="17" t="s">
        <v>156</v>
      </c>
      <c r="H435" s="13" t="str">
        <f t="shared" si="38"/>
        <v>N</v>
      </c>
      <c r="I435" s="13"/>
      <c r="J435" s="13" t="str">
        <f t="shared" si="39"/>
        <v>N</v>
      </c>
      <c r="K435" s="13" t="str">
        <f>IFERROR(VLOOKUP(F435,'Low High Medium'!I:I,1,FALSE)," ")</f>
        <v xml:space="preserve"> </v>
      </c>
      <c r="L435" s="13" t="str">
        <f t="shared" si="40"/>
        <v>N</v>
      </c>
      <c r="M435" s="13" t="str">
        <f>IFERROR(VLOOKUP(F435,'Low High Medium'!D:D,1,FALSE)," ")</f>
        <v xml:space="preserve"> </v>
      </c>
      <c r="N435" s="13" t="str">
        <f>VLOOKUP(D435,'NIST 800-53 (Rev. 4)'!A:D,4,FALSE)</f>
        <v>P1</v>
      </c>
    </row>
    <row r="436" spans="1:14">
      <c r="A436" s="13" t="str">
        <f t="shared" si="37"/>
        <v>PE</v>
      </c>
      <c r="B436" s="13" t="str">
        <f>VLOOKUP(A436,Families!A:B,2,FALSE)</f>
        <v xml:space="preserve"> Physical and Environmental Protection</v>
      </c>
      <c r="C436" s="13" t="str">
        <f>VLOOKUP(D436,'NIST 800-53 (Rev. 4)'!A:C,3,FALSE)</f>
        <v>PHYSICAL ACCESS CONTROL</v>
      </c>
      <c r="D436" s="12" t="s">
        <v>153</v>
      </c>
      <c r="E436" s="55">
        <v>4</v>
      </c>
      <c r="F436" s="2" t="str">
        <f t="shared" si="42"/>
        <v>PE-3-4</v>
      </c>
      <c r="G436" s="17" t="s">
        <v>609</v>
      </c>
      <c r="H436" s="13" t="str">
        <f t="shared" si="38"/>
        <v>N</v>
      </c>
      <c r="I436" s="13"/>
      <c r="J436" s="13" t="str">
        <f t="shared" si="39"/>
        <v>N</v>
      </c>
      <c r="K436" s="13" t="str">
        <f>IFERROR(VLOOKUP(F436,'Low High Medium'!I:I,1,FALSE)," ")</f>
        <v xml:space="preserve"> </v>
      </c>
      <c r="L436" s="13" t="str">
        <f t="shared" si="40"/>
        <v>N</v>
      </c>
      <c r="M436" s="13" t="str">
        <f>IFERROR(VLOOKUP(F436,'Low High Medium'!D:D,1,FALSE)," ")</f>
        <v xml:space="preserve"> </v>
      </c>
      <c r="N436" s="13" t="str">
        <f>VLOOKUP(D436,'NIST 800-53 (Rev. 4)'!A:D,4,FALSE)</f>
        <v>P1</v>
      </c>
    </row>
    <row r="437" spans="1:14">
      <c r="A437" s="13" t="str">
        <f t="shared" si="37"/>
        <v>PE</v>
      </c>
      <c r="B437" s="13" t="str">
        <f>VLOOKUP(A437,Families!A:B,2,FALSE)</f>
        <v xml:space="preserve"> Physical and Environmental Protection</v>
      </c>
      <c r="C437" s="13" t="str">
        <f>VLOOKUP(D437,'NIST 800-53 (Rev. 4)'!A:C,3,FALSE)</f>
        <v>PHYSICAL ACCESS CONTROL</v>
      </c>
      <c r="D437" s="12" t="s">
        <v>153</v>
      </c>
      <c r="E437" s="55">
        <v>5</v>
      </c>
      <c r="F437" s="2" t="str">
        <f t="shared" si="42"/>
        <v>PE-3-5</v>
      </c>
      <c r="G437" s="17" t="s">
        <v>157</v>
      </c>
      <c r="H437" s="13" t="str">
        <f t="shared" si="38"/>
        <v>N</v>
      </c>
      <c r="I437" s="13"/>
      <c r="J437" s="13" t="str">
        <f t="shared" si="39"/>
        <v>N</v>
      </c>
      <c r="K437" s="13" t="str">
        <f>IFERROR(VLOOKUP(F437,'Low High Medium'!I:I,1,FALSE)," ")</f>
        <v xml:space="preserve"> </v>
      </c>
      <c r="L437" s="13" t="str">
        <f t="shared" si="40"/>
        <v>N</v>
      </c>
      <c r="M437" s="13" t="str">
        <f>IFERROR(VLOOKUP(F437,'Low High Medium'!D:D,1,FALSE)," ")</f>
        <v xml:space="preserve"> </v>
      </c>
      <c r="N437" s="13" t="str">
        <f>VLOOKUP(D437,'NIST 800-53 (Rev. 4)'!A:D,4,FALSE)</f>
        <v>P1</v>
      </c>
    </row>
    <row r="438" spans="1:14">
      <c r="A438" s="13" t="str">
        <f t="shared" si="37"/>
        <v>PE</v>
      </c>
      <c r="B438" s="13" t="str">
        <f>VLOOKUP(A438,Families!A:B,2,FALSE)</f>
        <v xml:space="preserve"> Physical and Environmental Protection</v>
      </c>
      <c r="C438" s="13" t="str">
        <f>VLOOKUP(D438,'NIST 800-53 (Rev. 4)'!A:C,3,FALSE)</f>
        <v>PHYSICAL ACCESS CONTROL</v>
      </c>
      <c r="D438" s="12" t="s">
        <v>153</v>
      </c>
      <c r="E438" s="55">
        <v>6</v>
      </c>
      <c r="F438" s="2" t="str">
        <f t="shared" si="42"/>
        <v>PE-3-6</v>
      </c>
      <c r="G438" s="17" t="s">
        <v>158</v>
      </c>
      <c r="H438" s="13" t="str">
        <f t="shared" si="38"/>
        <v>N</v>
      </c>
      <c r="I438" s="13"/>
      <c r="J438" s="13" t="str">
        <f t="shared" si="39"/>
        <v>N</v>
      </c>
      <c r="K438" s="13" t="str">
        <f>IFERROR(VLOOKUP(F438,'Low High Medium'!I:I,1,FALSE)," ")</f>
        <v xml:space="preserve"> </v>
      </c>
      <c r="L438" s="13" t="str">
        <f t="shared" si="40"/>
        <v>N</v>
      </c>
      <c r="M438" s="13" t="str">
        <f>IFERROR(VLOOKUP(F438,'Low High Medium'!D:D,1,FALSE)," ")</f>
        <v xml:space="preserve"> </v>
      </c>
      <c r="N438" s="13" t="str">
        <f>VLOOKUP(D438,'NIST 800-53 (Rev. 4)'!A:D,4,FALSE)</f>
        <v>P1</v>
      </c>
    </row>
    <row r="439" spans="1:14">
      <c r="A439" s="13" t="str">
        <f t="shared" si="37"/>
        <v>PE</v>
      </c>
      <c r="B439" s="13" t="str">
        <f>VLOOKUP(A439,Families!A:B,2,FALSE)</f>
        <v xml:space="preserve"> Physical and Environmental Protection</v>
      </c>
      <c r="C439" s="13" t="str">
        <f>VLOOKUP(D439,'NIST 800-53 (Rev. 4)'!A:C,3,FALSE)</f>
        <v>ACCESS CONTROL FOR TRANSMISSION MEDIUM</v>
      </c>
      <c r="D439" s="12" t="s">
        <v>431</v>
      </c>
      <c r="E439" s="56">
        <v>0</v>
      </c>
      <c r="F439" s="2" t="str">
        <f t="shared" si="42"/>
        <v>PE-4-0</v>
      </c>
      <c r="G439" s="17" t="s">
        <v>688</v>
      </c>
      <c r="H439" s="13" t="str">
        <f t="shared" si="38"/>
        <v>N</v>
      </c>
      <c r="I439" s="13"/>
      <c r="J439" s="13" t="str">
        <f t="shared" si="39"/>
        <v>Y</v>
      </c>
      <c r="K439" s="13" t="str">
        <f>IFERROR(VLOOKUP(F439,'Low High Medium'!I:I,1,FALSE)," ")</f>
        <v>PE-4-0</v>
      </c>
      <c r="L439" s="13" t="str">
        <f t="shared" si="40"/>
        <v>Y</v>
      </c>
      <c r="M439" s="13" t="str">
        <f>IFERROR(VLOOKUP(F439,'Low High Medium'!D:D,1,FALSE)," ")</f>
        <v>PE-4-0</v>
      </c>
      <c r="N439" s="13" t="str">
        <f>VLOOKUP(D439,'NIST 800-53 (Rev. 4)'!A:D,4,FALSE)</f>
        <v>P1</v>
      </c>
    </row>
    <row r="440" spans="1:14">
      <c r="A440" s="13" t="str">
        <f t="shared" si="37"/>
        <v>PE</v>
      </c>
      <c r="B440" s="13" t="str">
        <f>VLOOKUP(A440,Families!A:B,2,FALSE)</f>
        <v xml:space="preserve"> Physical and Environmental Protection</v>
      </c>
      <c r="C440" s="13" t="str">
        <f>VLOOKUP(D440,'NIST 800-53 (Rev. 4)'!A:C,3,FALSE)</f>
        <v>ACCESS CONTROL FOR OUTPUT DEVICES</v>
      </c>
      <c r="D440" s="12" t="s">
        <v>433</v>
      </c>
      <c r="E440" s="55">
        <v>0</v>
      </c>
      <c r="F440" s="2" t="str">
        <f t="shared" si="42"/>
        <v>PE-5-0</v>
      </c>
      <c r="G440" s="17" t="s">
        <v>689</v>
      </c>
      <c r="H440" s="13" t="str">
        <f t="shared" si="38"/>
        <v>N</v>
      </c>
      <c r="I440" s="13"/>
      <c r="J440" s="13" t="str">
        <f t="shared" si="39"/>
        <v>Y</v>
      </c>
      <c r="K440" s="13" t="str">
        <f>IFERROR(VLOOKUP(F440,'Low High Medium'!I:I,1,FALSE)," ")</f>
        <v>PE-5-0</v>
      </c>
      <c r="L440" s="13" t="str">
        <f t="shared" si="40"/>
        <v>Y</v>
      </c>
      <c r="M440" s="13" t="str">
        <f>IFERROR(VLOOKUP(F440,'Low High Medium'!D:D,1,FALSE)," ")</f>
        <v>PE-5-0</v>
      </c>
      <c r="N440" s="13" t="str">
        <f>VLOOKUP(D440,'NIST 800-53 (Rev. 4)'!A:D,4,FALSE)</f>
        <v>P2</v>
      </c>
    </row>
    <row r="441" spans="1:14">
      <c r="A441" s="13" t="str">
        <f t="shared" si="37"/>
        <v>PE</v>
      </c>
      <c r="B441" s="13" t="str">
        <f>VLOOKUP(A441,Families!A:B,2,FALSE)</f>
        <v xml:space="preserve"> Physical and Environmental Protection</v>
      </c>
      <c r="C441" s="13" t="str">
        <f>VLOOKUP(D441,'NIST 800-53 (Rev. 4)'!A:C,3,FALSE)</f>
        <v>ACCESS CONTROL FOR OUTPUT DEVICES</v>
      </c>
      <c r="D441" s="12" t="s">
        <v>433</v>
      </c>
      <c r="E441" s="55">
        <v>1</v>
      </c>
      <c r="F441" s="2" t="str">
        <f t="shared" si="42"/>
        <v>PE-5-1</v>
      </c>
      <c r="G441" s="17" t="s">
        <v>609</v>
      </c>
      <c r="H441" s="13" t="str">
        <f t="shared" si="38"/>
        <v>N</v>
      </c>
      <c r="I441" s="13"/>
      <c r="J441" s="13" t="str">
        <f t="shared" si="39"/>
        <v>N</v>
      </c>
      <c r="K441" s="13" t="str">
        <f>IFERROR(VLOOKUP(F441,'Low High Medium'!I:I,1,FALSE)," ")</f>
        <v xml:space="preserve"> </v>
      </c>
      <c r="L441" s="13" t="str">
        <f t="shared" si="40"/>
        <v>N</v>
      </c>
      <c r="M441" s="13" t="str">
        <f>IFERROR(VLOOKUP(F441,'Low High Medium'!D:D,1,FALSE)," ")</f>
        <v xml:space="preserve"> </v>
      </c>
      <c r="N441" s="13" t="str">
        <f>VLOOKUP(D441,'NIST 800-53 (Rev. 4)'!A:D,4,FALSE)</f>
        <v>P2</v>
      </c>
    </row>
    <row r="442" spans="1:14">
      <c r="A442" s="13" t="str">
        <f t="shared" si="37"/>
        <v>PE</v>
      </c>
      <c r="B442" s="13" t="str">
        <f>VLOOKUP(A442,Families!A:B,2,FALSE)</f>
        <v xml:space="preserve"> Physical and Environmental Protection</v>
      </c>
      <c r="C442" s="13" t="str">
        <f>VLOOKUP(D442,'NIST 800-53 (Rev. 4)'!A:C,3,FALSE)</f>
        <v>ACCESS CONTROL FOR OUTPUT DEVICES</v>
      </c>
      <c r="D442" s="12" t="s">
        <v>433</v>
      </c>
      <c r="E442" s="55">
        <v>2</v>
      </c>
      <c r="F442" s="2" t="str">
        <f t="shared" si="42"/>
        <v>PE-5-2</v>
      </c>
      <c r="G442" s="17" t="s">
        <v>609</v>
      </c>
      <c r="H442" s="13" t="str">
        <f t="shared" si="38"/>
        <v>N</v>
      </c>
      <c r="I442" s="13"/>
      <c r="J442" s="13" t="str">
        <f t="shared" si="39"/>
        <v>N</v>
      </c>
      <c r="K442" s="13" t="str">
        <f>IFERROR(VLOOKUP(F442,'Low High Medium'!I:I,1,FALSE)," ")</f>
        <v xml:space="preserve"> </v>
      </c>
      <c r="L442" s="13" t="str">
        <f t="shared" si="40"/>
        <v>N</v>
      </c>
      <c r="M442" s="13" t="str">
        <f>IFERROR(VLOOKUP(F442,'Low High Medium'!D:D,1,FALSE)," ")</f>
        <v xml:space="preserve"> </v>
      </c>
      <c r="N442" s="13" t="str">
        <f>VLOOKUP(D442,'NIST 800-53 (Rev. 4)'!A:D,4,FALSE)</f>
        <v>P2</v>
      </c>
    </row>
    <row r="443" spans="1:14">
      <c r="A443" s="13" t="str">
        <f t="shared" si="37"/>
        <v>PE</v>
      </c>
      <c r="B443" s="13" t="str">
        <f>VLOOKUP(A443,Families!A:B,2,FALSE)</f>
        <v xml:space="preserve"> Physical and Environmental Protection</v>
      </c>
      <c r="C443" s="13" t="str">
        <f>VLOOKUP(D443,'NIST 800-53 (Rev. 4)'!A:C,3,FALSE)</f>
        <v>ACCESS CONTROL FOR OUTPUT DEVICES</v>
      </c>
      <c r="D443" s="12" t="s">
        <v>433</v>
      </c>
      <c r="E443" s="55">
        <v>3</v>
      </c>
      <c r="F443" s="2" t="str">
        <f t="shared" si="42"/>
        <v>PE-5-3</v>
      </c>
      <c r="G443" s="17" t="s">
        <v>609</v>
      </c>
      <c r="H443" s="13" t="str">
        <f t="shared" si="38"/>
        <v>N</v>
      </c>
      <c r="I443" s="13"/>
      <c r="J443" s="13" t="str">
        <f t="shared" si="39"/>
        <v>N</v>
      </c>
      <c r="K443" s="13" t="str">
        <f>IFERROR(VLOOKUP(F443,'Low High Medium'!I:I,1,FALSE)," ")</f>
        <v xml:space="preserve"> </v>
      </c>
      <c r="L443" s="13" t="str">
        <f t="shared" si="40"/>
        <v>N</v>
      </c>
      <c r="M443" s="13" t="str">
        <f>IFERROR(VLOOKUP(F443,'Low High Medium'!D:D,1,FALSE)," ")</f>
        <v xml:space="preserve"> </v>
      </c>
      <c r="N443" s="13" t="str">
        <f>VLOOKUP(D443,'NIST 800-53 (Rev. 4)'!A:D,4,FALSE)</f>
        <v>P2</v>
      </c>
    </row>
    <row r="444" spans="1:14">
      <c r="A444" s="13" t="str">
        <f t="shared" si="37"/>
        <v>PE</v>
      </c>
      <c r="B444" s="13" t="str">
        <f>VLOOKUP(A444,Families!A:B,2,FALSE)</f>
        <v xml:space="preserve"> Physical and Environmental Protection</v>
      </c>
      <c r="C444" s="13" t="str">
        <f>VLOOKUP(D444,'NIST 800-53 (Rev. 4)'!A:C,3,FALSE)</f>
        <v>MONITORING PHYSICAL ACCESS</v>
      </c>
      <c r="D444" s="12" t="s">
        <v>159</v>
      </c>
      <c r="E444" s="55">
        <v>0</v>
      </c>
      <c r="F444" s="2" t="str">
        <f t="shared" si="42"/>
        <v>PE-6-0</v>
      </c>
      <c r="G444" s="17" t="s">
        <v>690</v>
      </c>
      <c r="H444" s="13" t="str">
        <f t="shared" si="38"/>
        <v>Y</v>
      </c>
      <c r="I444" s="13" t="str">
        <f t="shared" si="41"/>
        <v>PE-6-0</v>
      </c>
      <c r="J444" s="13" t="str">
        <f t="shared" si="39"/>
        <v>Y</v>
      </c>
      <c r="K444" s="13" t="str">
        <f>IFERROR(VLOOKUP(F444,'Low High Medium'!I:I,1,FALSE)," ")</f>
        <v>PE-6-0</v>
      </c>
      <c r="L444" s="13" t="str">
        <f t="shared" si="40"/>
        <v>Y</v>
      </c>
      <c r="M444" s="13" t="str">
        <f>IFERROR(VLOOKUP(F444,'Low High Medium'!D:D,1,FALSE)," ")</f>
        <v>PE-6-0</v>
      </c>
      <c r="N444" s="13" t="str">
        <f>VLOOKUP(D444,'NIST 800-53 (Rev. 4)'!A:D,4,FALSE)</f>
        <v>P1</v>
      </c>
    </row>
    <row r="445" spans="1:14">
      <c r="A445" s="13" t="str">
        <f t="shared" si="37"/>
        <v>PE</v>
      </c>
      <c r="B445" s="13" t="str">
        <f>VLOOKUP(A445,Families!A:B,2,FALSE)</f>
        <v xml:space="preserve"> Physical and Environmental Protection</v>
      </c>
      <c r="C445" s="13" t="str">
        <f>VLOOKUP(D445,'NIST 800-53 (Rev. 4)'!A:C,3,FALSE)</f>
        <v>MONITORING PHYSICAL ACCESS</v>
      </c>
      <c r="D445" s="12" t="s">
        <v>159</v>
      </c>
      <c r="E445" s="55">
        <v>1</v>
      </c>
      <c r="F445" s="2" t="str">
        <f t="shared" si="42"/>
        <v>PE-6-1</v>
      </c>
      <c r="G445" s="17" t="s">
        <v>609</v>
      </c>
      <c r="H445" s="13" t="str">
        <f t="shared" si="38"/>
        <v>N</v>
      </c>
      <c r="I445" s="13"/>
      <c r="J445" s="13" t="str">
        <f t="shared" si="39"/>
        <v>Y</v>
      </c>
      <c r="K445" s="13" t="str">
        <f>IFERROR(VLOOKUP(F445,'Low High Medium'!I:I,1,FALSE)," ")</f>
        <v>PE-6-1</v>
      </c>
      <c r="L445" s="13" t="str">
        <f t="shared" si="40"/>
        <v>Y</v>
      </c>
      <c r="M445" s="13" t="str">
        <f>IFERROR(VLOOKUP(F445,'Low High Medium'!D:D,1,FALSE)," ")</f>
        <v>PE-6-1</v>
      </c>
      <c r="N445" s="13" t="str">
        <f>VLOOKUP(D445,'NIST 800-53 (Rev. 4)'!A:D,4,FALSE)</f>
        <v>P1</v>
      </c>
    </row>
    <row r="446" spans="1:14">
      <c r="A446" s="13" t="str">
        <f t="shared" si="37"/>
        <v>PE</v>
      </c>
      <c r="B446" s="13" t="str">
        <f>VLOOKUP(A446,Families!A:B,2,FALSE)</f>
        <v xml:space="preserve"> Physical and Environmental Protection</v>
      </c>
      <c r="C446" s="13" t="str">
        <f>VLOOKUP(D446,'NIST 800-53 (Rev. 4)'!A:C,3,FALSE)</f>
        <v>MONITORING PHYSICAL ACCESS</v>
      </c>
      <c r="D446" s="12" t="s">
        <v>159</v>
      </c>
      <c r="E446" s="55">
        <v>2</v>
      </c>
      <c r="F446" s="2" t="str">
        <f t="shared" si="42"/>
        <v>PE-6-2</v>
      </c>
      <c r="G446" s="17" t="s">
        <v>15</v>
      </c>
      <c r="H446" s="13" t="str">
        <f t="shared" si="38"/>
        <v>N</v>
      </c>
      <c r="I446" s="13"/>
      <c r="J446" s="13" t="str">
        <f t="shared" si="39"/>
        <v>N</v>
      </c>
      <c r="K446" s="13" t="str">
        <f>IFERROR(VLOOKUP(F446,'Low High Medium'!I:I,1,FALSE)," ")</f>
        <v xml:space="preserve"> </v>
      </c>
      <c r="L446" s="13" t="str">
        <f t="shared" si="40"/>
        <v>N</v>
      </c>
      <c r="M446" s="13" t="str">
        <f>IFERROR(VLOOKUP(F446,'Low High Medium'!D:D,1,FALSE)," ")</f>
        <v xml:space="preserve"> </v>
      </c>
      <c r="N446" s="13" t="str">
        <f>VLOOKUP(D446,'NIST 800-53 (Rev. 4)'!A:D,4,FALSE)</f>
        <v>P1</v>
      </c>
    </row>
    <row r="447" spans="1:14">
      <c r="A447" s="13" t="str">
        <f t="shared" si="37"/>
        <v>PE</v>
      </c>
      <c r="B447" s="13" t="str">
        <f>VLOOKUP(A447,Families!A:B,2,FALSE)</f>
        <v xml:space="preserve"> Physical and Environmental Protection</v>
      </c>
      <c r="C447" s="13" t="str">
        <f>VLOOKUP(D447,'NIST 800-53 (Rev. 4)'!A:C,3,FALSE)</f>
        <v>MONITORING PHYSICAL ACCESS</v>
      </c>
      <c r="D447" s="12" t="s">
        <v>159</v>
      </c>
      <c r="E447" s="55">
        <v>3</v>
      </c>
      <c r="F447" s="2" t="str">
        <f t="shared" si="42"/>
        <v>PE-6-3</v>
      </c>
      <c r="G447" s="17" t="s">
        <v>609</v>
      </c>
      <c r="H447" s="13" t="str">
        <f t="shared" si="38"/>
        <v>N</v>
      </c>
      <c r="I447" s="13"/>
      <c r="J447" s="13" t="str">
        <f t="shared" si="39"/>
        <v>N</v>
      </c>
      <c r="K447" s="13" t="str">
        <f>IFERROR(VLOOKUP(F447,'Low High Medium'!I:I,1,FALSE)," ")</f>
        <v xml:space="preserve"> </v>
      </c>
      <c r="L447" s="13" t="str">
        <f t="shared" si="40"/>
        <v>N</v>
      </c>
      <c r="M447" s="13" t="str">
        <f>IFERROR(VLOOKUP(F447,'Low High Medium'!D:D,1,FALSE)," ")</f>
        <v xml:space="preserve"> </v>
      </c>
      <c r="N447" s="13" t="str">
        <f>VLOOKUP(D447,'NIST 800-53 (Rev. 4)'!A:D,4,FALSE)</f>
        <v>P1</v>
      </c>
    </row>
    <row r="448" spans="1:14">
      <c r="A448" s="13" t="str">
        <f t="shared" si="37"/>
        <v>PE</v>
      </c>
      <c r="B448" s="13" t="str">
        <f>VLOOKUP(A448,Families!A:B,2,FALSE)</f>
        <v xml:space="preserve"> Physical and Environmental Protection</v>
      </c>
      <c r="C448" s="13" t="str">
        <f>VLOOKUP(D448,'NIST 800-53 (Rev. 4)'!A:C,3,FALSE)</f>
        <v>MONITORING PHYSICAL ACCESS</v>
      </c>
      <c r="D448" s="12" t="s">
        <v>159</v>
      </c>
      <c r="E448" s="55">
        <v>4</v>
      </c>
      <c r="F448" s="2" t="str">
        <f t="shared" si="42"/>
        <v>PE-6-4</v>
      </c>
      <c r="G448" s="17" t="s">
        <v>160</v>
      </c>
      <c r="H448" s="13" t="str">
        <f t="shared" si="38"/>
        <v>N</v>
      </c>
      <c r="I448" s="13"/>
      <c r="J448" s="13" t="str">
        <f t="shared" si="39"/>
        <v>N</v>
      </c>
      <c r="K448" s="13" t="str">
        <f>IFERROR(VLOOKUP(F448,'Low High Medium'!I:I,1,FALSE)," ")</f>
        <v xml:space="preserve"> </v>
      </c>
      <c r="L448" s="13" t="str">
        <f t="shared" si="40"/>
        <v>Y</v>
      </c>
      <c r="M448" s="13" t="str">
        <f>IFERROR(VLOOKUP(F448,'Low High Medium'!D:D,1,FALSE)," ")</f>
        <v>PE-6-4</v>
      </c>
      <c r="N448" s="13" t="str">
        <f>VLOOKUP(D448,'NIST 800-53 (Rev. 4)'!A:D,4,FALSE)</f>
        <v>P1</v>
      </c>
    </row>
    <row r="449" spans="1:14">
      <c r="A449" s="13" t="str">
        <f t="shared" si="37"/>
        <v>PE</v>
      </c>
      <c r="B449" s="13" t="str">
        <f>VLOOKUP(A449,Families!A:B,2,FALSE)</f>
        <v xml:space="preserve"> Physical and Environmental Protection</v>
      </c>
      <c r="C449" s="13" t="str">
        <f>VLOOKUP(D449,'NIST 800-53 (Rev. 4)'!A:C,3,FALSE)</f>
        <v>VISITOR ACCESS RECORDS</v>
      </c>
      <c r="D449" s="12" t="s">
        <v>438</v>
      </c>
      <c r="E449" s="55">
        <v>0</v>
      </c>
      <c r="F449" s="2" t="str">
        <f t="shared" si="42"/>
        <v>PE-8-0</v>
      </c>
      <c r="G449" s="17" t="s">
        <v>609</v>
      </c>
      <c r="H449" s="13" t="str">
        <f t="shared" si="38"/>
        <v>Y</v>
      </c>
      <c r="I449" s="13" t="str">
        <f t="shared" si="41"/>
        <v>PE-8-0</v>
      </c>
      <c r="J449" s="13" t="str">
        <f t="shared" si="39"/>
        <v>Y</v>
      </c>
      <c r="K449" s="13" t="str">
        <f>IFERROR(VLOOKUP(F449,'Low High Medium'!I:I,1,FALSE)," ")</f>
        <v>PE-8-0</v>
      </c>
      <c r="L449" s="13" t="str">
        <f t="shared" si="40"/>
        <v>Y</v>
      </c>
      <c r="M449" s="13" t="str">
        <f>IFERROR(VLOOKUP(F449,'Low High Medium'!D:D,1,FALSE)," ")</f>
        <v>PE-8-0</v>
      </c>
      <c r="N449" s="13" t="str">
        <f>VLOOKUP(D449,'NIST 800-53 (Rev. 4)'!A:D,4,FALSE)</f>
        <v>P3</v>
      </c>
    </row>
    <row r="450" spans="1:14">
      <c r="A450" s="13" t="str">
        <f t="shared" si="37"/>
        <v>PE</v>
      </c>
      <c r="B450" s="13" t="str">
        <f>VLOOKUP(A450,Families!A:B,2,FALSE)</f>
        <v xml:space="preserve"> Physical and Environmental Protection</v>
      </c>
      <c r="C450" s="13" t="str">
        <f>VLOOKUP(D450,'NIST 800-53 (Rev. 4)'!A:C,3,FALSE)</f>
        <v>VISITOR ACCESS RECORDS</v>
      </c>
      <c r="D450" s="12" t="s">
        <v>438</v>
      </c>
      <c r="E450" s="55">
        <v>1</v>
      </c>
      <c r="F450" s="2" t="str">
        <f t="shared" si="42"/>
        <v>PE-8-1</v>
      </c>
      <c r="G450" s="17" t="s">
        <v>609</v>
      </c>
      <c r="H450" s="13" t="str">
        <f t="shared" si="38"/>
        <v>N</v>
      </c>
      <c r="I450" s="13"/>
      <c r="J450" s="13" t="str">
        <f t="shared" si="39"/>
        <v>N</v>
      </c>
      <c r="K450" s="13" t="str">
        <f>IFERROR(VLOOKUP(F450,'Low High Medium'!I:I,1,FALSE)," ")</f>
        <v xml:space="preserve"> </v>
      </c>
      <c r="L450" s="13" t="str">
        <f t="shared" si="40"/>
        <v>Y</v>
      </c>
      <c r="M450" s="13" t="str">
        <f>IFERROR(VLOOKUP(F450,'Low High Medium'!D:D,1,FALSE)," ")</f>
        <v>PE-8-1</v>
      </c>
      <c r="N450" s="13" t="str">
        <f>VLOOKUP(D450,'NIST 800-53 (Rev. 4)'!A:D,4,FALSE)</f>
        <v>P3</v>
      </c>
    </row>
    <row r="451" spans="1:14">
      <c r="A451" s="13" t="str">
        <f t="shared" ref="A451:A514" si="43">LEFT(D451,2)</f>
        <v>PE</v>
      </c>
      <c r="B451" s="13" t="str">
        <f>VLOOKUP(A451,Families!A:B,2,FALSE)</f>
        <v xml:space="preserve"> Physical and Environmental Protection</v>
      </c>
      <c r="C451" s="13" t="str">
        <f>VLOOKUP(D451,'NIST 800-53 (Rev. 4)'!A:C,3,FALSE)</f>
        <v>VISITOR ACCESS RECORDS</v>
      </c>
      <c r="D451" s="12" t="s">
        <v>438</v>
      </c>
      <c r="E451" s="55">
        <v>2</v>
      </c>
      <c r="F451" s="2" t="str">
        <f t="shared" si="42"/>
        <v>PE-8-2</v>
      </c>
      <c r="G451" s="17" t="s">
        <v>611</v>
      </c>
      <c r="H451" s="13" t="str">
        <f t="shared" ref="H451:H514" si="44">IF(I451 = "", "N", "Y")</f>
        <v>N</v>
      </c>
      <c r="I451" s="13"/>
      <c r="J451" s="13" t="str">
        <f t="shared" ref="J451:J514" si="45">IF(K451=" ","N","Y")</f>
        <v>N</v>
      </c>
      <c r="K451" s="13" t="str">
        <f>IFERROR(VLOOKUP(F451,'Low High Medium'!I:I,1,FALSE)," ")</f>
        <v xml:space="preserve"> </v>
      </c>
      <c r="L451" s="13" t="str">
        <f t="shared" ref="L451:L514" si="46">IF(M451= " ", "N", "Y")</f>
        <v>N</v>
      </c>
      <c r="M451" s="13" t="str">
        <f>IFERROR(VLOOKUP(F451,'Low High Medium'!D:D,1,FALSE)," ")</f>
        <v xml:space="preserve"> </v>
      </c>
      <c r="N451" s="13" t="str">
        <f>VLOOKUP(D451,'NIST 800-53 (Rev. 4)'!A:D,4,FALSE)</f>
        <v>P3</v>
      </c>
    </row>
    <row r="452" spans="1:14">
      <c r="A452" s="13" t="str">
        <f t="shared" si="43"/>
        <v>PE</v>
      </c>
      <c r="B452" s="13" t="str">
        <f>VLOOKUP(A452,Families!A:B,2,FALSE)</f>
        <v xml:space="preserve"> Physical and Environmental Protection</v>
      </c>
      <c r="C452" s="13" t="str">
        <f>VLOOKUP(D452,'NIST 800-53 (Rev. 4)'!A:C,3,FALSE)</f>
        <v>POWER EQUIPMENT AND CABLING</v>
      </c>
      <c r="D452" s="12" t="s">
        <v>441</v>
      </c>
      <c r="E452" s="55">
        <v>0</v>
      </c>
      <c r="F452" s="2" t="str">
        <f t="shared" si="42"/>
        <v>PE-9-0</v>
      </c>
      <c r="G452" s="17" t="s">
        <v>431</v>
      </c>
      <c r="H452" s="13" t="str">
        <f t="shared" si="44"/>
        <v>N</v>
      </c>
      <c r="I452" s="13"/>
      <c r="J452" s="13" t="str">
        <f t="shared" si="45"/>
        <v>Y</v>
      </c>
      <c r="K452" s="13" t="str">
        <f>IFERROR(VLOOKUP(F452,'Low High Medium'!I:I,1,FALSE)," ")</f>
        <v>PE-9-0</v>
      </c>
      <c r="L452" s="13" t="str">
        <f t="shared" si="46"/>
        <v>Y</v>
      </c>
      <c r="M452" s="13" t="str">
        <f>IFERROR(VLOOKUP(F452,'Low High Medium'!D:D,1,FALSE)," ")</f>
        <v>PE-9-0</v>
      </c>
      <c r="N452" s="13" t="str">
        <f>VLOOKUP(D452,'NIST 800-53 (Rev. 4)'!A:D,4,FALSE)</f>
        <v>P1</v>
      </c>
    </row>
    <row r="453" spans="1:14">
      <c r="A453" s="13" t="str">
        <f t="shared" si="43"/>
        <v>PE</v>
      </c>
      <c r="B453" s="13" t="str">
        <f>VLOOKUP(A453,Families!A:B,2,FALSE)</f>
        <v xml:space="preserve"> Physical and Environmental Protection</v>
      </c>
      <c r="C453" s="13" t="str">
        <f>VLOOKUP(D453,'NIST 800-53 (Rev. 4)'!A:C,3,FALSE)</f>
        <v>POWER EQUIPMENT AND CABLING</v>
      </c>
      <c r="D453" s="12" t="s">
        <v>441</v>
      </c>
      <c r="E453" s="55">
        <v>1</v>
      </c>
      <c r="F453" s="2" t="str">
        <f t="shared" si="42"/>
        <v>PE-9-1</v>
      </c>
      <c r="G453" s="17" t="s">
        <v>609</v>
      </c>
      <c r="H453" s="13" t="str">
        <f t="shared" si="44"/>
        <v>N</v>
      </c>
      <c r="I453" s="13"/>
      <c r="J453" s="13" t="str">
        <f t="shared" si="45"/>
        <v>N</v>
      </c>
      <c r="K453" s="13" t="str">
        <f>IFERROR(VLOOKUP(F453,'Low High Medium'!I:I,1,FALSE)," ")</f>
        <v xml:space="preserve"> </v>
      </c>
      <c r="L453" s="13" t="str">
        <f t="shared" si="46"/>
        <v>N</v>
      </c>
      <c r="M453" s="13" t="str">
        <f>IFERROR(VLOOKUP(F453,'Low High Medium'!D:D,1,FALSE)," ")</f>
        <v xml:space="preserve"> </v>
      </c>
      <c r="N453" s="13" t="str">
        <f>VLOOKUP(D453,'NIST 800-53 (Rev. 4)'!A:D,4,FALSE)</f>
        <v>P1</v>
      </c>
    </row>
    <row r="454" spans="1:14">
      <c r="A454" s="13" t="str">
        <f t="shared" si="43"/>
        <v>PE</v>
      </c>
      <c r="B454" s="13" t="str">
        <f>VLOOKUP(A454,Families!A:B,2,FALSE)</f>
        <v xml:space="preserve"> Physical and Environmental Protection</v>
      </c>
      <c r="C454" s="13" t="str">
        <f>VLOOKUP(D454,'NIST 800-53 (Rev. 4)'!A:C,3,FALSE)</f>
        <v>POWER EQUIPMENT AND CABLING</v>
      </c>
      <c r="D454" s="12" t="s">
        <v>441</v>
      </c>
      <c r="E454" s="55">
        <v>2</v>
      </c>
      <c r="F454" s="2" t="str">
        <f t="shared" si="42"/>
        <v>PE-9-2</v>
      </c>
      <c r="G454" s="17" t="s">
        <v>609</v>
      </c>
      <c r="H454" s="13" t="str">
        <f t="shared" si="44"/>
        <v>N</v>
      </c>
      <c r="I454" s="13"/>
      <c r="J454" s="13" t="str">
        <f t="shared" si="45"/>
        <v>N</v>
      </c>
      <c r="K454" s="13" t="str">
        <f>IFERROR(VLOOKUP(F454,'Low High Medium'!I:I,1,FALSE)," ")</f>
        <v xml:space="preserve"> </v>
      </c>
      <c r="L454" s="13" t="str">
        <f t="shared" si="46"/>
        <v>N</v>
      </c>
      <c r="M454" s="13" t="str">
        <f>IFERROR(VLOOKUP(F454,'Low High Medium'!D:D,1,FALSE)," ")</f>
        <v xml:space="preserve"> </v>
      </c>
      <c r="N454" s="13" t="str">
        <f>VLOOKUP(D454,'NIST 800-53 (Rev. 4)'!A:D,4,FALSE)</f>
        <v>P1</v>
      </c>
    </row>
    <row r="455" spans="1:14">
      <c r="A455" s="13" t="str">
        <f t="shared" si="43"/>
        <v>PE</v>
      </c>
      <c r="B455" s="13" t="str">
        <f>VLOOKUP(A455,Families!A:B,2,FALSE)</f>
        <v xml:space="preserve"> Physical and Environmental Protection</v>
      </c>
      <c r="C455" s="13" t="str">
        <f>VLOOKUP(D455,'NIST 800-53 (Rev. 4)'!A:C,3,FALSE)</f>
        <v>EMERGENCY SHUTOFF</v>
      </c>
      <c r="D455" s="12" t="s">
        <v>443</v>
      </c>
      <c r="E455" s="55">
        <v>0</v>
      </c>
      <c r="F455" s="2" t="str">
        <f t="shared" si="42"/>
        <v>PE-10-0</v>
      </c>
      <c r="G455" s="17" t="s">
        <v>455</v>
      </c>
      <c r="H455" s="13" t="str">
        <f t="shared" si="44"/>
        <v>N</v>
      </c>
      <c r="I455" s="13"/>
      <c r="J455" s="13" t="str">
        <f t="shared" si="45"/>
        <v>Y</v>
      </c>
      <c r="K455" s="13" t="str">
        <f>IFERROR(VLOOKUP(F455,'Low High Medium'!I:I,1,FALSE)," ")</f>
        <v>PE-10-0</v>
      </c>
      <c r="L455" s="13" t="str">
        <f t="shared" si="46"/>
        <v>Y</v>
      </c>
      <c r="M455" s="13" t="str">
        <f>IFERROR(VLOOKUP(F455,'Low High Medium'!D:D,1,FALSE)," ")</f>
        <v>PE-10-0</v>
      </c>
      <c r="N455" s="13" t="str">
        <f>VLOOKUP(D455,'NIST 800-53 (Rev. 4)'!A:D,4,FALSE)</f>
        <v>P1</v>
      </c>
    </row>
    <row r="456" spans="1:14">
      <c r="A456" s="13" t="str">
        <f t="shared" si="43"/>
        <v>PE</v>
      </c>
      <c r="B456" s="13" t="str">
        <f>VLOOKUP(A456,Families!A:B,2,FALSE)</f>
        <v xml:space="preserve"> Physical and Environmental Protection</v>
      </c>
      <c r="C456" s="13" t="str">
        <f>VLOOKUP(D456,'NIST 800-53 (Rev. 4)'!A:C,3,FALSE)</f>
        <v>EMERGENCY SHUTOFF</v>
      </c>
      <c r="D456" s="12" t="s">
        <v>443</v>
      </c>
      <c r="E456" s="55">
        <v>1</v>
      </c>
      <c r="F456" s="2" t="str">
        <f t="shared" si="42"/>
        <v>PE-10-1</v>
      </c>
      <c r="G456" s="17" t="s">
        <v>611</v>
      </c>
      <c r="H456" s="13" t="str">
        <f t="shared" si="44"/>
        <v>N</v>
      </c>
      <c r="I456" s="13"/>
      <c r="J456" s="13" t="str">
        <f t="shared" si="45"/>
        <v>N</v>
      </c>
      <c r="K456" s="13" t="str">
        <f>IFERROR(VLOOKUP(F456,'Low High Medium'!I:I,1,FALSE)," ")</f>
        <v xml:space="preserve"> </v>
      </c>
      <c r="L456" s="13" t="str">
        <f t="shared" si="46"/>
        <v>N</v>
      </c>
      <c r="M456" s="13" t="str">
        <f>IFERROR(VLOOKUP(F456,'Low High Medium'!D:D,1,FALSE)," ")</f>
        <v xml:space="preserve"> </v>
      </c>
      <c r="N456" s="13" t="str">
        <f>VLOOKUP(D456,'NIST 800-53 (Rev. 4)'!A:D,4,FALSE)</f>
        <v>P1</v>
      </c>
    </row>
    <row r="457" spans="1:14">
      <c r="A457" s="13" t="str">
        <f t="shared" si="43"/>
        <v>PE</v>
      </c>
      <c r="B457" s="13" t="str">
        <f>VLOOKUP(A457,Families!A:B,2,FALSE)</f>
        <v xml:space="preserve"> Physical and Environmental Protection</v>
      </c>
      <c r="C457" s="13" t="str">
        <f>VLOOKUP(D457,'NIST 800-53 (Rev. 4)'!A:C,3,FALSE)</f>
        <v>EMERGENCY POWER</v>
      </c>
      <c r="D457" s="12" t="s">
        <v>445</v>
      </c>
      <c r="E457" s="55">
        <v>0</v>
      </c>
      <c r="F457" s="2" t="str">
        <f t="shared" si="42"/>
        <v>PE-11-0</v>
      </c>
      <c r="G457" s="17" t="s">
        <v>691</v>
      </c>
      <c r="H457" s="13" t="str">
        <f t="shared" si="44"/>
        <v>N</v>
      </c>
      <c r="I457" s="13"/>
      <c r="J457" s="13" t="str">
        <f t="shared" si="45"/>
        <v>Y</v>
      </c>
      <c r="K457" s="13" t="str">
        <f>IFERROR(VLOOKUP(F457,'Low High Medium'!I:I,1,FALSE)," ")</f>
        <v>PE-11-0</v>
      </c>
      <c r="L457" s="13" t="str">
        <f t="shared" si="46"/>
        <v>Y</v>
      </c>
      <c r="M457" s="13" t="str">
        <f>IFERROR(VLOOKUP(F457,'Low High Medium'!D:D,1,FALSE)," ")</f>
        <v>PE-11-0</v>
      </c>
      <c r="N457" s="13" t="str">
        <f>VLOOKUP(D457,'NIST 800-53 (Rev. 4)'!A:D,4,FALSE)</f>
        <v>P1</v>
      </c>
    </row>
    <row r="458" spans="1:14">
      <c r="A458" s="13" t="str">
        <f t="shared" si="43"/>
        <v>PE</v>
      </c>
      <c r="B458" s="13" t="str">
        <f>VLOOKUP(A458,Families!A:B,2,FALSE)</f>
        <v xml:space="preserve"> Physical and Environmental Protection</v>
      </c>
      <c r="C458" s="13" t="str">
        <f>VLOOKUP(D458,'NIST 800-53 (Rev. 4)'!A:C,3,FALSE)</f>
        <v>EMERGENCY POWER</v>
      </c>
      <c r="D458" s="12" t="s">
        <v>445</v>
      </c>
      <c r="E458" s="55">
        <v>1</v>
      </c>
      <c r="F458" s="2" t="str">
        <f t="shared" si="42"/>
        <v>PE-11-1</v>
      </c>
      <c r="G458" s="17" t="s">
        <v>609</v>
      </c>
      <c r="H458" s="13" t="str">
        <f t="shared" si="44"/>
        <v>N</v>
      </c>
      <c r="I458" s="13"/>
      <c r="J458" s="13" t="str">
        <f t="shared" si="45"/>
        <v>N</v>
      </c>
      <c r="K458" s="13" t="str">
        <f>IFERROR(VLOOKUP(F458,'Low High Medium'!I:I,1,FALSE)," ")</f>
        <v xml:space="preserve"> </v>
      </c>
      <c r="L458" s="13" t="str">
        <f t="shared" si="46"/>
        <v>Y</v>
      </c>
      <c r="M458" s="13" t="str">
        <f>IFERROR(VLOOKUP(F458,'Low High Medium'!D:D,1,FALSE)," ")</f>
        <v>PE-11-1</v>
      </c>
      <c r="N458" s="13" t="str">
        <f>VLOOKUP(D458,'NIST 800-53 (Rev. 4)'!A:D,4,FALSE)</f>
        <v>P1</v>
      </c>
    </row>
    <row r="459" spans="1:14">
      <c r="A459" s="13" t="str">
        <f t="shared" si="43"/>
        <v>PE</v>
      </c>
      <c r="B459" s="13" t="str">
        <f>VLOOKUP(A459,Families!A:B,2,FALSE)</f>
        <v xml:space="preserve"> Physical and Environmental Protection</v>
      </c>
      <c r="C459" s="13" t="str">
        <f>VLOOKUP(D459,'NIST 800-53 (Rev. 4)'!A:C,3,FALSE)</f>
        <v>EMERGENCY POWER</v>
      </c>
      <c r="D459" s="12" t="s">
        <v>445</v>
      </c>
      <c r="E459" s="55">
        <v>2</v>
      </c>
      <c r="F459" s="2" t="str">
        <f t="shared" si="42"/>
        <v>PE-11-2</v>
      </c>
      <c r="G459" s="17" t="s">
        <v>609</v>
      </c>
      <c r="H459" s="13" t="str">
        <f t="shared" si="44"/>
        <v>N</v>
      </c>
      <c r="I459" s="13"/>
      <c r="J459" s="13" t="str">
        <f t="shared" si="45"/>
        <v>N</v>
      </c>
      <c r="K459" s="13" t="str">
        <f>IFERROR(VLOOKUP(F459,'Low High Medium'!I:I,1,FALSE)," ")</f>
        <v xml:space="preserve"> </v>
      </c>
      <c r="L459" s="13" t="str">
        <f t="shared" si="46"/>
        <v>N</v>
      </c>
      <c r="M459" s="13" t="str">
        <f>IFERROR(VLOOKUP(F459,'Low High Medium'!D:D,1,FALSE)," ")</f>
        <v xml:space="preserve"> </v>
      </c>
      <c r="N459" s="13" t="str">
        <f>VLOOKUP(D459,'NIST 800-53 (Rev. 4)'!A:D,4,FALSE)</f>
        <v>P1</v>
      </c>
    </row>
    <row r="460" spans="1:14">
      <c r="A460" s="13" t="str">
        <f t="shared" si="43"/>
        <v>PE</v>
      </c>
      <c r="B460" s="13" t="str">
        <f>VLOOKUP(A460,Families!A:B,2,FALSE)</f>
        <v xml:space="preserve"> Physical and Environmental Protection</v>
      </c>
      <c r="C460" s="13" t="str">
        <f>VLOOKUP(D460,'NIST 800-53 (Rev. 4)'!A:C,3,FALSE)</f>
        <v>EMERGENCY LIGHTING</v>
      </c>
      <c r="D460" s="12" t="s">
        <v>101</v>
      </c>
      <c r="E460" s="55">
        <v>0</v>
      </c>
      <c r="F460" s="2" t="str">
        <f t="shared" si="42"/>
        <v>PE-12-0</v>
      </c>
      <c r="G460" s="17" t="s">
        <v>692</v>
      </c>
      <c r="H460" s="13" t="str">
        <f t="shared" si="44"/>
        <v>Y</v>
      </c>
      <c r="I460" s="13" t="str">
        <f t="shared" ref="I451:I514" si="47">F460</f>
        <v>PE-12-0</v>
      </c>
      <c r="J460" s="13" t="str">
        <f t="shared" si="45"/>
        <v>Y</v>
      </c>
      <c r="K460" s="13" t="str">
        <f>IFERROR(VLOOKUP(F460,'Low High Medium'!I:I,1,FALSE)," ")</f>
        <v>PE-12-0</v>
      </c>
      <c r="L460" s="13" t="str">
        <f t="shared" si="46"/>
        <v>Y</v>
      </c>
      <c r="M460" s="13" t="str">
        <f>IFERROR(VLOOKUP(F460,'Low High Medium'!D:D,1,FALSE)," ")</f>
        <v>PE-12-0</v>
      </c>
      <c r="N460" s="13" t="str">
        <f>VLOOKUP(D460,'NIST 800-53 (Rev. 4)'!A:D,4,FALSE)</f>
        <v>P1</v>
      </c>
    </row>
    <row r="461" spans="1:14">
      <c r="A461" s="13" t="str">
        <f t="shared" si="43"/>
        <v>PE</v>
      </c>
      <c r="B461" s="13" t="str">
        <f>VLOOKUP(A461,Families!A:B,2,FALSE)</f>
        <v xml:space="preserve"> Physical and Environmental Protection</v>
      </c>
      <c r="C461" s="13" t="str">
        <f>VLOOKUP(D461,'NIST 800-53 (Rev. 4)'!A:C,3,FALSE)</f>
        <v>EMERGENCY LIGHTING</v>
      </c>
      <c r="D461" s="12" t="s">
        <v>101</v>
      </c>
      <c r="E461" s="55">
        <v>1</v>
      </c>
      <c r="F461" s="2" t="str">
        <f t="shared" si="42"/>
        <v>PE-12-1</v>
      </c>
      <c r="G461" s="17" t="s">
        <v>609</v>
      </c>
      <c r="H461" s="13" t="str">
        <f t="shared" si="44"/>
        <v>N</v>
      </c>
      <c r="I461" s="13"/>
      <c r="J461" s="13" t="str">
        <f t="shared" si="45"/>
        <v>N</v>
      </c>
      <c r="K461" s="13" t="str">
        <f>IFERROR(VLOOKUP(F461,'Low High Medium'!I:I,1,FALSE)," ")</f>
        <v xml:space="preserve"> </v>
      </c>
      <c r="L461" s="13" t="str">
        <f t="shared" si="46"/>
        <v>N</v>
      </c>
      <c r="M461" s="13" t="str">
        <f>IFERROR(VLOOKUP(F461,'Low High Medium'!D:D,1,FALSE)," ")</f>
        <v xml:space="preserve"> </v>
      </c>
      <c r="N461" s="13" t="str">
        <f>VLOOKUP(D461,'NIST 800-53 (Rev. 4)'!A:D,4,FALSE)</f>
        <v>P1</v>
      </c>
    </row>
    <row r="462" spans="1:14">
      <c r="A462" s="13" t="str">
        <f t="shared" si="43"/>
        <v>PE</v>
      </c>
      <c r="B462" s="13" t="str">
        <f>VLOOKUP(A462,Families!A:B,2,FALSE)</f>
        <v xml:space="preserve"> Physical and Environmental Protection</v>
      </c>
      <c r="C462" s="13" t="str">
        <f>VLOOKUP(D462,'NIST 800-53 (Rev. 4)'!A:C,3,FALSE)</f>
        <v>FIRE PROTECTION</v>
      </c>
      <c r="D462" s="12" t="s">
        <v>449</v>
      </c>
      <c r="E462" s="55">
        <v>0</v>
      </c>
      <c r="F462" s="2" t="str">
        <f t="shared" si="42"/>
        <v>PE-13-0</v>
      </c>
      <c r="G462" s="17" t="s">
        <v>609</v>
      </c>
      <c r="H462" s="13" t="str">
        <f t="shared" si="44"/>
        <v>Y</v>
      </c>
      <c r="I462" s="13" t="str">
        <f t="shared" si="47"/>
        <v>PE-13-0</v>
      </c>
      <c r="J462" s="13" t="str">
        <f t="shared" si="45"/>
        <v>Y</v>
      </c>
      <c r="K462" s="13" t="str">
        <f>IFERROR(VLOOKUP(F462,'Low High Medium'!I:I,1,FALSE)," ")</f>
        <v>PE-13-0</v>
      </c>
      <c r="L462" s="13" t="str">
        <f t="shared" si="46"/>
        <v>Y</v>
      </c>
      <c r="M462" s="13" t="str">
        <f>IFERROR(VLOOKUP(F462,'Low High Medium'!D:D,1,FALSE)," ")</f>
        <v>PE-13-0</v>
      </c>
      <c r="N462" s="13" t="str">
        <f>VLOOKUP(D462,'NIST 800-53 (Rev. 4)'!A:D,4,FALSE)</f>
        <v>P1</v>
      </c>
    </row>
    <row r="463" spans="1:14">
      <c r="A463" s="13" t="str">
        <f t="shared" si="43"/>
        <v>PE</v>
      </c>
      <c r="B463" s="13" t="str">
        <f>VLOOKUP(A463,Families!A:B,2,FALSE)</f>
        <v xml:space="preserve"> Physical and Environmental Protection</v>
      </c>
      <c r="C463" s="13" t="str">
        <f>VLOOKUP(D463,'NIST 800-53 (Rev. 4)'!A:C,3,FALSE)</f>
        <v>FIRE PROTECTION</v>
      </c>
      <c r="D463" s="12" t="s">
        <v>449</v>
      </c>
      <c r="E463" s="55">
        <v>1</v>
      </c>
      <c r="F463" s="2" t="str">
        <f t="shared" si="42"/>
        <v>PE-13-1</v>
      </c>
      <c r="G463" s="17" t="s">
        <v>609</v>
      </c>
      <c r="H463" s="13" t="str">
        <f t="shared" si="44"/>
        <v>N</v>
      </c>
      <c r="I463" s="13"/>
      <c r="J463" s="13" t="str">
        <f t="shared" si="45"/>
        <v>N</v>
      </c>
      <c r="K463" s="13" t="str">
        <f>IFERROR(VLOOKUP(F463,'Low High Medium'!I:I,1,FALSE)," ")</f>
        <v xml:space="preserve"> </v>
      </c>
      <c r="L463" s="13" t="str">
        <f t="shared" si="46"/>
        <v>Y</v>
      </c>
      <c r="M463" s="13" t="str">
        <f>IFERROR(VLOOKUP(F463,'Low High Medium'!D:D,1,FALSE)," ")</f>
        <v>PE-13-1</v>
      </c>
      <c r="N463" s="13" t="str">
        <f>VLOOKUP(D463,'NIST 800-53 (Rev. 4)'!A:D,4,FALSE)</f>
        <v>P1</v>
      </c>
    </row>
    <row r="464" spans="1:14">
      <c r="A464" s="13" t="str">
        <f t="shared" si="43"/>
        <v>PE</v>
      </c>
      <c r="B464" s="13" t="str">
        <f>VLOOKUP(A464,Families!A:B,2,FALSE)</f>
        <v xml:space="preserve"> Physical and Environmental Protection</v>
      </c>
      <c r="C464" s="13" t="str">
        <f>VLOOKUP(D464,'NIST 800-53 (Rev. 4)'!A:C,3,FALSE)</f>
        <v>FIRE PROTECTION</v>
      </c>
      <c r="D464" s="12" t="s">
        <v>449</v>
      </c>
      <c r="E464" s="55">
        <v>2</v>
      </c>
      <c r="F464" s="2" t="str">
        <f t="shared" si="42"/>
        <v>PE-13-2</v>
      </c>
      <c r="G464" s="17" t="s">
        <v>609</v>
      </c>
      <c r="H464" s="13" t="str">
        <f t="shared" si="44"/>
        <v>N</v>
      </c>
      <c r="I464" s="13"/>
      <c r="J464" s="13" t="str">
        <f t="shared" si="45"/>
        <v>Y</v>
      </c>
      <c r="K464" s="13" t="str">
        <f>IFERROR(VLOOKUP(F464,'Low High Medium'!I:I,1,FALSE)," ")</f>
        <v>PE-13-2</v>
      </c>
      <c r="L464" s="13" t="str">
        <f t="shared" si="46"/>
        <v>Y</v>
      </c>
      <c r="M464" s="13" t="str">
        <f>IFERROR(VLOOKUP(F464,'Low High Medium'!D:D,1,FALSE)," ")</f>
        <v>PE-13-2</v>
      </c>
      <c r="N464" s="13" t="str">
        <f>VLOOKUP(D464,'NIST 800-53 (Rev. 4)'!A:D,4,FALSE)</f>
        <v>P1</v>
      </c>
    </row>
    <row r="465" spans="1:14">
      <c r="A465" s="13" t="str">
        <f t="shared" si="43"/>
        <v>PE</v>
      </c>
      <c r="B465" s="13" t="str">
        <f>VLOOKUP(A465,Families!A:B,2,FALSE)</f>
        <v xml:space="preserve"> Physical and Environmental Protection</v>
      </c>
      <c r="C465" s="13" t="str">
        <f>VLOOKUP(D465,'NIST 800-53 (Rev. 4)'!A:C,3,FALSE)</f>
        <v>FIRE PROTECTION</v>
      </c>
      <c r="D465" s="12" t="s">
        <v>449</v>
      </c>
      <c r="E465" s="55">
        <v>3</v>
      </c>
      <c r="F465" s="2" t="str">
        <f t="shared" si="42"/>
        <v>PE-13-3</v>
      </c>
      <c r="G465" s="17" t="s">
        <v>609</v>
      </c>
      <c r="H465" s="13" t="str">
        <f t="shared" si="44"/>
        <v>N</v>
      </c>
      <c r="I465" s="13"/>
      <c r="J465" s="13" t="str">
        <f t="shared" si="45"/>
        <v>Y</v>
      </c>
      <c r="K465" s="13" t="str">
        <f>IFERROR(VLOOKUP(F465,'Low High Medium'!I:I,1,FALSE)," ")</f>
        <v>PE-13-3</v>
      </c>
      <c r="L465" s="13" t="str">
        <f t="shared" si="46"/>
        <v>Y</v>
      </c>
      <c r="M465" s="13" t="str">
        <f>IFERROR(VLOOKUP(F465,'Low High Medium'!D:D,1,FALSE)," ")</f>
        <v>PE-13-3</v>
      </c>
      <c r="N465" s="13" t="str">
        <f>VLOOKUP(D465,'NIST 800-53 (Rev. 4)'!A:D,4,FALSE)</f>
        <v>P1</v>
      </c>
    </row>
    <row r="466" spans="1:14">
      <c r="A466" s="13" t="str">
        <f t="shared" si="43"/>
        <v>PE</v>
      </c>
      <c r="B466" s="13" t="str">
        <f>VLOOKUP(A466,Families!A:B,2,FALSE)</f>
        <v xml:space="preserve"> Physical and Environmental Protection</v>
      </c>
      <c r="C466" s="13" t="str">
        <f>VLOOKUP(D466,'NIST 800-53 (Rev. 4)'!A:C,3,FALSE)</f>
        <v>FIRE PROTECTION</v>
      </c>
      <c r="D466" s="12" t="s">
        <v>449</v>
      </c>
      <c r="E466" s="55">
        <v>4</v>
      </c>
      <c r="F466" s="2" t="str">
        <f t="shared" si="42"/>
        <v>PE-13-4</v>
      </c>
      <c r="G466" s="17" t="s">
        <v>609</v>
      </c>
      <c r="H466" s="13" t="str">
        <f t="shared" si="44"/>
        <v>N</v>
      </c>
      <c r="I466" s="13"/>
      <c r="J466" s="13" t="str">
        <f t="shared" si="45"/>
        <v>N</v>
      </c>
      <c r="K466" s="13" t="str">
        <f>IFERROR(VLOOKUP(F466,'Low High Medium'!I:I,1,FALSE)," ")</f>
        <v xml:space="preserve"> </v>
      </c>
      <c r="L466" s="13" t="str">
        <f t="shared" si="46"/>
        <v>N</v>
      </c>
      <c r="M466" s="13" t="str">
        <f>IFERROR(VLOOKUP(F466,'Low High Medium'!D:D,1,FALSE)," ")</f>
        <v xml:space="preserve"> </v>
      </c>
      <c r="N466" s="13" t="str">
        <f>VLOOKUP(D466,'NIST 800-53 (Rev. 4)'!A:D,4,FALSE)</f>
        <v>P1</v>
      </c>
    </row>
    <row r="467" spans="1:14">
      <c r="A467" s="13" t="str">
        <f t="shared" si="43"/>
        <v>PE</v>
      </c>
      <c r="B467" s="13" t="str">
        <f>VLOOKUP(A467,Families!A:B,2,FALSE)</f>
        <v xml:space="preserve"> Physical and Environmental Protection</v>
      </c>
      <c r="C467" s="13" t="str">
        <f>VLOOKUP(D467,'NIST 800-53 (Rev. 4)'!A:C,3,FALSE)</f>
        <v>TEMPERATURE AND HUMIDITY CONTROLS</v>
      </c>
      <c r="D467" s="12" t="s">
        <v>453</v>
      </c>
      <c r="E467" s="55">
        <v>0</v>
      </c>
      <c r="F467" s="2" t="str">
        <f t="shared" si="42"/>
        <v>PE-14-0</v>
      </c>
      <c r="G467" s="17" t="s">
        <v>620</v>
      </c>
      <c r="H467" s="13" t="str">
        <f t="shared" si="44"/>
        <v>Y</v>
      </c>
      <c r="I467" s="13" t="str">
        <f t="shared" si="47"/>
        <v>PE-14-0</v>
      </c>
      <c r="J467" s="13" t="str">
        <f t="shared" si="45"/>
        <v>Y</v>
      </c>
      <c r="K467" s="13" t="str">
        <f>IFERROR(VLOOKUP(F467,'Low High Medium'!I:I,1,FALSE)," ")</f>
        <v>PE-14-0</v>
      </c>
      <c r="L467" s="13" t="str">
        <f t="shared" si="46"/>
        <v>Y</v>
      </c>
      <c r="M467" s="13" t="str">
        <f>IFERROR(VLOOKUP(F467,'Low High Medium'!D:D,1,FALSE)," ")</f>
        <v>PE-14-0</v>
      </c>
      <c r="N467" s="13" t="str">
        <f>VLOOKUP(D467,'NIST 800-53 (Rev. 4)'!A:D,4,FALSE)</f>
        <v>P1</v>
      </c>
    </row>
    <row r="468" spans="1:14">
      <c r="A468" s="13" t="str">
        <f t="shared" si="43"/>
        <v>PE</v>
      </c>
      <c r="B468" s="13" t="str">
        <f>VLOOKUP(A468,Families!A:B,2,FALSE)</f>
        <v xml:space="preserve"> Physical and Environmental Protection</v>
      </c>
      <c r="C468" s="13" t="str">
        <f>VLOOKUP(D468,'NIST 800-53 (Rev. 4)'!A:C,3,FALSE)</f>
        <v>TEMPERATURE AND HUMIDITY CONTROLS</v>
      </c>
      <c r="D468" s="12" t="s">
        <v>453</v>
      </c>
      <c r="E468" s="55">
        <v>1</v>
      </c>
      <c r="F468" s="2" t="str">
        <f t="shared" si="42"/>
        <v>PE-14-1</v>
      </c>
      <c r="G468" s="17" t="s">
        <v>609</v>
      </c>
      <c r="H468" s="13" t="str">
        <f t="shared" si="44"/>
        <v>N</v>
      </c>
      <c r="I468" s="13"/>
      <c r="J468" s="13" t="str">
        <f t="shared" si="45"/>
        <v>N</v>
      </c>
      <c r="K468" s="13" t="str">
        <f>IFERROR(VLOOKUP(F468,'Low High Medium'!I:I,1,FALSE)," ")</f>
        <v xml:space="preserve"> </v>
      </c>
      <c r="L468" s="13" t="str">
        <f t="shared" si="46"/>
        <v>N</v>
      </c>
      <c r="M468" s="13" t="str">
        <f>IFERROR(VLOOKUP(F468,'Low High Medium'!D:D,1,FALSE)," ")</f>
        <v xml:space="preserve"> </v>
      </c>
      <c r="N468" s="13" t="str">
        <f>VLOOKUP(D468,'NIST 800-53 (Rev. 4)'!A:D,4,FALSE)</f>
        <v>P1</v>
      </c>
    </row>
    <row r="469" spans="1:14">
      <c r="A469" s="13" t="str">
        <f t="shared" si="43"/>
        <v>PE</v>
      </c>
      <c r="B469" s="13" t="str">
        <f>VLOOKUP(A469,Families!A:B,2,FALSE)</f>
        <v xml:space="preserve"> Physical and Environmental Protection</v>
      </c>
      <c r="C469" s="13" t="str">
        <f>VLOOKUP(D469,'NIST 800-53 (Rev. 4)'!A:C,3,FALSE)</f>
        <v>TEMPERATURE AND HUMIDITY CONTROLS</v>
      </c>
      <c r="D469" s="12" t="s">
        <v>453</v>
      </c>
      <c r="E469" s="55">
        <v>2</v>
      </c>
      <c r="F469" s="2" t="str">
        <f t="shared" si="42"/>
        <v>PE-14-2</v>
      </c>
      <c r="G469" s="17" t="s">
        <v>609</v>
      </c>
      <c r="H469" s="13" t="str">
        <f t="shared" si="44"/>
        <v>N</v>
      </c>
      <c r="I469" s="13"/>
      <c r="J469" s="13" t="str">
        <f t="shared" si="45"/>
        <v>Y</v>
      </c>
      <c r="K469" s="13" t="str">
        <f>IFERROR(VLOOKUP(F469,'Low High Medium'!I:I,1,FALSE)," ")</f>
        <v>PE-14-2</v>
      </c>
      <c r="L469" s="13" t="str">
        <f t="shared" si="46"/>
        <v>Y</v>
      </c>
      <c r="M469" s="13" t="str">
        <f>IFERROR(VLOOKUP(F469,'Low High Medium'!D:D,1,FALSE)," ")</f>
        <v>PE-14-2</v>
      </c>
      <c r="N469" s="13" t="str">
        <f>VLOOKUP(D469,'NIST 800-53 (Rev. 4)'!A:D,4,FALSE)</f>
        <v>P1</v>
      </c>
    </row>
    <row r="470" spans="1:14">
      <c r="A470" s="13" t="str">
        <f t="shared" si="43"/>
        <v>PE</v>
      </c>
      <c r="B470" s="13" t="str">
        <f>VLOOKUP(A470,Families!A:B,2,FALSE)</f>
        <v xml:space="preserve"> Physical and Environmental Protection</v>
      </c>
      <c r="C470" s="13" t="str">
        <f>VLOOKUP(D470,'NIST 800-53 (Rev. 4)'!A:C,3,FALSE)</f>
        <v>WATER DAMAGE PROTECTION</v>
      </c>
      <c r="D470" s="12" t="s">
        <v>455</v>
      </c>
      <c r="E470" s="55">
        <v>0</v>
      </c>
      <c r="F470" s="2" t="str">
        <f t="shared" si="42"/>
        <v>PE-15-0</v>
      </c>
      <c r="G470" s="17" t="s">
        <v>46</v>
      </c>
      <c r="H470" s="13" t="str">
        <f t="shared" si="44"/>
        <v>Y</v>
      </c>
      <c r="I470" s="13" t="str">
        <f t="shared" si="47"/>
        <v>PE-15-0</v>
      </c>
      <c r="J470" s="13" t="str">
        <f t="shared" si="45"/>
        <v>Y</v>
      </c>
      <c r="K470" s="13" t="str">
        <f>IFERROR(VLOOKUP(F470,'Low High Medium'!I:I,1,FALSE)," ")</f>
        <v>PE-15-0</v>
      </c>
      <c r="L470" s="13" t="str">
        <f t="shared" si="46"/>
        <v>Y</v>
      </c>
      <c r="M470" s="13" t="str">
        <f>IFERROR(VLOOKUP(F470,'Low High Medium'!D:D,1,FALSE)," ")</f>
        <v>PE-15-0</v>
      </c>
      <c r="N470" s="13" t="str">
        <f>VLOOKUP(D470,'NIST 800-53 (Rev. 4)'!A:D,4,FALSE)</f>
        <v>P1</v>
      </c>
    </row>
    <row r="471" spans="1:14">
      <c r="A471" s="13" t="str">
        <f t="shared" si="43"/>
        <v>PE</v>
      </c>
      <c r="B471" s="13" t="str">
        <f>VLOOKUP(A471,Families!A:B,2,FALSE)</f>
        <v xml:space="preserve"> Physical and Environmental Protection</v>
      </c>
      <c r="C471" s="13" t="str">
        <f>VLOOKUP(D471,'NIST 800-53 (Rev. 4)'!A:C,3,FALSE)</f>
        <v>WATER DAMAGE PROTECTION</v>
      </c>
      <c r="D471" s="12" t="s">
        <v>455</v>
      </c>
      <c r="E471" s="55">
        <v>1</v>
      </c>
      <c r="F471" s="2" t="str">
        <f t="shared" si="42"/>
        <v>PE-15-1</v>
      </c>
      <c r="G471" s="17" t="s">
        <v>609</v>
      </c>
      <c r="H471" s="13" t="str">
        <f t="shared" si="44"/>
        <v>N</v>
      </c>
      <c r="I471" s="13"/>
      <c r="J471" s="13" t="str">
        <f t="shared" si="45"/>
        <v>N</v>
      </c>
      <c r="K471" s="13" t="str">
        <f>IFERROR(VLOOKUP(F471,'Low High Medium'!I:I,1,FALSE)," ")</f>
        <v xml:space="preserve"> </v>
      </c>
      <c r="L471" s="13" t="str">
        <f t="shared" si="46"/>
        <v>Y</v>
      </c>
      <c r="M471" s="13" t="str">
        <f>IFERROR(VLOOKUP(F471,'Low High Medium'!D:D,1,FALSE)," ")</f>
        <v>PE-15-1</v>
      </c>
      <c r="N471" s="13" t="str">
        <f>VLOOKUP(D471,'NIST 800-53 (Rev. 4)'!A:D,4,FALSE)</f>
        <v>P1</v>
      </c>
    </row>
    <row r="472" spans="1:14">
      <c r="A472" s="13" t="str">
        <f t="shared" si="43"/>
        <v>PE</v>
      </c>
      <c r="B472" s="13" t="str">
        <f>VLOOKUP(A472,Families!A:B,2,FALSE)</f>
        <v xml:space="preserve"> Physical and Environmental Protection</v>
      </c>
      <c r="C472" s="13" t="str">
        <f>VLOOKUP(D472,'NIST 800-53 (Rev. 4)'!A:C,3,FALSE)</f>
        <v>DELIVERY AND REMOVAL</v>
      </c>
      <c r="D472" s="12" t="s">
        <v>458</v>
      </c>
      <c r="E472" s="56">
        <v>0</v>
      </c>
      <c r="F472" s="2" t="str">
        <f t="shared" si="42"/>
        <v>PE-16-0</v>
      </c>
      <c r="G472" s="17" t="s">
        <v>693</v>
      </c>
      <c r="H472" s="13" t="str">
        <f t="shared" si="44"/>
        <v>Y</v>
      </c>
      <c r="I472" s="13" t="str">
        <f t="shared" si="47"/>
        <v>PE-16-0</v>
      </c>
      <c r="J472" s="13" t="str">
        <f t="shared" si="45"/>
        <v>Y</v>
      </c>
      <c r="K472" s="13" t="str">
        <f>IFERROR(VLOOKUP(F472,'Low High Medium'!I:I,1,FALSE)," ")</f>
        <v>PE-16-0</v>
      </c>
      <c r="L472" s="13" t="str">
        <f t="shared" si="46"/>
        <v>Y</v>
      </c>
      <c r="M472" s="13" t="str">
        <f>IFERROR(VLOOKUP(F472,'Low High Medium'!D:D,1,FALSE)," ")</f>
        <v>PE-16-0</v>
      </c>
      <c r="N472" s="13" t="str">
        <f>VLOOKUP(D472,'NIST 800-53 (Rev. 4)'!A:D,4,FALSE)</f>
        <v>P2</v>
      </c>
    </row>
    <row r="473" spans="1:14">
      <c r="A473" s="13" t="str">
        <f t="shared" si="43"/>
        <v>PE</v>
      </c>
      <c r="B473" s="13" t="str">
        <f>VLOOKUP(A473,Families!A:B,2,FALSE)</f>
        <v xml:space="preserve"> Physical and Environmental Protection</v>
      </c>
      <c r="C473" s="13" t="str">
        <f>VLOOKUP(D473,'NIST 800-53 (Rev. 4)'!A:C,3,FALSE)</f>
        <v>ALTERNATE WORK SITE</v>
      </c>
      <c r="D473" s="12" t="s">
        <v>460</v>
      </c>
      <c r="E473" s="56">
        <v>0</v>
      </c>
      <c r="F473" s="2" t="str">
        <f t="shared" si="42"/>
        <v>PE-17-0</v>
      </c>
      <c r="G473" s="17" t="s">
        <v>694</v>
      </c>
      <c r="H473" s="13" t="str">
        <f t="shared" si="44"/>
        <v>N</v>
      </c>
      <c r="I473" s="13"/>
      <c r="J473" s="13" t="str">
        <f t="shared" si="45"/>
        <v>Y</v>
      </c>
      <c r="K473" s="13" t="str">
        <f>IFERROR(VLOOKUP(F473,'Low High Medium'!I:I,1,FALSE)," ")</f>
        <v>PE-17-0</v>
      </c>
      <c r="L473" s="13" t="str">
        <f t="shared" si="46"/>
        <v>Y</v>
      </c>
      <c r="M473" s="13" t="str">
        <f>IFERROR(VLOOKUP(F473,'Low High Medium'!D:D,1,FALSE)," ")</f>
        <v>PE-17-0</v>
      </c>
      <c r="N473" s="13" t="str">
        <f>VLOOKUP(D473,'NIST 800-53 (Rev. 4)'!A:D,4,FALSE)</f>
        <v>P2</v>
      </c>
    </row>
    <row r="474" spans="1:14">
      <c r="A474" s="13" t="str">
        <f t="shared" si="43"/>
        <v>PE</v>
      </c>
      <c r="B474" s="13" t="str">
        <f>VLOOKUP(A474,Families!A:B,2,FALSE)</f>
        <v xml:space="preserve"> Physical and Environmental Protection</v>
      </c>
      <c r="C474" s="13" t="str">
        <f>VLOOKUP(D474,'NIST 800-53 (Rev. 4)'!A:C,3,FALSE)</f>
        <v>LOCATION OF INFORMATION SYSTEM COMPONENTS</v>
      </c>
      <c r="D474" s="12" t="s">
        <v>161</v>
      </c>
      <c r="E474" s="55">
        <v>0</v>
      </c>
      <c r="F474" s="2" t="str">
        <f t="shared" si="42"/>
        <v>PE-18-0</v>
      </c>
      <c r="G474" s="17" t="s">
        <v>695</v>
      </c>
      <c r="H474" s="13" t="str">
        <f t="shared" si="44"/>
        <v>N</v>
      </c>
      <c r="I474" s="13"/>
      <c r="J474" s="13" t="str">
        <f t="shared" si="45"/>
        <v>N</v>
      </c>
      <c r="K474" s="13" t="str">
        <f>IFERROR(VLOOKUP(F474,'Low High Medium'!I:I,1,FALSE)," ")</f>
        <v xml:space="preserve"> </v>
      </c>
      <c r="L474" s="13" t="str">
        <f t="shared" si="46"/>
        <v>Y</v>
      </c>
      <c r="M474" s="13" t="str">
        <f>IFERROR(VLOOKUP(F474,'Low High Medium'!D:D,1,FALSE)," ")</f>
        <v>PE-18-0</v>
      </c>
      <c r="N474" s="13" t="str">
        <f>VLOOKUP(D474,'NIST 800-53 (Rev. 4)'!A:D,4,FALSE)</f>
        <v>P3</v>
      </c>
    </row>
    <row r="475" spans="1:14">
      <c r="A475" s="13" t="str">
        <f t="shared" si="43"/>
        <v>PE</v>
      </c>
      <c r="B475" s="13" t="str">
        <f>VLOOKUP(A475,Families!A:B,2,FALSE)</f>
        <v xml:space="preserve"> Physical and Environmental Protection</v>
      </c>
      <c r="C475" s="13" t="str">
        <f>VLOOKUP(D475,'NIST 800-53 (Rev. 4)'!A:C,3,FALSE)</f>
        <v>LOCATION OF INFORMATION SYSTEM COMPONENTS</v>
      </c>
      <c r="D475" s="12" t="s">
        <v>161</v>
      </c>
      <c r="E475" s="55">
        <v>1</v>
      </c>
      <c r="F475" s="2" t="str">
        <f t="shared" si="42"/>
        <v>PE-18-1</v>
      </c>
      <c r="G475" s="17" t="s">
        <v>162</v>
      </c>
      <c r="H475" s="13" t="str">
        <f t="shared" si="44"/>
        <v>N</v>
      </c>
      <c r="I475" s="13"/>
      <c r="J475" s="13" t="str">
        <f t="shared" si="45"/>
        <v>N</v>
      </c>
      <c r="K475" s="13" t="str">
        <f>IFERROR(VLOOKUP(F475,'Low High Medium'!I:I,1,FALSE)," ")</f>
        <v xml:space="preserve"> </v>
      </c>
      <c r="L475" s="13" t="str">
        <f t="shared" si="46"/>
        <v>N</v>
      </c>
      <c r="M475" s="13" t="str">
        <f>IFERROR(VLOOKUP(F475,'Low High Medium'!D:D,1,FALSE)," ")</f>
        <v xml:space="preserve"> </v>
      </c>
      <c r="N475" s="13" t="str">
        <f>VLOOKUP(D475,'NIST 800-53 (Rev. 4)'!A:D,4,FALSE)</f>
        <v>P3</v>
      </c>
    </row>
    <row r="476" spans="1:14">
      <c r="A476" s="13" t="str">
        <f t="shared" si="43"/>
        <v>PL</v>
      </c>
      <c r="B476" s="13" t="str">
        <f>VLOOKUP(A476,Families!A:B,2,FALSE)</f>
        <v xml:space="preserve"> Planning</v>
      </c>
      <c r="C476" s="13" t="str">
        <f>VLOOKUP(D476,'NIST 800-53 (Rev. 4)'!A:C,3,FALSE)</f>
        <v>SECURITY PLANNING POLICY AND PROCEDURES</v>
      </c>
      <c r="D476" s="12" t="s">
        <v>463</v>
      </c>
      <c r="E476" s="56">
        <v>0</v>
      </c>
      <c r="F476" s="2" t="str">
        <f t="shared" si="42"/>
        <v>PL-1-0</v>
      </c>
      <c r="G476" s="17" t="s">
        <v>219</v>
      </c>
      <c r="H476" s="13" t="str">
        <f t="shared" si="44"/>
        <v>Y</v>
      </c>
      <c r="I476" s="13" t="str">
        <f t="shared" si="47"/>
        <v>PL-1-0</v>
      </c>
      <c r="J476" s="13" t="str">
        <f t="shared" si="45"/>
        <v>Y</v>
      </c>
      <c r="K476" s="13" t="str">
        <f>IFERROR(VLOOKUP(F476,'Low High Medium'!I:I,1,FALSE)," ")</f>
        <v>PL-1-0</v>
      </c>
      <c r="L476" s="13" t="str">
        <f t="shared" si="46"/>
        <v>Y</v>
      </c>
      <c r="M476" s="13" t="str">
        <f>IFERROR(VLOOKUP(F476,'Low High Medium'!D:D,1,FALSE)," ")</f>
        <v>PL-1-0</v>
      </c>
      <c r="N476" s="13" t="str">
        <f>VLOOKUP(D476,'NIST 800-53 (Rev. 4)'!A:D,4,FALSE)</f>
        <v>P1</v>
      </c>
    </row>
    <row r="477" spans="1:14" ht="45">
      <c r="A477" s="13" t="str">
        <f t="shared" si="43"/>
        <v>PL</v>
      </c>
      <c r="B477" s="13" t="str">
        <f>VLOOKUP(A477,Families!A:B,2,FALSE)</f>
        <v xml:space="preserve"> Planning</v>
      </c>
      <c r="C477" s="13" t="str">
        <f>VLOOKUP(D477,'NIST 800-53 (Rev. 4)'!A:C,3,FALSE)</f>
        <v>SYSTEM SECURITY PLAN</v>
      </c>
      <c r="D477" s="12" t="s">
        <v>163</v>
      </c>
      <c r="E477" s="55">
        <v>0</v>
      </c>
      <c r="F477" s="2" t="str">
        <f t="shared" si="42"/>
        <v>PL-2-0</v>
      </c>
      <c r="G477" s="17" t="s">
        <v>696</v>
      </c>
      <c r="H477" s="13" t="str">
        <f t="shared" si="44"/>
        <v>Y</v>
      </c>
      <c r="I477" s="13" t="str">
        <f t="shared" si="47"/>
        <v>PL-2-0</v>
      </c>
      <c r="J477" s="13" t="str">
        <f t="shared" si="45"/>
        <v>Y</v>
      </c>
      <c r="K477" s="13" t="str">
        <f>IFERROR(VLOOKUP(F477,'Low High Medium'!I:I,1,FALSE)," ")</f>
        <v>PL-2-0</v>
      </c>
      <c r="L477" s="13" t="str">
        <f t="shared" si="46"/>
        <v>Y</v>
      </c>
      <c r="M477" s="13" t="str">
        <f>IFERROR(VLOOKUP(F477,'Low High Medium'!D:D,1,FALSE)," ")</f>
        <v>PL-2-0</v>
      </c>
      <c r="N477" s="13" t="str">
        <f>VLOOKUP(D477,'NIST 800-53 (Rev. 4)'!A:D,4,FALSE)</f>
        <v>P1</v>
      </c>
    </row>
    <row r="478" spans="1:14">
      <c r="A478" s="13" t="str">
        <f t="shared" si="43"/>
        <v>PL</v>
      </c>
      <c r="B478" s="13" t="str">
        <f>VLOOKUP(A478,Families!A:B,2,FALSE)</f>
        <v xml:space="preserve"> Planning</v>
      </c>
      <c r="C478" s="13" t="str">
        <f>VLOOKUP(D478,'NIST 800-53 (Rev. 4)'!A:C,3,FALSE)</f>
        <v>SYSTEM SECURITY PLAN</v>
      </c>
      <c r="D478" s="12" t="s">
        <v>163</v>
      </c>
      <c r="E478" s="55">
        <v>1</v>
      </c>
      <c r="F478" s="2" t="str">
        <f t="shared" si="42"/>
        <v>PL-2-1</v>
      </c>
      <c r="G478" s="17" t="s">
        <v>611</v>
      </c>
      <c r="H478" s="13" t="str">
        <f t="shared" si="44"/>
        <v>N</v>
      </c>
      <c r="I478" s="13"/>
      <c r="J478" s="13" t="str">
        <f t="shared" si="45"/>
        <v>N</v>
      </c>
      <c r="K478" s="13" t="str">
        <f>IFERROR(VLOOKUP(F478,'Low High Medium'!I:I,1,FALSE)," ")</f>
        <v xml:space="preserve"> </v>
      </c>
      <c r="L478" s="13" t="str">
        <f t="shared" si="46"/>
        <v>N</v>
      </c>
      <c r="M478" s="13" t="str">
        <f>IFERROR(VLOOKUP(F478,'Low High Medium'!D:D,1,FALSE)," ")</f>
        <v xml:space="preserve"> </v>
      </c>
      <c r="N478" s="13" t="str">
        <f>VLOOKUP(D478,'NIST 800-53 (Rev. 4)'!A:D,4,FALSE)</f>
        <v>P1</v>
      </c>
    </row>
    <row r="479" spans="1:14">
      <c r="A479" s="13" t="str">
        <f t="shared" si="43"/>
        <v>PL</v>
      </c>
      <c r="B479" s="13" t="str">
        <f>VLOOKUP(A479,Families!A:B,2,FALSE)</f>
        <v xml:space="preserve"> Planning</v>
      </c>
      <c r="C479" s="13" t="str">
        <f>VLOOKUP(D479,'NIST 800-53 (Rev. 4)'!A:C,3,FALSE)</f>
        <v>SYSTEM SECURITY PLAN</v>
      </c>
      <c r="D479" s="12" t="s">
        <v>163</v>
      </c>
      <c r="E479" s="55">
        <v>2</v>
      </c>
      <c r="F479" s="2" t="str">
        <f t="shared" si="42"/>
        <v>PL-2-2</v>
      </c>
      <c r="G479" s="17" t="s">
        <v>611</v>
      </c>
      <c r="H479" s="13" t="str">
        <f t="shared" si="44"/>
        <v>N</v>
      </c>
      <c r="I479" s="13"/>
      <c r="J479" s="13" t="str">
        <f t="shared" si="45"/>
        <v>N</v>
      </c>
      <c r="K479" s="13" t="str">
        <f>IFERROR(VLOOKUP(F479,'Low High Medium'!I:I,1,FALSE)," ")</f>
        <v xml:space="preserve"> </v>
      </c>
      <c r="L479" s="13" t="str">
        <f t="shared" si="46"/>
        <v>N</v>
      </c>
      <c r="M479" s="13" t="str">
        <f>IFERROR(VLOOKUP(F479,'Low High Medium'!D:D,1,FALSE)," ")</f>
        <v xml:space="preserve"> </v>
      </c>
      <c r="N479" s="13" t="str">
        <f>VLOOKUP(D479,'NIST 800-53 (Rev. 4)'!A:D,4,FALSE)</f>
        <v>P1</v>
      </c>
    </row>
    <row r="480" spans="1:14">
      <c r="A480" s="13" t="str">
        <f t="shared" si="43"/>
        <v>PL</v>
      </c>
      <c r="B480" s="13" t="str">
        <f>VLOOKUP(A480,Families!A:B,2,FALSE)</f>
        <v xml:space="preserve"> Planning</v>
      </c>
      <c r="C480" s="13" t="str">
        <f>VLOOKUP(D480,'NIST 800-53 (Rev. 4)'!A:C,3,FALSE)</f>
        <v>SYSTEM SECURITY PLAN</v>
      </c>
      <c r="D480" s="12" t="s">
        <v>163</v>
      </c>
      <c r="E480" s="55">
        <v>3</v>
      </c>
      <c r="F480" s="2" t="str">
        <f t="shared" si="42"/>
        <v>PL-2-3</v>
      </c>
      <c r="G480" s="17" t="s">
        <v>164</v>
      </c>
      <c r="H480" s="13" t="str">
        <f t="shared" si="44"/>
        <v>N</v>
      </c>
      <c r="I480" s="13"/>
      <c r="J480" s="13" t="str">
        <f t="shared" si="45"/>
        <v>Y</v>
      </c>
      <c r="K480" s="13" t="str">
        <f>IFERROR(VLOOKUP(F480,'Low High Medium'!I:I,1,FALSE)," ")</f>
        <v>PL-2-3</v>
      </c>
      <c r="L480" s="13" t="str">
        <f t="shared" si="46"/>
        <v>Y</v>
      </c>
      <c r="M480" s="13" t="str">
        <f>IFERROR(VLOOKUP(F480,'Low High Medium'!D:D,1,FALSE)," ")</f>
        <v>PL-2-3</v>
      </c>
      <c r="N480" s="13" t="str">
        <f>VLOOKUP(D480,'NIST 800-53 (Rev. 4)'!A:D,4,FALSE)</f>
        <v>P1</v>
      </c>
    </row>
    <row r="481" spans="1:14" ht="30">
      <c r="A481" s="13" t="str">
        <f t="shared" si="43"/>
        <v>PL</v>
      </c>
      <c r="B481" s="13" t="str">
        <f>VLOOKUP(A481,Families!A:B,2,FALSE)</f>
        <v xml:space="preserve"> Planning</v>
      </c>
      <c r="C481" s="13" t="str">
        <f>VLOOKUP(D481,'NIST 800-53 (Rev. 4)'!A:C,3,FALSE)</f>
        <v>RULES OF BEHAVIOR</v>
      </c>
      <c r="D481" s="12" t="s">
        <v>22</v>
      </c>
      <c r="E481" s="55">
        <v>0</v>
      </c>
      <c r="F481" s="2" t="str">
        <f t="shared" si="42"/>
        <v>PL-4-0</v>
      </c>
      <c r="G481" s="17" t="s">
        <v>697</v>
      </c>
      <c r="H481" s="13" t="str">
        <f t="shared" si="44"/>
        <v>Y</v>
      </c>
      <c r="I481" s="13" t="str">
        <f t="shared" si="47"/>
        <v>PL-4-0</v>
      </c>
      <c r="J481" s="13" t="str">
        <f t="shared" si="45"/>
        <v>Y</v>
      </c>
      <c r="K481" s="13" t="str">
        <f>IFERROR(VLOOKUP(F481,'Low High Medium'!I:I,1,FALSE)," ")</f>
        <v>PL-4-0</v>
      </c>
      <c r="L481" s="13" t="str">
        <f t="shared" si="46"/>
        <v>Y</v>
      </c>
      <c r="M481" s="13" t="str">
        <f>IFERROR(VLOOKUP(F481,'Low High Medium'!D:D,1,FALSE)," ")</f>
        <v>PL-4-0</v>
      </c>
      <c r="N481" s="13" t="str">
        <f>VLOOKUP(D481,'NIST 800-53 (Rev. 4)'!A:D,4,FALSE)</f>
        <v>P2</v>
      </c>
    </row>
    <row r="482" spans="1:14">
      <c r="A482" s="13" t="str">
        <f t="shared" si="43"/>
        <v>PL</v>
      </c>
      <c r="B482" s="13" t="str">
        <f>VLOOKUP(A482,Families!A:B,2,FALSE)</f>
        <v xml:space="preserve"> Planning</v>
      </c>
      <c r="C482" s="13" t="str">
        <f>VLOOKUP(D482,'NIST 800-53 (Rev. 4)'!A:C,3,FALSE)</f>
        <v>RULES OF BEHAVIOR</v>
      </c>
      <c r="D482" s="12" t="s">
        <v>22</v>
      </c>
      <c r="E482" s="55">
        <v>1</v>
      </c>
      <c r="F482" s="2" t="str">
        <f t="shared" si="42"/>
        <v>PL-4-1</v>
      </c>
      <c r="G482" s="17" t="s">
        <v>609</v>
      </c>
      <c r="H482" s="13" t="str">
        <f t="shared" si="44"/>
        <v>N</v>
      </c>
      <c r="I482" s="13"/>
      <c r="J482" s="13" t="str">
        <f t="shared" si="45"/>
        <v>Y</v>
      </c>
      <c r="K482" s="13" t="str">
        <f>IFERROR(VLOOKUP(F482,'Low High Medium'!I:I,1,FALSE)," ")</f>
        <v>PL-4-1</v>
      </c>
      <c r="L482" s="13" t="str">
        <f t="shared" si="46"/>
        <v>Y</v>
      </c>
      <c r="M482" s="13" t="str">
        <f>IFERROR(VLOOKUP(F482,'Low High Medium'!D:D,1,FALSE)," ")</f>
        <v>PL-4-1</v>
      </c>
      <c r="N482" s="13" t="str">
        <f>VLOOKUP(D482,'NIST 800-53 (Rev. 4)'!A:D,4,FALSE)</f>
        <v>P2</v>
      </c>
    </row>
    <row r="483" spans="1:14">
      <c r="A483" s="13" t="str">
        <f t="shared" si="43"/>
        <v>PL</v>
      </c>
      <c r="B483" s="13" t="str">
        <f>VLOOKUP(A483,Families!A:B,2,FALSE)</f>
        <v xml:space="preserve"> Planning</v>
      </c>
      <c r="C483" s="13" t="str">
        <f>VLOOKUP(D483,'NIST 800-53 (Rev. 4)'!A:C,3,FALSE)</f>
        <v>INFORMATION SECURITY ARCHITECTURE</v>
      </c>
      <c r="D483" s="12" t="s">
        <v>165</v>
      </c>
      <c r="E483" s="55">
        <v>0</v>
      </c>
      <c r="F483" s="2" t="str">
        <f t="shared" si="42"/>
        <v>PL-8-0</v>
      </c>
      <c r="G483" s="17" t="s">
        <v>698</v>
      </c>
      <c r="H483" s="13" t="str">
        <f t="shared" si="44"/>
        <v>N</v>
      </c>
      <c r="I483" s="13"/>
      <c r="J483" s="13" t="str">
        <f t="shared" si="45"/>
        <v>Y</v>
      </c>
      <c r="K483" s="13" t="str">
        <f>IFERROR(VLOOKUP(F483,'Low High Medium'!I:I,1,FALSE)," ")</f>
        <v>PL-8-0</v>
      </c>
      <c r="L483" s="13" t="str">
        <f t="shared" si="46"/>
        <v>Y</v>
      </c>
      <c r="M483" s="13" t="str">
        <f>IFERROR(VLOOKUP(F483,'Low High Medium'!D:D,1,FALSE)," ")</f>
        <v>PL-8-0</v>
      </c>
      <c r="N483" s="13" t="str">
        <f>VLOOKUP(D483,'NIST 800-53 (Rev. 4)'!A:D,4,FALSE)</f>
        <v>P1</v>
      </c>
    </row>
    <row r="484" spans="1:14">
      <c r="A484" s="13" t="str">
        <f t="shared" si="43"/>
        <v>PL</v>
      </c>
      <c r="B484" s="13" t="str">
        <f>VLOOKUP(A484,Families!A:B,2,FALSE)</f>
        <v xml:space="preserve"> Planning</v>
      </c>
      <c r="C484" s="13" t="str">
        <f>VLOOKUP(D484,'NIST 800-53 (Rev. 4)'!A:C,3,FALSE)</f>
        <v>INFORMATION SECURITY ARCHITECTURE</v>
      </c>
      <c r="D484" s="12" t="s">
        <v>165</v>
      </c>
      <c r="E484" s="55">
        <v>1</v>
      </c>
      <c r="F484" s="2" t="str">
        <f t="shared" si="42"/>
        <v>PL-8-1</v>
      </c>
      <c r="G484" s="17" t="s">
        <v>166</v>
      </c>
      <c r="H484" s="13" t="str">
        <f t="shared" si="44"/>
        <v>N</v>
      </c>
      <c r="I484" s="13"/>
      <c r="J484" s="13" t="str">
        <f t="shared" si="45"/>
        <v>N</v>
      </c>
      <c r="K484" s="13" t="str">
        <f>IFERROR(VLOOKUP(F484,'Low High Medium'!I:I,1,FALSE)," ")</f>
        <v xml:space="preserve"> </v>
      </c>
      <c r="L484" s="13" t="str">
        <f t="shared" si="46"/>
        <v>N</v>
      </c>
      <c r="M484" s="13" t="str">
        <f>IFERROR(VLOOKUP(F484,'Low High Medium'!D:D,1,FALSE)," ")</f>
        <v xml:space="preserve"> </v>
      </c>
      <c r="N484" s="13" t="str">
        <f>VLOOKUP(D484,'NIST 800-53 (Rev. 4)'!A:D,4,FALSE)</f>
        <v>P1</v>
      </c>
    </row>
    <row r="485" spans="1:14">
      <c r="A485" s="13" t="str">
        <f t="shared" si="43"/>
        <v>PL</v>
      </c>
      <c r="B485" s="13" t="str">
        <f>VLOOKUP(A485,Families!A:B,2,FALSE)</f>
        <v xml:space="preserve"> Planning</v>
      </c>
      <c r="C485" s="13" t="str">
        <f>VLOOKUP(D485,'NIST 800-53 (Rev. 4)'!A:C,3,FALSE)</f>
        <v>INFORMATION SECURITY ARCHITECTURE</v>
      </c>
      <c r="D485" s="12" t="s">
        <v>165</v>
      </c>
      <c r="E485" s="55">
        <v>2</v>
      </c>
      <c r="F485" s="2" t="str">
        <f t="shared" ref="F485:F548" si="48">CONCATENATE(D485,"-",E485)</f>
        <v>PL-8-2</v>
      </c>
      <c r="G485" s="17" t="s">
        <v>157</v>
      </c>
      <c r="H485" s="13" t="str">
        <f t="shared" si="44"/>
        <v>N</v>
      </c>
      <c r="I485" s="13"/>
      <c r="J485" s="13" t="str">
        <f t="shared" si="45"/>
        <v>N</v>
      </c>
      <c r="K485" s="13" t="str">
        <f>IFERROR(VLOOKUP(F485,'Low High Medium'!I:I,1,FALSE)," ")</f>
        <v xml:space="preserve"> </v>
      </c>
      <c r="L485" s="13" t="str">
        <f t="shared" si="46"/>
        <v>N</v>
      </c>
      <c r="M485" s="13" t="str">
        <f>IFERROR(VLOOKUP(F485,'Low High Medium'!D:D,1,FALSE)," ")</f>
        <v xml:space="preserve"> </v>
      </c>
      <c r="N485" s="13" t="str">
        <f>VLOOKUP(D485,'NIST 800-53 (Rev. 4)'!A:D,4,FALSE)</f>
        <v>P1</v>
      </c>
    </row>
    <row r="486" spans="1:14">
      <c r="A486" s="13" t="str">
        <f t="shared" si="43"/>
        <v>PS</v>
      </c>
      <c r="B486" s="13" t="str">
        <f>VLOOKUP(A486,Families!A:B,2,FALSE)</f>
        <v xml:space="preserve"> Personnel Security</v>
      </c>
      <c r="C486" s="13" t="str">
        <f>VLOOKUP(D486,'NIST 800-53 (Rev. 4)'!A:C,3,FALSE)</f>
        <v>PERSONNEL SECURITY POLICY AND PROCEDURES</v>
      </c>
      <c r="D486" s="12" t="s">
        <v>470</v>
      </c>
      <c r="E486" s="56">
        <v>0</v>
      </c>
      <c r="F486" s="2" t="str">
        <f t="shared" si="48"/>
        <v>PS-1-0</v>
      </c>
      <c r="G486" s="17" t="s">
        <v>219</v>
      </c>
      <c r="H486" s="13" t="str">
        <f t="shared" si="44"/>
        <v>Y</v>
      </c>
      <c r="I486" s="13" t="str">
        <f t="shared" si="47"/>
        <v>PS-1-0</v>
      </c>
      <c r="J486" s="13" t="str">
        <f t="shared" si="45"/>
        <v>Y</v>
      </c>
      <c r="K486" s="13" t="str">
        <f>IFERROR(VLOOKUP(F486,'Low High Medium'!I:I,1,FALSE)," ")</f>
        <v>PS-1-0</v>
      </c>
      <c r="L486" s="13" t="str">
        <f t="shared" si="46"/>
        <v>Y</v>
      </c>
      <c r="M486" s="13" t="str">
        <f>IFERROR(VLOOKUP(F486,'Low High Medium'!D:D,1,FALSE)," ")</f>
        <v>PS-1-0</v>
      </c>
      <c r="N486" s="13" t="str">
        <f>VLOOKUP(D486,'NIST 800-53 (Rev. 4)'!A:D,4,FALSE)</f>
        <v>P1</v>
      </c>
    </row>
    <row r="487" spans="1:14">
      <c r="A487" s="13" t="str">
        <f t="shared" si="43"/>
        <v>PS</v>
      </c>
      <c r="B487" s="13" t="str">
        <f>VLOOKUP(A487,Families!A:B,2,FALSE)</f>
        <v xml:space="preserve"> Personnel Security</v>
      </c>
      <c r="C487" s="13" t="str">
        <f>VLOOKUP(D487,'NIST 800-53 (Rev. 4)'!A:C,3,FALSE)</f>
        <v>POSITION RISK DESIGNATION</v>
      </c>
      <c r="D487" s="12" t="s">
        <v>154</v>
      </c>
      <c r="E487" s="56">
        <v>0</v>
      </c>
      <c r="F487" s="2" t="str">
        <f t="shared" si="48"/>
        <v>PS-2-0</v>
      </c>
      <c r="G487" s="17" t="s">
        <v>699</v>
      </c>
      <c r="H487" s="13" t="str">
        <f t="shared" si="44"/>
        <v>Y</v>
      </c>
      <c r="I487" s="13" t="str">
        <f t="shared" si="47"/>
        <v>PS-2-0</v>
      </c>
      <c r="J487" s="13" t="str">
        <f t="shared" si="45"/>
        <v>Y</v>
      </c>
      <c r="K487" s="13" t="str">
        <f>IFERROR(VLOOKUP(F487,'Low High Medium'!I:I,1,FALSE)," ")</f>
        <v>PS-2-0</v>
      </c>
      <c r="L487" s="13" t="str">
        <f t="shared" si="46"/>
        <v>Y</v>
      </c>
      <c r="M487" s="13" t="str">
        <f>IFERROR(VLOOKUP(F487,'Low High Medium'!D:D,1,FALSE)," ")</f>
        <v>PS-2-0</v>
      </c>
      <c r="N487" s="13" t="str">
        <f>VLOOKUP(D487,'NIST 800-53 (Rev. 4)'!A:D,4,FALSE)</f>
        <v>P1</v>
      </c>
    </row>
    <row r="488" spans="1:14">
      <c r="A488" s="13" t="str">
        <f t="shared" si="43"/>
        <v>PS</v>
      </c>
      <c r="B488" s="13" t="str">
        <f>VLOOKUP(A488,Families!A:B,2,FALSE)</f>
        <v xml:space="preserve"> Personnel Security</v>
      </c>
      <c r="C488" s="13" t="str">
        <f>VLOOKUP(D488,'NIST 800-53 (Rev. 4)'!A:C,3,FALSE)</f>
        <v>PERSONNEL SCREENING</v>
      </c>
      <c r="D488" s="12" t="s">
        <v>141</v>
      </c>
      <c r="E488" s="55">
        <v>0</v>
      </c>
      <c r="F488" s="2" t="str">
        <f t="shared" si="48"/>
        <v>PS-3-0</v>
      </c>
      <c r="G488" s="17" t="s">
        <v>700</v>
      </c>
      <c r="H488" s="13" t="str">
        <f t="shared" si="44"/>
        <v>Y</v>
      </c>
      <c r="I488" s="13" t="str">
        <f t="shared" si="47"/>
        <v>PS-3-0</v>
      </c>
      <c r="J488" s="13" t="str">
        <f t="shared" si="45"/>
        <v>Y</v>
      </c>
      <c r="K488" s="13" t="str">
        <f>IFERROR(VLOOKUP(F488,'Low High Medium'!I:I,1,FALSE)," ")</f>
        <v>PS-3-0</v>
      </c>
      <c r="L488" s="13" t="str">
        <f t="shared" si="46"/>
        <v>Y</v>
      </c>
      <c r="M488" s="13" t="str">
        <f>IFERROR(VLOOKUP(F488,'Low High Medium'!D:D,1,FALSE)," ")</f>
        <v>PS-3-0</v>
      </c>
      <c r="N488" s="13" t="str">
        <f>VLOOKUP(D488,'NIST 800-53 (Rev. 4)'!A:D,4,FALSE)</f>
        <v>P1</v>
      </c>
    </row>
    <row r="489" spans="1:14">
      <c r="A489" s="13" t="str">
        <f t="shared" si="43"/>
        <v>PS</v>
      </c>
      <c r="B489" s="13" t="str">
        <f>VLOOKUP(A489,Families!A:B,2,FALSE)</f>
        <v xml:space="preserve"> Personnel Security</v>
      </c>
      <c r="C489" s="13" t="str">
        <f>VLOOKUP(D489,'NIST 800-53 (Rev. 4)'!A:C,3,FALSE)</f>
        <v>PERSONNEL SCREENING</v>
      </c>
      <c r="D489" s="12" t="s">
        <v>141</v>
      </c>
      <c r="E489" s="55">
        <v>1</v>
      </c>
      <c r="F489" s="2" t="str">
        <f t="shared" si="48"/>
        <v>PS-3-1</v>
      </c>
      <c r="G489" s="17" t="s">
        <v>167</v>
      </c>
      <c r="H489" s="13" t="str">
        <f t="shared" si="44"/>
        <v>N</v>
      </c>
      <c r="I489" s="13"/>
      <c r="J489" s="13" t="str">
        <f t="shared" si="45"/>
        <v>N</v>
      </c>
      <c r="K489" s="13" t="str">
        <f>IFERROR(VLOOKUP(F489,'Low High Medium'!I:I,1,FALSE)," ")</f>
        <v xml:space="preserve"> </v>
      </c>
      <c r="L489" s="13" t="str">
        <f t="shared" si="46"/>
        <v>N</v>
      </c>
      <c r="M489" s="13" t="str">
        <f>IFERROR(VLOOKUP(F489,'Low High Medium'!D:D,1,FALSE)," ")</f>
        <v xml:space="preserve"> </v>
      </c>
      <c r="N489" s="13" t="str">
        <f>VLOOKUP(D489,'NIST 800-53 (Rev. 4)'!A:D,4,FALSE)</f>
        <v>P1</v>
      </c>
    </row>
    <row r="490" spans="1:14">
      <c r="A490" s="13" t="str">
        <f t="shared" si="43"/>
        <v>PS</v>
      </c>
      <c r="B490" s="13" t="str">
        <f>VLOOKUP(A490,Families!A:B,2,FALSE)</f>
        <v xml:space="preserve"> Personnel Security</v>
      </c>
      <c r="C490" s="13" t="str">
        <f>VLOOKUP(D490,'NIST 800-53 (Rev. 4)'!A:C,3,FALSE)</f>
        <v>PERSONNEL SCREENING</v>
      </c>
      <c r="D490" s="12" t="s">
        <v>141</v>
      </c>
      <c r="E490" s="55">
        <v>2</v>
      </c>
      <c r="F490" s="2" t="str">
        <f t="shared" si="48"/>
        <v>PS-3-2</v>
      </c>
      <c r="G490" s="17" t="s">
        <v>167</v>
      </c>
      <c r="H490" s="13" t="str">
        <f t="shared" si="44"/>
        <v>N</v>
      </c>
      <c r="I490" s="13"/>
      <c r="J490" s="13" t="str">
        <f t="shared" si="45"/>
        <v>N</v>
      </c>
      <c r="K490" s="13" t="str">
        <f>IFERROR(VLOOKUP(F490,'Low High Medium'!I:I,1,FALSE)," ")</f>
        <v xml:space="preserve"> </v>
      </c>
      <c r="L490" s="13" t="str">
        <f t="shared" si="46"/>
        <v>N</v>
      </c>
      <c r="M490" s="13" t="str">
        <f>IFERROR(VLOOKUP(F490,'Low High Medium'!D:D,1,FALSE)," ")</f>
        <v xml:space="preserve"> </v>
      </c>
      <c r="N490" s="13" t="str">
        <f>VLOOKUP(D490,'NIST 800-53 (Rev. 4)'!A:D,4,FALSE)</f>
        <v>P1</v>
      </c>
    </row>
    <row r="491" spans="1:14">
      <c r="A491" s="13" t="str">
        <f t="shared" si="43"/>
        <v>PS</v>
      </c>
      <c r="B491" s="13" t="str">
        <f>VLOOKUP(A491,Families!A:B,2,FALSE)</f>
        <v xml:space="preserve"> Personnel Security</v>
      </c>
      <c r="C491" s="13" t="str">
        <f>VLOOKUP(D491,'NIST 800-53 (Rev. 4)'!A:C,3,FALSE)</f>
        <v>PERSONNEL SCREENING</v>
      </c>
      <c r="D491" s="12" t="s">
        <v>141</v>
      </c>
      <c r="E491" s="55">
        <v>3</v>
      </c>
      <c r="F491" s="2" t="str">
        <f t="shared" si="48"/>
        <v>PS-3-3</v>
      </c>
      <c r="G491" s="17" t="s">
        <v>609</v>
      </c>
      <c r="H491" s="13" t="str">
        <f t="shared" si="44"/>
        <v>N</v>
      </c>
      <c r="I491" s="13"/>
      <c r="J491" s="13" t="str">
        <f t="shared" si="45"/>
        <v>Y</v>
      </c>
      <c r="K491" s="13" t="str">
        <f>IFERROR(VLOOKUP(F491,'Low High Medium'!I:I,1,FALSE)," ")</f>
        <v>PS-3-3</v>
      </c>
      <c r="L491" s="13" t="str">
        <f t="shared" si="46"/>
        <v>Y</v>
      </c>
      <c r="M491" s="13" t="str">
        <f>IFERROR(VLOOKUP(F491,'Low High Medium'!D:D,1,FALSE)," ")</f>
        <v>PS-3-3</v>
      </c>
      <c r="N491" s="13" t="str">
        <f>VLOOKUP(D491,'NIST 800-53 (Rev. 4)'!A:D,4,FALSE)</f>
        <v>P1</v>
      </c>
    </row>
    <row r="492" spans="1:14">
      <c r="A492" s="13" t="str">
        <f t="shared" si="43"/>
        <v>PS</v>
      </c>
      <c r="B492" s="13" t="str">
        <f>VLOOKUP(A492,Families!A:B,2,FALSE)</f>
        <v xml:space="preserve"> Personnel Security</v>
      </c>
      <c r="C492" s="13" t="str">
        <f>VLOOKUP(D492,'NIST 800-53 (Rev. 4)'!A:C,3,FALSE)</f>
        <v>PERSONNEL TERMINATION</v>
      </c>
      <c r="D492" s="12" t="s">
        <v>8</v>
      </c>
      <c r="E492" s="55">
        <v>0</v>
      </c>
      <c r="F492" s="2" t="str">
        <f t="shared" si="48"/>
        <v>PS-4-0</v>
      </c>
      <c r="G492" s="17" t="s">
        <v>701</v>
      </c>
      <c r="H492" s="13" t="str">
        <f t="shared" si="44"/>
        <v>Y</v>
      </c>
      <c r="I492" s="13" t="str">
        <f t="shared" si="47"/>
        <v>PS-4-0</v>
      </c>
      <c r="J492" s="13" t="str">
        <f t="shared" si="45"/>
        <v>Y</v>
      </c>
      <c r="K492" s="13" t="str">
        <f>IFERROR(VLOOKUP(F492,'Low High Medium'!I:I,1,FALSE)," ")</f>
        <v>PS-4-0</v>
      </c>
      <c r="L492" s="13" t="str">
        <f t="shared" si="46"/>
        <v>Y</v>
      </c>
      <c r="M492" s="13" t="str">
        <f>IFERROR(VLOOKUP(F492,'Low High Medium'!D:D,1,FALSE)," ")</f>
        <v>PS-4-0</v>
      </c>
      <c r="N492" s="13" t="str">
        <f>VLOOKUP(D492,'NIST 800-53 (Rev. 4)'!A:D,4,FALSE)</f>
        <v>P1</v>
      </c>
    </row>
    <row r="493" spans="1:14">
      <c r="A493" s="13" t="str">
        <f t="shared" si="43"/>
        <v>PS</v>
      </c>
      <c r="B493" s="13" t="str">
        <f>VLOOKUP(A493,Families!A:B,2,FALSE)</f>
        <v xml:space="preserve"> Personnel Security</v>
      </c>
      <c r="C493" s="13" t="str">
        <f>VLOOKUP(D493,'NIST 800-53 (Rev. 4)'!A:C,3,FALSE)</f>
        <v>PERSONNEL TERMINATION</v>
      </c>
      <c r="D493" s="12" t="s">
        <v>8</v>
      </c>
      <c r="E493" s="55">
        <v>1</v>
      </c>
      <c r="F493" s="2" t="str">
        <f t="shared" si="48"/>
        <v>PS-4-1</v>
      </c>
      <c r="G493" s="17" t="s">
        <v>609</v>
      </c>
      <c r="H493" s="13" t="str">
        <f t="shared" si="44"/>
        <v>N</v>
      </c>
      <c r="I493" s="13"/>
      <c r="J493" s="13" t="str">
        <f t="shared" si="45"/>
        <v>N</v>
      </c>
      <c r="K493" s="13" t="str">
        <f>IFERROR(VLOOKUP(F493,'Low High Medium'!I:I,1,FALSE)," ")</f>
        <v xml:space="preserve"> </v>
      </c>
      <c r="L493" s="13" t="str">
        <f t="shared" si="46"/>
        <v>N</v>
      </c>
      <c r="M493" s="13" t="str">
        <f>IFERROR(VLOOKUP(F493,'Low High Medium'!D:D,1,FALSE)," ")</f>
        <v xml:space="preserve"> </v>
      </c>
      <c r="N493" s="13" t="str">
        <f>VLOOKUP(D493,'NIST 800-53 (Rev. 4)'!A:D,4,FALSE)</f>
        <v>P1</v>
      </c>
    </row>
    <row r="494" spans="1:14">
      <c r="A494" s="13" t="str">
        <f t="shared" si="43"/>
        <v>PS</v>
      </c>
      <c r="B494" s="13" t="str">
        <f>VLOOKUP(A494,Families!A:B,2,FALSE)</f>
        <v xml:space="preserve"> Personnel Security</v>
      </c>
      <c r="C494" s="13" t="str">
        <f>VLOOKUP(D494,'NIST 800-53 (Rev. 4)'!A:C,3,FALSE)</f>
        <v>PERSONNEL TERMINATION</v>
      </c>
      <c r="D494" s="12" t="s">
        <v>8</v>
      </c>
      <c r="E494" s="55">
        <v>2</v>
      </c>
      <c r="F494" s="2" t="str">
        <f t="shared" si="48"/>
        <v>PS-4-2</v>
      </c>
      <c r="G494" s="17" t="s">
        <v>609</v>
      </c>
      <c r="H494" s="13" t="str">
        <f t="shared" si="44"/>
        <v>N</v>
      </c>
      <c r="I494" s="13"/>
      <c r="J494" s="13" t="str">
        <f t="shared" si="45"/>
        <v>N</v>
      </c>
      <c r="K494" s="13" t="str">
        <f>IFERROR(VLOOKUP(F494,'Low High Medium'!I:I,1,FALSE)," ")</f>
        <v xml:space="preserve"> </v>
      </c>
      <c r="L494" s="13" t="str">
        <f t="shared" si="46"/>
        <v>Y</v>
      </c>
      <c r="M494" s="13" t="str">
        <f>IFERROR(VLOOKUP(F494,'Low High Medium'!D:D,1,FALSE)," ")</f>
        <v>PS-4-2</v>
      </c>
      <c r="N494" s="13" t="str">
        <f>VLOOKUP(D494,'NIST 800-53 (Rev. 4)'!A:D,4,FALSE)</f>
        <v>P1</v>
      </c>
    </row>
    <row r="495" spans="1:14">
      <c r="A495" s="13" t="str">
        <f t="shared" si="43"/>
        <v>PS</v>
      </c>
      <c r="B495" s="13" t="str">
        <f>VLOOKUP(A495,Families!A:B,2,FALSE)</f>
        <v xml:space="preserve"> Personnel Security</v>
      </c>
      <c r="C495" s="13" t="str">
        <f>VLOOKUP(D495,'NIST 800-53 (Rev. 4)'!A:C,3,FALSE)</f>
        <v>PERSONNEL TRANSFER</v>
      </c>
      <c r="D495" s="12" t="s">
        <v>476</v>
      </c>
      <c r="E495" s="56">
        <v>0</v>
      </c>
      <c r="F495" s="2" t="str">
        <f t="shared" si="48"/>
        <v>PS-5-0</v>
      </c>
      <c r="G495" s="17" t="s">
        <v>702</v>
      </c>
      <c r="H495" s="13" t="str">
        <f t="shared" si="44"/>
        <v>Y</v>
      </c>
      <c r="I495" s="13" t="str">
        <f t="shared" si="47"/>
        <v>PS-5-0</v>
      </c>
      <c r="J495" s="13" t="str">
        <f t="shared" si="45"/>
        <v>Y</v>
      </c>
      <c r="K495" s="13" t="str">
        <f>IFERROR(VLOOKUP(F495,'Low High Medium'!I:I,1,FALSE)," ")</f>
        <v>PS-5-0</v>
      </c>
      <c r="L495" s="13" t="str">
        <f t="shared" si="46"/>
        <v>Y</v>
      </c>
      <c r="M495" s="13" t="str">
        <f>IFERROR(VLOOKUP(F495,'Low High Medium'!D:D,1,FALSE)," ")</f>
        <v>PS-5-0</v>
      </c>
      <c r="N495" s="13" t="str">
        <f>VLOOKUP(D495,'NIST 800-53 (Rev. 4)'!A:D,4,FALSE)</f>
        <v>P2</v>
      </c>
    </row>
    <row r="496" spans="1:14">
      <c r="A496" s="13" t="str">
        <f t="shared" si="43"/>
        <v>PS</v>
      </c>
      <c r="B496" s="13" t="str">
        <f>VLOOKUP(A496,Families!A:B,2,FALSE)</f>
        <v xml:space="preserve"> Personnel Security</v>
      </c>
      <c r="C496" s="13" t="str">
        <f>VLOOKUP(D496,'NIST 800-53 (Rev. 4)'!A:C,3,FALSE)</f>
        <v>ACCESS AGREEMENTS</v>
      </c>
      <c r="D496" s="12" t="s">
        <v>478</v>
      </c>
      <c r="E496" s="55">
        <v>0</v>
      </c>
      <c r="F496" s="2" t="str">
        <f t="shared" si="48"/>
        <v>PS-6-0</v>
      </c>
      <c r="G496" s="17" t="s">
        <v>703</v>
      </c>
      <c r="H496" s="13" t="str">
        <f t="shared" si="44"/>
        <v>Y</v>
      </c>
      <c r="I496" s="13" t="str">
        <f t="shared" si="47"/>
        <v>PS-6-0</v>
      </c>
      <c r="J496" s="13" t="str">
        <f t="shared" si="45"/>
        <v>Y</v>
      </c>
      <c r="K496" s="13" t="str">
        <f>IFERROR(VLOOKUP(F496,'Low High Medium'!I:I,1,FALSE)," ")</f>
        <v>PS-6-0</v>
      </c>
      <c r="L496" s="13" t="str">
        <f t="shared" si="46"/>
        <v>Y</v>
      </c>
      <c r="M496" s="13" t="str">
        <f>IFERROR(VLOOKUP(F496,'Low High Medium'!D:D,1,FALSE)," ")</f>
        <v>PS-6-0</v>
      </c>
      <c r="N496" s="13" t="str">
        <f>VLOOKUP(D496,'NIST 800-53 (Rev. 4)'!A:D,4,FALSE)</f>
        <v>P3</v>
      </c>
    </row>
    <row r="497" spans="1:14">
      <c r="A497" s="13" t="str">
        <f t="shared" si="43"/>
        <v>PS</v>
      </c>
      <c r="B497" s="13" t="str">
        <f>VLOOKUP(A497,Families!A:B,2,FALSE)</f>
        <v xml:space="preserve"> Personnel Security</v>
      </c>
      <c r="C497" s="13" t="str">
        <f>VLOOKUP(D497,'NIST 800-53 (Rev. 4)'!A:C,3,FALSE)</f>
        <v>ACCESS AGREEMENTS</v>
      </c>
      <c r="D497" s="12" t="s">
        <v>478</v>
      </c>
      <c r="E497" s="55">
        <v>1</v>
      </c>
      <c r="F497" s="2" t="str">
        <f t="shared" si="48"/>
        <v>PS-6-1</v>
      </c>
      <c r="G497" s="17" t="s">
        <v>611</v>
      </c>
      <c r="H497" s="13" t="str">
        <f t="shared" si="44"/>
        <v>N</v>
      </c>
      <c r="I497" s="13"/>
      <c r="J497" s="13" t="str">
        <f t="shared" si="45"/>
        <v>N</v>
      </c>
      <c r="K497" s="13" t="str">
        <f>IFERROR(VLOOKUP(F497,'Low High Medium'!I:I,1,FALSE)," ")</f>
        <v xml:space="preserve"> </v>
      </c>
      <c r="L497" s="13" t="str">
        <f t="shared" si="46"/>
        <v>N</v>
      </c>
      <c r="M497" s="13" t="str">
        <f>IFERROR(VLOOKUP(F497,'Low High Medium'!D:D,1,FALSE)," ")</f>
        <v xml:space="preserve"> </v>
      </c>
      <c r="N497" s="13" t="str">
        <f>VLOOKUP(D497,'NIST 800-53 (Rev. 4)'!A:D,4,FALSE)</f>
        <v>P3</v>
      </c>
    </row>
    <row r="498" spans="1:14">
      <c r="A498" s="13" t="str">
        <f t="shared" si="43"/>
        <v>PS</v>
      </c>
      <c r="B498" s="13" t="str">
        <f>VLOOKUP(A498,Families!A:B,2,FALSE)</f>
        <v xml:space="preserve"> Personnel Security</v>
      </c>
      <c r="C498" s="13" t="str">
        <f>VLOOKUP(D498,'NIST 800-53 (Rev. 4)'!A:C,3,FALSE)</f>
        <v>ACCESS AGREEMENTS</v>
      </c>
      <c r="D498" s="12" t="s">
        <v>478</v>
      </c>
      <c r="E498" s="55">
        <v>2</v>
      </c>
      <c r="F498" s="2" t="str">
        <f t="shared" si="48"/>
        <v>PS-6-2</v>
      </c>
      <c r="G498" s="17" t="s">
        <v>609</v>
      </c>
      <c r="H498" s="13" t="str">
        <f t="shared" si="44"/>
        <v>N</v>
      </c>
      <c r="I498" s="13"/>
      <c r="J498" s="13" t="str">
        <f t="shared" si="45"/>
        <v>N</v>
      </c>
      <c r="K498" s="13" t="str">
        <f>IFERROR(VLOOKUP(F498,'Low High Medium'!I:I,1,FALSE)," ")</f>
        <v xml:space="preserve"> </v>
      </c>
      <c r="L498" s="13" t="str">
        <f t="shared" si="46"/>
        <v>N</v>
      </c>
      <c r="M498" s="13" t="str">
        <f>IFERROR(VLOOKUP(F498,'Low High Medium'!D:D,1,FALSE)," ")</f>
        <v xml:space="preserve"> </v>
      </c>
      <c r="N498" s="13" t="str">
        <f>VLOOKUP(D498,'NIST 800-53 (Rev. 4)'!A:D,4,FALSE)</f>
        <v>P3</v>
      </c>
    </row>
    <row r="499" spans="1:14">
      <c r="A499" s="13" t="str">
        <f t="shared" si="43"/>
        <v>PS</v>
      </c>
      <c r="B499" s="13" t="str">
        <f>VLOOKUP(A499,Families!A:B,2,FALSE)</f>
        <v xml:space="preserve"> Personnel Security</v>
      </c>
      <c r="C499" s="13" t="str">
        <f>VLOOKUP(D499,'NIST 800-53 (Rev. 4)'!A:C,3,FALSE)</f>
        <v>ACCESS AGREEMENTS</v>
      </c>
      <c r="D499" s="12" t="s">
        <v>478</v>
      </c>
      <c r="E499" s="55">
        <v>3</v>
      </c>
      <c r="F499" s="2" t="str">
        <f t="shared" si="48"/>
        <v>PS-6-3</v>
      </c>
      <c r="G499" s="17" t="s">
        <v>609</v>
      </c>
      <c r="H499" s="13" t="str">
        <f t="shared" si="44"/>
        <v>N</v>
      </c>
      <c r="I499" s="13"/>
      <c r="J499" s="13" t="str">
        <f t="shared" si="45"/>
        <v>N</v>
      </c>
      <c r="K499" s="13" t="str">
        <f>IFERROR(VLOOKUP(F499,'Low High Medium'!I:I,1,FALSE)," ")</f>
        <v xml:space="preserve"> </v>
      </c>
      <c r="L499" s="13" t="str">
        <f t="shared" si="46"/>
        <v>N</v>
      </c>
      <c r="M499" s="13" t="str">
        <f>IFERROR(VLOOKUP(F499,'Low High Medium'!D:D,1,FALSE)," ")</f>
        <v xml:space="preserve"> </v>
      </c>
      <c r="N499" s="13" t="str">
        <f>VLOOKUP(D499,'NIST 800-53 (Rev. 4)'!A:D,4,FALSE)</f>
        <v>P3</v>
      </c>
    </row>
    <row r="500" spans="1:14">
      <c r="A500" s="13" t="str">
        <f t="shared" si="43"/>
        <v>PS</v>
      </c>
      <c r="B500" s="13" t="str">
        <f>VLOOKUP(A500,Families!A:B,2,FALSE)</f>
        <v xml:space="preserve"> Personnel Security</v>
      </c>
      <c r="C500" s="13" t="str">
        <f>VLOOKUP(D500,'NIST 800-53 (Rev. 4)'!A:C,3,FALSE)</f>
        <v>THIRD-PARTY PERSONNEL SECURITY</v>
      </c>
      <c r="D500" s="12" t="s">
        <v>480</v>
      </c>
      <c r="E500" s="56">
        <v>0</v>
      </c>
      <c r="F500" s="2" t="str">
        <f t="shared" si="48"/>
        <v>PS-7-0</v>
      </c>
      <c r="G500" s="17" t="s">
        <v>704</v>
      </c>
      <c r="H500" s="13" t="str">
        <f t="shared" si="44"/>
        <v>Y</v>
      </c>
      <c r="I500" s="13" t="str">
        <f t="shared" si="47"/>
        <v>PS-7-0</v>
      </c>
      <c r="J500" s="13" t="str">
        <f t="shared" si="45"/>
        <v>Y</v>
      </c>
      <c r="K500" s="13" t="str">
        <f>IFERROR(VLOOKUP(F500,'Low High Medium'!I:I,1,FALSE)," ")</f>
        <v>PS-7-0</v>
      </c>
      <c r="L500" s="13" t="str">
        <f t="shared" si="46"/>
        <v>Y</v>
      </c>
      <c r="M500" s="13" t="str">
        <f>IFERROR(VLOOKUP(F500,'Low High Medium'!D:D,1,FALSE)," ")</f>
        <v>PS-7-0</v>
      </c>
      <c r="N500" s="13" t="str">
        <f>VLOOKUP(D500,'NIST 800-53 (Rev. 4)'!A:D,4,FALSE)</f>
        <v>P1</v>
      </c>
    </row>
    <row r="501" spans="1:14">
      <c r="A501" s="13" t="str">
        <f t="shared" si="43"/>
        <v>PS</v>
      </c>
      <c r="B501" s="13" t="str">
        <f>VLOOKUP(A501,Families!A:B,2,FALSE)</f>
        <v xml:space="preserve"> Personnel Security</v>
      </c>
      <c r="C501" s="13" t="str">
        <f>VLOOKUP(D501,'NIST 800-53 (Rev. 4)'!A:C,3,FALSE)</f>
        <v>PERSONNEL SANCTIONS</v>
      </c>
      <c r="D501" s="12" t="s">
        <v>482</v>
      </c>
      <c r="E501" s="56">
        <v>0</v>
      </c>
      <c r="F501" s="2" t="str">
        <f t="shared" si="48"/>
        <v>PS-8-0</v>
      </c>
      <c r="G501" s="17" t="s">
        <v>705</v>
      </c>
      <c r="H501" s="13" t="str">
        <f t="shared" si="44"/>
        <v>Y</v>
      </c>
      <c r="I501" s="13" t="str">
        <f t="shared" si="47"/>
        <v>PS-8-0</v>
      </c>
      <c r="J501" s="13" t="str">
        <f t="shared" si="45"/>
        <v>Y</v>
      </c>
      <c r="K501" s="13" t="str">
        <f>IFERROR(VLOOKUP(F501,'Low High Medium'!I:I,1,FALSE)," ")</f>
        <v>PS-8-0</v>
      </c>
      <c r="L501" s="13" t="str">
        <f t="shared" si="46"/>
        <v>Y</v>
      </c>
      <c r="M501" s="13" t="str">
        <f>IFERROR(VLOOKUP(F501,'Low High Medium'!D:D,1,FALSE)," ")</f>
        <v>PS-8-0</v>
      </c>
      <c r="N501" s="13" t="str">
        <f>VLOOKUP(D501,'NIST 800-53 (Rev. 4)'!A:D,4,FALSE)</f>
        <v>P3</v>
      </c>
    </row>
    <row r="502" spans="1:14">
      <c r="A502" s="13" t="str">
        <f t="shared" si="43"/>
        <v>RA</v>
      </c>
      <c r="B502" s="13" t="str">
        <f>VLOOKUP(A502,Families!A:B,2,FALSE)</f>
        <v xml:space="preserve"> Risk Assessment</v>
      </c>
      <c r="C502" s="13" t="str">
        <f>VLOOKUP(D502,'NIST 800-53 (Rev. 4)'!A:C,3,FALSE)</f>
        <v>RISK ASSESSMENT POLICY AND PROCEDURES</v>
      </c>
      <c r="D502" s="12" t="s">
        <v>484</v>
      </c>
      <c r="E502" s="56">
        <v>0</v>
      </c>
      <c r="F502" s="2" t="str">
        <f t="shared" si="48"/>
        <v>RA-1-0</v>
      </c>
      <c r="G502" s="17" t="s">
        <v>219</v>
      </c>
      <c r="H502" s="13" t="str">
        <f t="shared" si="44"/>
        <v>Y</v>
      </c>
      <c r="I502" s="13" t="str">
        <f t="shared" si="47"/>
        <v>RA-1-0</v>
      </c>
      <c r="J502" s="13" t="str">
        <f t="shared" si="45"/>
        <v>Y</v>
      </c>
      <c r="K502" s="13" t="str">
        <f>IFERROR(VLOOKUP(F502,'Low High Medium'!I:I,1,FALSE)," ")</f>
        <v>RA-1-0</v>
      </c>
      <c r="L502" s="13" t="str">
        <f t="shared" si="46"/>
        <v>Y</v>
      </c>
      <c r="M502" s="13" t="str">
        <f>IFERROR(VLOOKUP(F502,'Low High Medium'!D:D,1,FALSE)," ")</f>
        <v>RA-1-0</v>
      </c>
      <c r="N502" s="13" t="str">
        <f>VLOOKUP(D502,'NIST 800-53 (Rev. 4)'!A:D,4,FALSE)</f>
        <v>P1</v>
      </c>
    </row>
    <row r="503" spans="1:14">
      <c r="A503" s="13" t="str">
        <f t="shared" si="43"/>
        <v>RA</v>
      </c>
      <c r="B503" s="13" t="str">
        <f>VLOOKUP(A503,Families!A:B,2,FALSE)</f>
        <v xml:space="preserve"> Risk Assessment</v>
      </c>
      <c r="C503" s="13" t="str">
        <f>VLOOKUP(D503,'NIST 800-53 (Rev. 4)'!A:C,3,FALSE)</f>
        <v>SECURITY CATEGORIZATION</v>
      </c>
      <c r="D503" s="12" t="s">
        <v>486</v>
      </c>
      <c r="E503" s="56">
        <v>0</v>
      </c>
      <c r="F503" s="2" t="str">
        <f t="shared" si="48"/>
        <v>RA-2-0</v>
      </c>
      <c r="G503" s="17" t="s">
        <v>706</v>
      </c>
      <c r="H503" s="13" t="str">
        <f t="shared" si="44"/>
        <v>Y</v>
      </c>
      <c r="I503" s="13" t="str">
        <f t="shared" si="47"/>
        <v>RA-2-0</v>
      </c>
      <c r="J503" s="13" t="str">
        <f t="shared" si="45"/>
        <v>Y</v>
      </c>
      <c r="K503" s="13" t="str">
        <f>IFERROR(VLOOKUP(F503,'Low High Medium'!I:I,1,FALSE)," ")</f>
        <v>RA-2-0</v>
      </c>
      <c r="L503" s="13" t="str">
        <f t="shared" si="46"/>
        <v>Y</v>
      </c>
      <c r="M503" s="13" t="str">
        <f>IFERROR(VLOOKUP(F503,'Low High Medium'!D:D,1,FALSE)," ")</f>
        <v>RA-2-0</v>
      </c>
      <c r="N503" s="13" t="str">
        <f>VLOOKUP(D503,'NIST 800-53 (Rev. 4)'!A:D,4,FALSE)</f>
        <v>P1</v>
      </c>
    </row>
    <row r="504" spans="1:14">
      <c r="A504" s="13" t="str">
        <f t="shared" si="43"/>
        <v>RA</v>
      </c>
      <c r="B504" s="13" t="str">
        <f>VLOOKUP(A504,Families!A:B,2,FALSE)</f>
        <v xml:space="preserve"> Risk Assessment</v>
      </c>
      <c r="C504" s="13" t="str">
        <f>VLOOKUP(D504,'NIST 800-53 (Rev. 4)'!A:C,3,FALSE)</f>
        <v>RISK ASSESSMENT</v>
      </c>
      <c r="D504" s="12" t="s">
        <v>109</v>
      </c>
      <c r="E504" s="56">
        <v>0</v>
      </c>
      <c r="F504" s="2" t="str">
        <f t="shared" si="48"/>
        <v>RA-3-0</v>
      </c>
      <c r="G504" s="17" t="s">
        <v>707</v>
      </c>
      <c r="H504" s="13" t="str">
        <f t="shared" si="44"/>
        <v>Y</v>
      </c>
      <c r="I504" s="13" t="str">
        <f t="shared" si="47"/>
        <v>RA-3-0</v>
      </c>
      <c r="J504" s="13" t="str">
        <f t="shared" si="45"/>
        <v>Y</v>
      </c>
      <c r="K504" s="13" t="str">
        <f>IFERROR(VLOOKUP(F504,'Low High Medium'!I:I,1,FALSE)," ")</f>
        <v>RA-3-0</v>
      </c>
      <c r="L504" s="13" t="str">
        <f t="shared" si="46"/>
        <v>Y</v>
      </c>
      <c r="M504" s="13" t="str">
        <f>IFERROR(VLOOKUP(F504,'Low High Medium'!D:D,1,FALSE)," ")</f>
        <v>RA-3-0</v>
      </c>
      <c r="N504" s="13" t="str">
        <f>VLOOKUP(D504,'NIST 800-53 (Rev. 4)'!A:D,4,FALSE)</f>
        <v>P1</v>
      </c>
    </row>
    <row r="505" spans="1:14">
      <c r="A505" s="13" t="str">
        <f t="shared" si="43"/>
        <v>RA</v>
      </c>
      <c r="B505" s="13" t="str">
        <f>VLOOKUP(A505,Families!A:B,2,FALSE)</f>
        <v xml:space="preserve"> Risk Assessment</v>
      </c>
      <c r="C505" s="13" t="str">
        <f>VLOOKUP(D505,'NIST 800-53 (Rev. 4)'!A:C,3,FALSE)</f>
        <v>VULNERABILITY SCANNING</v>
      </c>
      <c r="D505" s="12" t="s">
        <v>168</v>
      </c>
      <c r="E505" s="55">
        <v>0</v>
      </c>
      <c r="F505" s="2" t="str">
        <f t="shared" si="48"/>
        <v>RA-5-0</v>
      </c>
      <c r="G505" s="17" t="s">
        <v>626</v>
      </c>
      <c r="H505" s="13" t="str">
        <f t="shared" si="44"/>
        <v>Y</v>
      </c>
      <c r="I505" s="13" t="str">
        <f t="shared" si="47"/>
        <v>RA-5-0</v>
      </c>
      <c r="J505" s="13" t="str">
        <f t="shared" si="45"/>
        <v>Y</v>
      </c>
      <c r="K505" s="13" t="str">
        <f>IFERROR(VLOOKUP(F505,'Low High Medium'!I:I,1,FALSE)," ")</f>
        <v>RA-5-0</v>
      </c>
      <c r="L505" s="13" t="str">
        <f t="shared" si="46"/>
        <v>Y</v>
      </c>
      <c r="M505" s="13" t="str">
        <f>IFERROR(VLOOKUP(F505,'Low High Medium'!D:D,1,FALSE)," ")</f>
        <v>RA-5-0</v>
      </c>
      <c r="N505" s="13" t="str">
        <f>VLOOKUP(D505,'NIST 800-53 (Rev. 4)'!A:D,4,FALSE)</f>
        <v>P1</v>
      </c>
    </row>
    <row r="506" spans="1:14">
      <c r="A506" s="13" t="str">
        <f t="shared" si="43"/>
        <v>RA</v>
      </c>
      <c r="B506" s="13" t="str">
        <f>VLOOKUP(A506,Families!A:B,2,FALSE)</f>
        <v xml:space="preserve"> Risk Assessment</v>
      </c>
      <c r="C506" s="13" t="str">
        <f>VLOOKUP(D506,'NIST 800-53 (Rev. 4)'!A:C,3,FALSE)</f>
        <v>VULNERABILITY SCANNING</v>
      </c>
      <c r="D506" s="12" t="s">
        <v>168</v>
      </c>
      <c r="E506" s="55">
        <v>1</v>
      </c>
      <c r="F506" s="2" t="str">
        <f t="shared" si="48"/>
        <v>RA-5-1</v>
      </c>
      <c r="G506" s="17" t="s">
        <v>169</v>
      </c>
      <c r="H506" s="13" t="str">
        <f t="shared" si="44"/>
        <v>N</v>
      </c>
      <c r="I506" s="13"/>
      <c r="J506" s="13" t="str">
        <f t="shared" si="45"/>
        <v>Y</v>
      </c>
      <c r="K506" s="13" t="str">
        <f>IFERROR(VLOOKUP(F506,'Low High Medium'!I:I,1,FALSE)," ")</f>
        <v>RA-5-1</v>
      </c>
      <c r="L506" s="13" t="str">
        <f t="shared" si="46"/>
        <v>Y</v>
      </c>
      <c r="M506" s="13" t="str">
        <f>IFERROR(VLOOKUP(F506,'Low High Medium'!D:D,1,FALSE)," ")</f>
        <v>RA-5-1</v>
      </c>
      <c r="N506" s="13" t="str">
        <f>VLOOKUP(D506,'NIST 800-53 (Rev. 4)'!A:D,4,FALSE)</f>
        <v>P1</v>
      </c>
    </row>
    <row r="507" spans="1:14">
      <c r="A507" s="13" t="str">
        <f t="shared" si="43"/>
        <v>RA</v>
      </c>
      <c r="B507" s="13" t="str">
        <f>VLOOKUP(A507,Families!A:B,2,FALSE)</f>
        <v xml:space="preserve"> Risk Assessment</v>
      </c>
      <c r="C507" s="13" t="str">
        <f>VLOOKUP(D507,'NIST 800-53 (Rev. 4)'!A:C,3,FALSE)</f>
        <v>VULNERABILITY SCANNING</v>
      </c>
      <c r="D507" s="12" t="s">
        <v>168</v>
      </c>
      <c r="E507" s="55">
        <v>2</v>
      </c>
      <c r="F507" s="2" t="str">
        <f t="shared" si="48"/>
        <v>RA-5-2</v>
      </c>
      <c r="G507" s="17" t="s">
        <v>170</v>
      </c>
      <c r="H507" s="13" t="str">
        <f t="shared" si="44"/>
        <v>N</v>
      </c>
      <c r="I507" s="13"/>
      <c r="J507" s="13" t="str">
        <f t="shared" si="45"/>
        <v>Y</v>
      </c>
      <c r="K507" s="13" t="str">
        <f>IFERROR(VLOOKUP(F507,'Low High Medium'!I:I,1,FALSE)," ")</f>
        <v>RA-5-2</v>
      </c>
      <c r="L507" s="13" t="str">
        <f t="shared" si="46"/>
        <v>Y</v>
      </c>
      <c r="M507" s="13" t="str">
        <f>IFERROR(VLOOKUP(F507,'Low High Medium'!D:D,1,FALSE)," ")</f>
        <v>RA-5-2</v>
      </c>
      <c r="N507" s="13" t="str">
        <f>VLOOKUP(D507,'NIST 800-53 (Rev. 4)'!A:D,4,FALSE)</f>
        <v>P1</v>
      </c>
    </row>
    <row r="508" spans="1:14">
      <c r="A508" s="13" t="str">
        <f t="shared" si="43"/>
        <v>RA</v>
      </c>
      <c r="B508" s="13" t="str">
        <f>VLOOKUP(A508,Families!A:B,2,FALSE)</f>
        <v xml:space="preserve"> Risk Assessment</v>
      </c>
      <c r="C508" s="13" t="str">
        <f>VLOOKUP(D508,'NIST 800-53 (Rev. 4)'!A:C,3,FALSE)</f>
        <v>VULNERABILITY SCANNING</v>
      </c>
      <c r="D508" s="12" t="s">
        <v>168</v>
      </c>
      <c r="E508" s="55">
        <v>3</v>
      </c>
      <c r="F508" s="2" t="str">
        <f t="shared" si="48"/>
        <v>RA-5-3</v>
      </c>
      <c r="G508" s="17" t="s">
        <v>609</v>
      </c>
      <c r="H508" s="13" t="str">
        <f t="shared" si="44"/>
        <v>N</v>
      </c>
      <c r="I508" s="13"/>
      <c r="J508" s="13" t="str">
        <f t="shared" si="45"/>
        <v>Y</v>
      </c>
      <c r="K508" s="13" t="str">
        <f>IFERROR(VLOOKUP(F508,'Low High Medium'!I:I,1,FALSE)," ")</f>
        <v>RA-5-3</v>
      </c>
      <c r="L508" s="13" t="str">
        <f t="shared" si="46"/>
        <v>Y</v>
      </c>
      <c r="M508" s="13" t="str">
        <f>IFERROR(VLOOKUP(F508,'Low High Medium'!D:D,1,FALSE)," ")</f>
        <v>RA-5-3</v>
      </c>
      <c r="N508" s="13" t="str">
        <f>VLOOKUP(D508,'NIST 800-53 (Rev. 4)'!A:D,4,FALSE)</f>
        <v>P1</v>
      </c>
    </row>
    <row r="509" spans="1:14">
      <c r="A509" s="13" t="str">
        <f t="shared" si="43"/>
        <v>RA</v>
      </c>
      <c r="B509" s="13" t="str">
        <f>VLOOKUP(A509,Families!A:B,2,FALSE)</f>
        <v xml:space="preserve"> Risk Assessment</v>
      </c>
      <c r="C509" s="13" t="str">
        <f>VLOOKUP(D509,'NIST 800-53 (Rev. 4)'!A:C,3,FALSE)</f>
        <v>VULNERABILITY SCANNING</v>
      </c>
      <c r="D509" s="12" t="s">
        <v>168</v>
      </c>
      <c r="E509" s="55">
        <v>4</v>
      </c>
      <c r="F509" s="2" t="str">
        <f t="shared" si="48"/>
        <v>RA-5-4</v>
      </c>
      <c r="G509" s="17" t="s">
        <v>171</v>
      </c>
      <c r="H509" s="13" t="str">
        <f t="shared" si="44"/>
        <v>N</v>
      </c>
      <c r="I509" s="13"/>
      <c r="J509" s="13" t="str">
        <f t="shared" si="45"/>
        <v>N</v>
      </c>
      <c r="K509" s="13" t="str">
        <f>IFERROR(VLOOKUP(F509,'Low High Medium'!I:I,1,FALSE)," ")</f>
        <v xml:space="preserve"> </v>
      </c>
      <c r="L509" s="13" t="str">
        <f t="shared" si="46"/>
        <v>Y</v>
      </c>
      <c r="M509" s="13" t="str">
        <f>IFERROR(VLOOKUP(F509,'Low High Medium'!D:D,1,FALSE)," ")</f>
        <v>RA-5-4</v>
      </c>
      <c r="N509" s="13" t="str">
        <f>VLOOKUP(D509,'NIST 800-53 (Rev. 4)'!A:D,4,FALSE)</f>
        <v>P1</v>
      </c>
    </row>
    <row r="510" spans="1:14">
      <c r="A510" s="13" t="str">
        <f t="shared" si="43"/>
        <v>RA</v>
      </c>
      <c r="B510" s="13" t="str">
        <f>VLOOKUP(A510,Families!A:B,2,FALSE)</f>
        <v xml:space="preserve"> Risk Assessment</v>
      </c>
      <c r="C510" s="13" t="str">
        <f>VLOOKUP(D510,'NIST 800-53 (Rev. 4)'!A:C,3,FALSE)</f>
        <v>VULNERABILITY SCANNING</v>
      </c>
      <c r="D510" s="12" t="s">
        <v>168</v>
      </c>
      <c r="E510" s="55">
        <v>5</v>
      </c>
      <c r="F510" s="2" t="str">
        <f t="shared" si="48"/>
        <v>RA-5-5</v>
      </c>
      <c r="G510" s="17" t="s">
        <v>609</v>
      </c>
      <c r="H510" s="13" t="str">
        <f t="shared" si="44"/>
        <v>N</v>
      </c>
      <c r="I510" s="13"/>
      <c r="J510" s="13" t="str">
        <f t="shared" si="45"/>
        <v>Y</v>
      </c>
      <c r="K510" s="13" t="str">
        <f>IFERROR(VLOOKUP(F510,'Low High Medium'!I:I,1,FALSE)," ")</f>
        <v>RA-5-5</v>
      </c>
      <c r="L510" s="13" t="str">
        <f t="shared" si="46"/>
        <v>Y</v>
      </c>
      <c r="M510" s="13" t="str">
        <f>IFERROR(VLOOKUP(F510,'Low High Medium'!D:D,1,FALSE)," ")</f>
        <v>RA-5-5</v>
      </c>
      <c r="N510" s="13" t="str">
        <f>VLOOKUP(D510,'NIST 800-53 (Rev. 4)'!A:D,4,FALSE)</f>
        <v>P1</v>
      </c>
    </row>
    <row r="511" spans="1:14">
      <c r="A511" s="13" t="str">
        <f t="shared" si="43"/>
        <v>RA</v>
      </c>
      <c r="B511" s="13" t="str">
        <f>VLOOKUP(A511,Families!A:B,2,FALSE)</f>
        <v xml:space="preserve"> Risk Assessment</v>
      </c>
      <c r="C511" s="13" t="str">
        <f>VLOOKUP(D511,'NIST 800-53 (Rev. 4)'!A:C,3,FALSE)</f>
        <v>VULNERABILITY SCANNING</v>
      </c>
      <c r="D511" s="12" t="s">
        <v>168</v>
      </c>
      <c r="E511" s="55">
        <v>6</v>
      </c>
      <c r="F511" s="2" t="str">
        <f t="shared" si="48"/>
        <v>RA-5-6</v>
      </c>
      <c r="G511" s="17" t="s">
        <v>172</v>
      </c>
      <c r="H511" s="13" t="str">
        <f t="shared" si="44"/>
        <v>N</v>
      </c>
      <c r="I511" s="13"/>
      <c r="J511" s="13" t="str">
        <f t="shared" si="45"/>
        <v>Y</v>
      </c>
      <c r="K511" s="13" t="str">
        <f>IFERROR(VLOOKUP(F511,'Low High Medium'!I:I,1,FALSE)," ")</f>
        <v>RA-5-6</v>
      </c>
      <c r="L511" s="13" t="str">
        <f t="shared" si="46"/>
        <v>Y</v>
      </c>
      <c r="M511" s="13" t="str">
        <f>IFERROR(VLOOKUP(F511,'Low High Medium'!D:D,1,FALSE)," ")</f>
        <v>RA-5-6</v>
      </c>
      <c r="N511" s="13" t="str">
        <f>VLOOKUP(D511,'NIST 800-53 (Rev. 4)'!A:D,4,FALSE)</f>
        <v>P1</v>
      </c>
    </row>
    <row r="512" spans="1:14">
      <c r="A512" s="13" t="str">
        <f t="shared" si="43"/>
        <v>RA</v>
      </c>
      <c r="B512" s="13" t="str">
        <f>VLOOKUP(A512,Families!A:B,2,FALSE)</f>
        <v xml:space="preserve"> Risk Assessment</v>
      </c>
      <c r="C512" s="13" t="str">
        <f>VLOOKUP(D512,'NIST 800-53 (Rev. 4)'!A:C,3,FALSE)</f>
        <v>VULNERABILITY SCANNING</v>
      </c>
      <c r="D512" s="12" t="s">
        <v>168</v>
      </c>
      <c r="E512" s="55">
        <v>7</v>
      </c>
      <c r="F512" s="2" t="str">
        <f t="shared" si="48"/>
        <v>RA-5-7</v>
      </c>
      <c r="G512" s="17" t="s">
        <v>611</v>
      </c>
      <c r="H512" s="13" t="str">
        <f t="shared" si="44"/>
        <v>N</v>
      </c>
      <c r="I512" s="13"/>
      <c r="J512" s="13" t="str">
        <f t="shared" si="45"/>
        <v>N</v>
      </c>
      <c r="K512" s="13" t="str">
        <f>IFERROR(VLOOKUP(F512,'Low High Medium'!I:I,1,FALSE)," ")</f>
        <v xml:space="preserve"> </v>
      </c>
      <c r="L512" s="13" t="str">
        <f t="shared" si="46"/>
        <v>N</v>
      </c>
      <c r="M512" s="13" t="str">
        <f>IFERROR(VLOOKUP(F512,'Low High Medium'!D:D,1,FALSE)," ")</f>
        <v xml:space="preserve"> </v>
      </c>
      <c r="N512" s="13" t="str">
        <f>VLOOKUP(D512,'NIST 800-53 (Rev. 4)'!A:D,4,FALSE)</f>
        <v>P1</v>
      </c>
    </row>
    <row r="513" spans="1:14">
      <c r="A513" s="13" t="str">
        <f t="shared" si="43"/>
        <v>RA</v>
      </c>
      <c r="B513" s="13" t="str">
        <f>VLOOKUP(A513,Families!A:B,2,FALSE)</f>
        <v xml:space="preserve"> Risk Assessment</v>
      </c>
      <c r="C513" s="13" t="str">
        <f>VLOOKUP(D513,'NIST 800-53 (Rev. 4)'!A:C,3,FALSE)</f>
        <v>VULNERABILITY SCANNING</v>
      </c>
      <c r="D513" s="12" t="s">
        <v>168</v>
      </c>
      <c r="E513" s="55">
        <v>8</v>
      </c>
      <c r="F513" s="2" t="str">
        <f t="shared" si="48"/>
        <v>RA-5-8</v>
      </c>
      <c r="G513" s="17" t="s">
        <v>621</v>
      </c>
      <c r="H513" s="13" t="str">
        <f t="shared" si="44"/>
        <v>N</v>
      </c>
      <c r="I513" s="13"/>
      <c r="J513" s="13" t="str">
        <f t="shared" si="45"/>
        <v>Y</v>
      </c>
      <c r="K513" s="13" t="str">
        <f>IFERROR(VLOOKUP(F513,'Low High Medium'!I:I,1,FALSE)," ")</f>
        <v>RA-5-8</v>
      </c>
      <c r="L513" s="13" t="str">
        <f t="shared" si="46"/>
        <v>Y</v>
      </c>
      <c r="M513" s="13" t="str">
        <f>IFERROR(VLOOKUP(F513,'Low High Medium'!D:D,1,FALSE)," ")</f>
        <v>RA-5-8</v>
      </c>
      <c r="N513" s="13" t="str">
        <f>VLOOKUP(D513,'NIST 800-53 (Rev. 4)'!A:D,4,FALSE)</f>
        <v>P1</v>
      </c>
    </row>
    <row r="514" spans="1:14">
      <c r="A514" s="13" t="str">
        <f t="shared" si="43"/>
        <v>RA</v>
      </c>
      <c r="B514" s="13" t="str">
        <f>VLOOKUP(A514,Families!A:B,2,FALSE)</f>
        <v xml:space="preserve"> Risk Assessment</v>
      </c>
      <c r="C514" s="13" t="str">
        <f>VLOOKUP(D514,'NIST 800-53 (Rev. 4)'!A:C,3,FALSE)</f>
        <v>VULNERABILITY SCANNING</v>
      </c>
      <c r="D514" s="12" t="s">
        <v>168</v>
      </c>
      <c r="E514" s="55">
        <v>9</v>
      </c>
      <c r="F514" s="2" t="str">
        <f t="shared" si="48"/>
        <v>RA-5-9</v>
      </c>
      <c r="G514" s="17" t="s">
        <v>611</v>
      </c>
      <c r="H514" s="13" t="str">
        <f t="shared" si="44"/>
        <v>N</v>
      </c>
      <c r="I514" s="13"/>
      <c r="J514" s="13" t="str">
        <f t="shared" si="45"/>
        <v>N</v>
      </c>
      <c r="K514" s="13" t="str">
        <f>IFERROR(VLOOKUP(F514,'Low High Medium'!I:I,1,FALSE)," ")</f>
        <v xml:space="preserve"> </v>
      </c>
      <c r="L514" s="13" t="str">
        <f t="shared" si="46"/>
        <v>N</v>
      </c>
      <c r="M514" s="13" t="str">
        <f>IFERROR(VLOOKUP(F514,'Low High Medium'!D:D,1,FALSE)," ")</f>
        <v xml:space="preserve"> </v>
      </c>
      <c r="N514" s="13" t="str">
        <f>VLOOKUP(D514,'NIST 800-53 (Rev. 4)'!A:D,4,FALSE)</f>
        <v>P1</v>
      </c>
    </row>
    <row r="515" spans="1:14">
      <c r="A515" s="13" t="str">
        <f t="shared" ref="A515:A578" si="49">LEFT(D515,2)</f>
        <v>RA</v>
      </c>
      <c r="B515" s="13" t="str">
        <f>VLOOKUP(A515,Families!A:B,2,FALSE)</f>
        <v xml:space="preserve"> Risk Assessment</v>
      </c>
      <c r="C515" s="13" t="str">
        <f>VLOOKUP(D515,'NIST 800-53 (Rev. 4)'!A:C,3,FALSE)</f>
        <v>VULNERABILITY SCANNING</v>
      </c>
      <c r="D515" s="12" t="s">
        <v>168</v>
      </c>
      <c r="E515" s="55">
        <v>10</v>
      </c>
      <c r="F515" s="2" t="str">
        <f t="shared" si="48"/>
        <v>RA-5-10</v>
      </c>
      <c r="G515" s="17" t="s">
        <v>609</v>
      </c>
      <c r="H515" s="13" t="str">
        <f t="shared" ref="H515:H578" si="50">IF(I515 = "", "N", "Y")</f>
        <v>N</v>
      </c>
      <c r="I515" s="13"/>
      <c r="J515" s="13" t="str">
        <f t="shared" ref="J515:J578" si="51">IF(K515=" ","N","Y")</f>
        <v>N</v>
      </c>
      <c r="K515" s="13" t="str">
        <f>IFERROR(VLOOKUP(F515,'Low High Medium'!I:I,1,FALSE)," ")</f>
        <v xml:space="preserve"> </v>
      </c>
      <c r="L515" s="13" t="str">
        <f t="shared" ref="L515:L578" si="52">IF(M515= " ", "N", "Y")</f>
        <v>Y</v>
      </c>
      <c r="M515" s="13" t="str">
        <f>IFERROR(VLOOKUP(F515,'Low High Medium'!D:D,1,FALSE)," ")</f>
        <v>RA-5-10</v>
      </c>
      <c r="N515" s="13" t="str">
        <f>VLOOKUP(D515,'NIST 800-53 (Rev. 4)'!A:D,4,FALSE)</f>
        <v>P1</v>
      </c>
    </row>
    <row r="516" spans="1:14">
      <c r="A516" s="13" t="str">
        <f t="shared" si="49"/>
        <v>SA</v>
      </c>
      <c r="B516" s="13" t="str">
        <f>VLOOKUP(A516,Families!A:B,2,FALSE)</f>
        <v xml:space="preserve"> System and Services Acquisition</v>
      </c>
      <c r="C516" s="13" t="str">
        <f>VLOOKUP(D516,'NIST 800-53 (Rev. 4)'!A:C,3,FALSE)</f>
        <v>SYSTEM AND SERVICES ACQUISITION POLICY AND PROCEDURES</v>
      </c>
      <c r="D516" s="12" t="s">
        <v>492</v>
      </c>
      <c r="E516" s="56">
        <v>0</v>
      </c>
      <c r="F516" s="2" t="str">
        <f t="shared" si="48"/>
        <v>SA-1-0</v>
      </c>
      <c r="G516" s="17" t="s">
        <v>219</v>
      </c>
      <c r="H516" s="13" t="str">
        <f t="shared" si="50"/>
        <v>Y</v>
      </c>
      <c r="I516" s="13" t="str">
        <f t="shared" ref="I515:I578" si="53">F516</f>
        <v>SA-1-0</v>
      </c>
      <c r="J516" s="13" t="str">
        <f t="shared" si="51"/>
        <v>Y</v>
      </c>
      <c r="K516" s="13" t="str">
        <f>IFERROR(VLOOKUP(F516,'Low High Medium'!I:I,1,FALSE)," ")</f>
        <v>SA-1-0</v>
      </c>
      <c r="L516" s="13" t="str">
        <f t="shared" si="52"/>
        <v>Y</v>
      </c>
      <c r="M516" s="13" t="str">
        <f>IFERROR(VLOOKUP(F516,'Low High Medium'!D:D,1,FALSE)," ")</f>
        <v>SA-1-0</v>
      </c>
      <c r="N516" s="13" t="str">
        <f>VLOOKUP(D516,'NIST 800-53 (Rev. 4)'!A:D,4,FALSE)</f>
        <v>P1</v>
      </c>
    </row>
    <row r="517" spans="1:14">
      <c r="A517" s="13" t="str">
        <f t="shared" si="49"/>
        <v>SA</v>
      </c>
      <c r="B517" s="13" t="str">
        <f>VLOOKUP(A517,Families!A:B,2,FALSE)</f>
        <v xml:space="preserve"> System and Services Acquisition</v>
      </c>
      <c r="C517" s="13" t="str">
        <f>VLOOKUP(D517,'NIST 800-53 (Rev. 4)'!A:C,3,FALSE)</f>
        <v>ALLOCATION OF RESOURCES</v>
      </c>
      <c r="D517" s="12" t="s">
        <v>494</v>
      </c>
      <c r="E517" s="56">
        <v>0</v>
      </c>
      <c r="F517" s="2" t="str">
        <f t="shared" si="48"/>
        <v>SA-2-0</v>
      </c>
      <c r="G517" s="17" t="s">
        <v>708</v>
      </c>
      <c r="H517" s="13" t="str">
        <f t="shared" si="50"/>
        <v>Y</v>
      </c>
      <c r="I517" s="13" t="str">
        <f t="shared" si="53"/>
        <v>SA-2-0</v>
      </c>
      <c r="J517" s="13" t="str">
        <f t="shared" si="51"/>
        <v>Y</v>
      </c>
      <c r="K517" s="13" t="str">
        <f>IFERROR(VLOOKUP(F517,'Low High Medium'!I:I,1,FALSE)," ")</f>
        <v>SA-2-0</v>
      </c>
      <c r="L517" s="13" t="str">
        <f t="shared" si="52"/>
        <v>Y</v>
      </c>
      <c r="M517" s="13" t="str">
        <f>IFERROR(VLOOKUP(F517,'Low High Medium'!D:D,1,FALSE)," ")</f>
        <v>SA-2-0</v>
      </c>
      <c r="N517" s="13" t="str">
        <f>VLOOKUP(D517,'NIST 800-53 (Rev. 4)'!A:D,4,FALSE)</f>
        <v>P1</v>
      </c>
    </row>
    <row r="518" spans="1:14">
      <c r="A518" s="13" t="str">
        <f t="shared" si="49"/>
        <v>SA</v>
      </c>
      <c r="B518" s="13" t="str">
        <f>VLOOKUP(A518,Families!A:B,2,FALSE)</f>
        <v xml:space="preserve"> System and Services Acquisition</v>
      </c>
      <c r="C518" s="13" t="str">
        <f>VLOOKUP(D518,'NIST 800-53 (Rev. 4)'!A:C,3,FALSE)</f>
        <v>SYSTEM DEVELOPMENT LIFE CYCLE</v>
      </c>
      <c r="D518" s="12" t="s">
        <v>496</v>
      </c>
      <c r="E518" s="56">
        <v>0</v>
      </c>
      <c r="F518" s="2" t="str">
        <f t="shared" si="48"/>
        <v>SA-3-0</v>
      </c>
      <c r="G518" s="17" t="s">
        <v>627</v>
      </c>
      <c r="H518" s="13" t="str">
        <f t="shared" si="50"/>
        <v>Y</v>
      </c>
      <c r="I518" s="13" t="str">
        <f t="shared" si="53"/>
        <v>SA-3-0</v>
      </c>
      <c r="J518" s="13" t="str">
        <f t="shared" si="51"/>
        <v>Y</v>
      </c>
      <c r="K518" s="13" t="str">
        <f>IFERROR(VLOOKUP(F518,'Low High Medium'!I:I,1,FALSE)," ")</f>
        <v>SA-3-0</v>
      </c>
      <c r="L518" s="13" t="str">
        <f t="shared" si="52"/>
        <v>Y</v>
      </c>
      <c r="M518" s="13" t="str">
        <f>IFERROR(VLOOKUP(F518,'Low High Medium'!D:D,1,FALSE)," ")</f>
        <v>SA-3-0</v>
      </c>
      <c r="N518" s="13" t="str">
        <f>VLOOKUP(D518,'NIST 800-53 (Rev. 4)'!A:D,4,FALSE)</f>
        <v>P1</v>
      </c>
    </row>
    <row r="519" spans="1:14">
      <c r="A519" s="13" t="str">
        <f t="shared" si="49"/>
        <v>SA</v>
      </c>
      <c r="B519" s="13" t="str">
        <f>VLOOKUP(A519,Families!A:B,2,FALSE)</f>
        <v xml:space="preserve"> System and Services Acquisition</v>
      </c>
      <c r="C519" s="13" t="str">
        <f>VLOOKUP(D519,'NIST 800-53 (Rev. 4)'!A:C,3,FALSE)</f>
        <v>ACQUISITION PROCESS</v>
      </c>
      <c r="D519" s="12" t="s">
        <v>97</v>
      </c>
      <c r="E519" s="55">
        <v>0</v>
      </c>
      <c r="F519" s="2" t="str">
        <f t="shared" si="48"/>
        <v>SA-4-0</v>
      </c>
      <c r="G519" s="17" t="s">
        <v>709</v>
      </c>
      <c r="H519" s="13" t="str">
        <f t="shared" si="50"/>
        <v>Y</v>
      </c>
      <c r="I519" s="13" t="str">
        <f t="shared" si="53"/>
        <v>SA-4-0</v>
      </c>
      <c r="J519" s="13" t="str">
        <f t="shared" si="51"/>
        <v>Y</v>
      </c>
      <c r="K519" s="13" t="str">
        <f>IFERROR(VLOOKUP(F519,'Low High Medium'!I:I,1,FALSE)," ")</f>
        <v>SA-4-0</v>
      </c>
      <c r="L519" s="13" t="str">
        <f t="shared" si="52"/>
        <v>Y</v>
      </c>
      <c r="M519" s="13" t="str">
        <f>IFERROR(VLOOKUP(F519,'Low High Medium'!D:D,1,FALSE)," ")</f>
        <v>SA-4-0</v>
      </c>
      <c r="N519" s="13" t="str">
        <f>VLOOKUP(D519,'NIST 800-53 (Rev. 4)'!A:D,4,FALSE)</f>
        <v>P1</v>
      </c>
    </row>
    <row r="520" spans="1:14">
      <c r="A520" s="13" t="str">
        <f t="shared" si="49"/>
        <v>SA</v>
      </c>
      <c r="B520" s="13" t="str">
        <f>VLOOKUP(A520,Families!A:B,2,FALSE)</f>
        <v xml:space="preserve"> System and Services Acquisition</v>
      </c>
      <c r="C520" s="13" t="str">
        <f>VLOOKUP(D520,'NIST 800-53 (Rev. 4)'!A:C,3,FALSE)</f>
        <v>ACQUISITION PROCESS</v>
      </c>
      <c r="D520" s="12" t="s">
        <v>97</v>
      </c>
      <c r="E520" s="55">
        <v>1</v>
      </c>
      <c r="F520" s="2" t="str">
        <f t="shared" si="48"/>
        <v>SA-4-1</v>
      </c>
      <c r="G520" s="17" t="s">
        <v>173</v>
      </c>
      <c r="H520" s="13" t="str">
        <f t="shared" si="50"/>
        <v>N</v>
      </c>
      <c r="I520" s="13"/>
      <c r="J520" s="13" t="str">
        <f t="shared" si="51"/>
        <v>Y</v>
      </c>
      <c r="K520" s="13" t="str">
        <f>IFERROR(VLOOKUP(F520,'Low High Medium'!I:I,1,FALSE)," ")</f>
        <v>SA-4-1</v>
      </c>
      <c r="L520" s="13" t="str">
        <f t="shared" si="52"/>
        <v>Y</v>
      </c>
      <c r="M520" s="13" t="str">
        <f>IFERROR(VLOOKUP(F520,'Low High Medium'!D:D,1,FALSE)," ")</f>
        <v>SA-4-1</v>
      </c>
      <c r="N520" s="13" t="str">
        <f>VLOOKUP(D520,'NIST 800-53 (Rev. 4)'!A:D,4,FALSE)</f>
        <v>P1</v>
      </c>
    </row>
    <row r="521" spans="1:14">
      <c r="A521" s="13" t="str">
        <f t="shared" si="49"/>
        <v>SA</v>
      </c>
      <c r="B521" s="13" t="str">
        <f>VLOOKUP(A521,Families!A:B,2,FALSE)</f>
        <v xml:space="preserve"> System and Services Acquisition</v>
      </c>
      <c r="C521" s="13" t="str">
        <f>VLOOKUP(D521,'NIST 800-53 (Rev. 4)'!A:C,3,FALSE)</f>
        <v>ACQUISITION PROCESS</v>
      </c>
      <c r="D521" s="12" t="s">
        <v>97</v>
      </c>
      <c r="E521" s="55">
        <v>2</v>
      </c>
      <c r="F521" s="2" t="str">
        <f t="shared" si="48"/>
        <v>SA-4-2</v>
      </c>
      <c r="G521" s="17" t="s">
        <v>173</v>
      </c>
      <c r="H521" s="13" t="str">
        <f t="shared" si="50"/>
        <v>N</v>
      </c>
      <c r="I521" s="13"/>
      <c r="J521" s="13" t="str">
        <f t="shared" si="51"/>
        <v>Y</v>
      </c>
      <c r="K521" s="13" t="str">
        <f>IFERROR(VLOOKUP(F521,'Low High Medium'!I:I,1,FALSE)," ")</f>
        <v>SA-4-2</v>
      </c>
      <c r="L521" s="13" t="str">
        <f t="shared" si="52"/>
        <v>Y</v>
      </c>
      <c r="M521" s="13" t="str">
        <f>IFERROR(VLOOKUP(F521,'Low High Medium'!D:D,1,FALSE)," ")</f>
        <v>SA-4-2</v>
      </c>
      <c r="N521" s="13" t="str">
        <f>VLOOKUP(D521,'NIST 800-53 (Rev. 4)'!A:D,4,FALSE)</f>
        <v>P1</v>
      </c>
    </row>
    <row r="522" spans="1:14">
      <c r="A522" s="13" t="str">
        <f t="shared" si="49"/>
        <v>SA</v>
      </c>
      <c r="B522" s="13" t="str">
        <f>VLOOKUP(A522,Families!A:B,2,FALSE)</f>
        <v xml:space="preserve"> System and Services Acquisition</v>
      </c>
      <c r="C522" s="13" t="str">
        <f>VLOOKUP(D522,'NIST 800-53 (Rev. 4)'!A:C,3,FALSE)</f>
        <v>ACQUISITION PROCESS</v>
      </c>
      <c r="D522" s="12" t="s">
        <v>97</v>
      </c>
      <c r="E522" s="55">
        <v>3</v>
      </c>
      <c r="F522" s="2" t="str">
        <f t="shared" si="48"/>
        <v>SA-4-3</v>
      </c>
      <c r="G522" s="17" t="s">
        <v>157</v>
      </c>
      <c r="H522" s="13" t="str">
        <f t="shared" si="50"/>
        <v>N</v>
      </c>
      <c r="I522" s="13"/>
      <c r="J522" s="13" t="str">
        <f t="shared" si="51"/>
        <v>N</v>
      </c>
      <c r="K522" s="13" t="str">
        <f>IFERROR(VLOOKUP(F522,'Low High Medium'!I:I,1,FALSE)," ")</f>
        <v xml:space="preserve"> </v>
      </c>
      <c r="L522" s="13" t="str">
        <f t="shared" si="52"/>
        <v>N</v>
      </c>
      <c r="M522" s="13" t="str">
        <f>IFERROR(VLOOKUP(F522,'Low High Medium'!D:D,1,FALSE)," ")</f>
        <v xml:space="preserve"> </v>
      </c>
      <c r="N522" s="13" t="str">
        <f>VLOOKUP(D522,'NIST 800-53 (Rev. 4)'!A:D,4,FALSE)</f>
        <v>P1</v>
      </c>
    </row>
    <row r="523" spans="1:14">
      <c r="A523" s="13" t="str">
        <f t="shared" si="49"/>
        <v>SA</v>
      </c>
      <c r="B523" s="13" t="str">
        <f>VLOOKUP(A523,Families!A:B,2,FALSE)</f>
        <v xml:space="preserve"> System and Services Acquisition</v>
      </c>
      <c r="C523" s="13" t="str">
        <f>VLOOKUP(D523,'NIST 800-53 (Rev. 4)'!A:C,3,FALSE)</f>
        <v>ACQUISITION PROCESS</v>
      </c>
      <c r="D523" s="12" t="s">
        <v>97</v>
      </c>
      <c r="E523" s="55">
        <v>4</v>
      </c>
      <c r="F523" s="2" t="str">
        <f t="shared" si="48"/>
        <v>SA-4-4</v>
      </c>
      <c r="G523" s="17" t="s">
        <v>611</v>
      </c>
      <c r="H523" s="13" t="str">
        <f t="shared" si="50"/>
        <v>N</v>
      </c>
      <c r="I523" s="13"/>
      <c r="J523" s="13" t="str">
        <f t="shared" si="51"/>
        <v>N</v>
      </c>
      <c r="K523" s="13" t="str">
        <f>IFERROR(VLOOKUP(F523,'Low High Medium'!I:I,1,FALSE)," ")</f>
        <v xml:space="preserve"> </v>
      </c>
      <c r="L523" s="13" t="str">
        <f t="shared" si="52"/>
        <v>N</v>
      </c>
      <c r="M523" s="13" t="str">
        <f>IFERROR(VLOOKUP(F523,'Low High Medium'!D:D,1,FALSE)," ")</f>
        <v xml:space="preserve"> </v>
      </c>
      <c r="N523" s="13" t="str">
        <f>VLOOKUP(D523,'NIST 800-53 (Rev. 4)'!A:D,4,FALSE)</f>
        <v>P1</v>
      </c>
    </row>
    <row r="524" spans="1:14">
      <c r="A524" s="13" t="str">
        <f t="shared" si="49"/>
        <v>SA</v>
      </c>
      <c r="B524" s="13" t="str">
        <f>VLOOKUP(A524,Families!A:B,2,FALSE)</f>
        <v xml:space="preserve"> System and Services Acquisition</v>
      </c>
      <c r="C524" s="13" t="str">
        <f>VLOOKUP(D524,'NIST 800-53 (Rev. 4)'!A:C,3,FALSE)</f>
        <v>ACQUISITION PROCESS</v>
      </c>
      <c r="D524" s="12" t="s">
        <v>97</v>
      </c>
      <c r="E524" s="55">
        <v>5</v>
      </c>
      <c r="F524" s="2" t="str">
        <f t="shared" si="48"/>
        <v>SA-4-5</v>
      </c>
      <c r="G524" s="17" t="s">
        <v>93</v>
      </c>
      <c r="H524" s="13" t="str">
        <f t="shared" si="50"/>
        <v>N</v>
      </c>
      <c r="I524" s="13"/>
      <c r="J524" s="13" t="str">
        <f t="shared" si="51"/>
        <v>N</v>
      </c>
      <c r="K524" s="13" t="str">
        <f>IFERROR(VLOOKUP(F524,'Low High Medium'!I:I,1,FALSE)," ")</f>
        <v xml:space="preserve"> </v>
      </c>
      <c r="L524" s="13" t="str">
        <f t="shared" si="52"/>
        <v>N</v>
      </c>
      <c r="M524" s="13" t="str">
        <f>IFERROR(VLOOKUP(F524,'Low High Medium'!D:D,1,FALSE)," ")</f>
        <v xml:space="preserve"> </v>
      </c>
      <c r="N524" s="13" t="str">
        <f>VLOOKUP(D524,'NIST 800-53 (Rev. 4)'!A:D,4,FALSE)</f>
        <v>P1</v>
      </c>
    </row>
    <row r="525" spans="1:14">
      <c r="A525" s="13" t="str">
        <f t="shared" si="49"/>
        <v>SA</v>
      </c>
      <c r="B525" s="13" t="str">
        <f>VLOOKUP(A525,Families!A:B,2,FALSE)</f>
        <v xml:space="preserve"> System and Services Acquisition</v>
      </c>
      <c r="C525" s="13" t="str">
        <f>VLOOKUP(D525,'NIST 800-53 (Rev. 4)'!A:C,3,FALSE)</f>
        <v>ACQUISITION PROCESS</v>
      </c>
      <c r="D525" s="12" t="s">
        <v>97</v>
      </c>
      <c r="E525" s="55">
        <v>6</v>
      </c>
      <c r="F525" s="2" t="str">
        <f t="shared" si="48"/>
        <v>SA-4-6</v>
      </c>
      <c r="G525" s="17" t="s">
        <v>31</v>
      </c>
      <c r="H525" s="13" t="str">
        <f t="shared" si="50"/>
        <v>N</v>
      </c>
      <c r="I525" s="13"/>
      <c r="J525" s="13" t="str">
        <f t="shared" si="51"/>
        <v>N</v>
      </c>
      <c r="K525" s="13" t="str">
        <f>IFERROR(VLOOKUP(F525,'Low High Medium'!I:I,1,FALSE)," ")</f>
        <v xml:space="preserve"> </v>
      </c>
      <c r="L525" s="13" t="str">
        <f t="shared" si="52"/>
        <v>N</v>
      </c>
      <c r="M525" s="13" t="str">
        <f>IFERROR(VLOOKUP(F525,'Low High Medium'!D:D,1,FALSE)," ")</f>
        <v xml:space="preserve"> </v>
      </c>
      <c r="N525" s="13" t="str">
        <f>VLOOKUP(D525,'NIST 800-53 (Rev. 4)'!A:D,4,FALSE)</f>
        <v>P1</v>
      </c>
    </row>
    <row r="526" spans="1:14">
      <c r="A526" s="13" t="str">
        <f t="shared" si="49"/>
        <v>SA</v>
      </c>
      <c r="B526" s="13" t="str">
        <f>VLOOKUP(A526,Families!A:B,2,FALSE)</f>
        <v xml:space="preserve"> System and Services Acquisition</v>
      </c>
      <c r="C526" s="13" t="str">
        <f>VLOOKUP(D526,'NIST 800-53 (Rev. 4)'!A:C,3,FALSE)</f>
        <v>ACQUISITION PROCESS</v>
      </c>
      <c r="D526" s="12" t="s">
        <v>97</v>
      </c>
      <c r="E526" s="55">
        <v>7</v>
      </c>
      <c r="F526" s="2" t="str">
        <f t="shared" si="48"/>
        <v>SA-4-7</v>
      </c>
      <c r="G526" s="17" t="s">
        <v>174</v>
      </c>
      <c r="H526" s="13" t="str">
        <f t="shared" si="50"/>
        <v>N</v>
      </c>
      <c r="I526" s="13"/>
      <c r="J526" s="13" t="str">
        <f t="shared" si="51"/>
        <v>N</v>
      </c>
      <c r="K526" s="13" t="str">
        <f>IFERROR(VLOOKUP(F526,'Low High Medium'!I:I,1,FALSE)," ")</f>
        <v xml:space="preserve"> </v>
      </c>
      <c r="L526" s="13" t="str">
        <f t="shared" si="52"/>
        <v>N</v>
      </c>
      <c r="M526" s="13" t="str">
        <f>IFERROR(VLOOKUP(F526,'Low High Medium'!D:D,1,FALSE)," ")</f>
        <v xml:space="preserve"> </v>
      </c>
      <c r="N526" s="13" t="str">
        <f>VLOOKUP(D526,'NIST 800-53 (Rev. 4)'!A:D,4,FALSE)</f>
        <v>P1</v>
      </c>
    </row>
    <row r="527" spans="1:14">
      <c r="A527" s="13" t="str">
        <f t="shared" si="49"/>
        <v>SA</v>
      </c>
      <c r="B527" s="13" t="str">
        <f>VLOOKUP(A527,Families!A:B,2,FALSE)</f>
        <v xml:space="preserve"> System and Services Acquisition</v>
      </c>
      <c r="C527" s="13" t="str">
        <f>VLOOKUP(D527,'NIST 800-53 (Rev. 4)'!A:C,3,FALSE)</f>
        <v>ACQUISITION PROCESS</v>
      </c>
      <c r="D527" s="12" t="s">
        <v>97</v>
      </c>
      <c r="E527" s="55">
        <v>8</v>
      </c>
      <c r="F527" s="2" t="str">
        <f t="shared" si="48"/>
        <v>SA-4-8</v>
      </c>
      <c r="G527" s="17" t="s">
        <v>7</v>
      </c>
      <c r="H527" s="13" t="str">
        <f t="shared" si="50"/>
        <v>N</v>
      </c>
      <c r="I527" s="13"/>
      <c r="J527" s="13" t="str">
        <f t="shared" si="51"/>
        <v>Y</v>
      </c>
      <c r="K527" s="13" t="str">
        <f>IFERROR(VLOOKUP(F527,'Low High Medium'!I:I,1,FALSE)," ")</f>
        <v>SA-4-8</v>
      </c>
      <c r="L527" s="13" t="str">
        <f t="shared" si="52"/>
        <v>Y</v>
      </c>
      <c r="M527" s="13" t="str">
        <f>IFERROR(VLOOKUP(F527,'Low High Medium'!D:D,1,FALSE)," ")</f>
        <v>SA-4-8</v>
      </c>
      <c r="N527" s="13" t="str">
        <f>VLOOKUP(D527,'NIST 800-53 (Rev. 4)'!A:D,4,FALSE)</f>
        <v>P1</v>
      </c>
    </row>
    <row r="528" spans="1:14">
      <c r="A528" s="13" t="str">
        <f t="shared" si="49"/>
        <v>SA</v>
      </c>
      <c r="B528" s="13" t="str">
        <f>VLOOKUP(A528,Families!A:B,2,FALSE)</f>
        <v xml:space="preserve"> System and Services Acquisition</v>
      </c>
      <c r="C528" s="13" t="str">
        <f>VLOOKUP(D528,'NIST 800-53 (Rev. 4)'!A:C,3,FALSE)</f>
        <v>ACQUISITION PROCESS</v>
      </c>
      <c r="D528" s="12" t="s">
        <v>97</v>
      </c>
      <c r="E528" s="55">
        <v>9</v>
      </c>
      <c r="F528" s="2" t="str">
        <f t="shared" si="48"/>
        <v>SA-4-9</v>
      </c>
      <c r="G528" s="17" t="s">
        <v>175</v>
      </c>
      <c r="H528" s="13" t="str">
        <f t="shared" si="50"/>
        <v>N</v>
      </c>
      <c r="I528" s="13"/>
      <c r="J528" s="13" t="str">
        <f t="shared" si="51"/>
        <v>Y</v>
      </c>
      <c r="K528" s="13" t="str">
        <f>IFERROR(VLOOKUP(F528,'Low High Medium'!I:I,1,FALSE)," ")</f>
        <v>SA-4-9</v>
      </c>
      <c r="L528" s="13" t="str">
        <f t="shared" si="52"/>
        <v>Y</v>
      </c>
      <c r="M528" s="13" t="str">
        <f>IFERROR(VLOOKUP(F528,'Low High Medium'!D:D,1,FALSE)," ")</f>
        <v>SA-4-9</v>
      </c>
      <c r="N528" s="13" t="str">
        <f>VLOOKUP(D528,'NIST 800-53 (Rev. 4)'!A:D,4,FALSE)</f>
        <v>P1</v>
      </c>
    </row>
    <row r="529" spans="1:14">
      <c r="A529" s="13" t="str">
        <f t="shared" si="49"/>
        <v>SA</v>
      </c>
      <c r="B529" s="13" t="str">
        <f>VLOOKUP(A529,Families!A:B,2,FALSE)</f>
        <v xml:space="preserve"> System and Services Acquisition</v>
      </c>
      <c r="C529" s="13" t="str">
        <f>VLOOKUP(D529,'NIST 800-53 (Rev. 4)'!A:C,3,FALSE)</f>
        <v>ACQUISITION PROCESS</v>
      </c>
      <c r="D529" s="12" t="s">
        <v>97</v>
      </c>
      <c r="E529" s="55">
        <v>10</v>
      </c>
      <c r="F529" s="2" t="str">
        <f t="shared" si="48"/>
        <v>SA-4-10</v>
      </c>
      <c r="G529" s="17" t="s">
        <v>176</v>
      </c>
      <c r="H529" s="13" t="str">
        <f t="shared" si="50"/>
        <v>Y</v>
      </c>
      <c r="I529" s="13" t="str">
        <f t="shared" si="53"/>
        <v>SA-4-10</v>
      </c>
      <c r="J529" s="13" t="str">
        <f t="shared" si="51"/>
        <v>Y</v>
      </c>
      <c r="K529" s="13" t="str">
        <f>IFERROR(VLOOKUP(F529,'Low High Medium'!I:I,1,FALSE)," ")</f>
        <v>SA-4-10</v>
      </c>
      <c r="L529" s="13" t="str">
        <f t="shared" si="52"/>
        <v>Y</v>
      </c>
      <c r="M529" s="13" t="str">
        <f>IFERROR(VLOOKUP(F529,'Low High Medium'!D:D,1,FALSE)," ")</f>
        <v>SA-4-10</v>
      </c>
      <c r="N529" s="13" t="str">
        <f>VLOOKUP(D529,'NIST 800-53 (Rev. 4)'!A:D,4,FALSE)</f>
        <v>P1</v>
      </c>
    </row>
    <row r="530" spans="1:14">
      <c r="A530" s="13" t="str">
        <f t="shared" si="49"/>
        <v>SA</v>
      </c>
      <c r="B530" s="13" t="str">
        <f>VLOOKUP(A530,Families!A:B,2,FALSE)</f>
        <v xml:space="preserve"> System and Services Acquisition</v>
      </c>
      <c r="C530" s="13" t="str">
        <f>VLOOKUP(D530,'NIST 800-53 (Rev. 4)'!A:C,3,FALSE)</f>
        <v>INFORMATION SYSTEM DOCUMENTATION</v>
      </c>
      <c r="D530" s="12" t="s">
        <v>173</v>
      </c>
      <c r="E530" s="55">
        <v>0</v>
      </c>
      <c r="F530" s="2" t="str">
        <f t="shared" si="48"/>
        <v>SA-5-0</v>
      </c>
      <c r="G530" s="17" t="s">
        <v>710</v>
      </c>
      <c r="H530" s="13" t="str">
        <f t="shared" si="50"/>
        <v>Y</v>
      </c>
      <c r="I530" s="13" t="str">
        <f t="shared" si="53"/>
        <v>SA-5-0</v>
      </c>
      <c r="J530" s="13" t="str">
        <f t="shared" si="51"/>
        <v>Y</v>
      </c>
      <c r="K530" s="13" t="str">
        <f>IFERROR(VLOOKUP(F530,'Low High Medium'!I:I,1,FALSE)," ")</f>
        <v>SA-5-0</v>
      </c>
      <c r="L530" s="13" t="str">
        <f t="shared" si="52"/>
        <v>Y</v>
      </c>
      <c r="M530" s="13" t="str">
        <f>IFERROR(VLOOKUP(F530,'Low High Medium'!D:D,1,FALSE)," ")</f>
        <v>SA-5-0</v>
      </c>
      <c r="N530" s="13" t="str">
        <f>VLOOKUP(D530,'NIST 800-53 (Rev. 4)'!A:D,4,FALSE)</f>
        <v>P2</v>
      </c>
    </row>
    <row r="531" spans="1:14">
      <c r="A531" s="13" t="str">
        <f t="shared" si="49"/>
        <v>SA</v>
      </c>
      <c r="B531" s="13" t="str">
        <f>VLOOKUP(A531,Families!A:B,2,FALSE)</f>
        <v xml:space="preserve"> System and Services Acquisition</v>
      </c>
      <c r="C531" s="13" t="str">
        <f>VLOOKUP(D531,'NIST 800-53 (Rev. 4)'!A:C,3,FALSE)</f>
        <v>INFORMATION SYSTEM DOCUMENTATION</v>
      </c>
      <c r="D531" s="12" t="s">
        <v>173</v>
      </c>
      <c r="E531" s="55">
        <v>1</v>
      </c>
      <c r="F531" s="2" t="str">
        <f t="shared" si="48"/>
        <v>SA-5-1</v>
      </c>
      <c r="G531" s="17" t="s">
        <v>611</v>
      </c>
      <c r="H531" s="13" t="str">
        <f t="shared" si="50"/>
        <v>N</v>
      </c>
      <c r="I531" s="13"/>
      <c r="J531" s="13" t="str">
        <f t="shared" si="51"/>
        <v>N</v>
      </c>
      <c r="K531" s="13" t="str">
        <f>IFERROR(VLOOKUP(F531,'Low High Medium'!I:I,1,FALSE)," ")</f>
        <v xml:space="preserve"> </v>
      </c>
      <c r="L531" s="13" t="str">
        <f t="shared" si="52"/>
        <v>N</v>
      </c>
      <c r="M531" s="13" t="str">
        <f>IFERROR(VLOOKUP(F531,'Low High Medium'!D:D,1,FALSE)," ")</f>
        <v xml:space="preserve"> </v>
      </c>
      <c r="N531" s="13" t="str">
        <f>VLOOKUP(D531,'NIST 800-53 (Rev. 4)'!A:D,4,FALSE)</f>
        <v>P2</v>
      </c>
    </row>
    <row r="532" spans="1:14">
      <c r="A532" s="13" t="str">
        <f t="shared" si="49"/>
        <v>SA</v>
      </c>
      <c r="B532" s="13" t="str">
        <f>VLOOKUP(A532,Families!A:B,2,FALSE)</f>
        <v xml:space="preserve"> System and Services Acquisition</v>
      </c>
      <c r="C532" s="13" t="str">
        <f>VLOOKUP(D532,'NIST 800-53 (Rev. 4)'!A:C,3,FALSE)</f>
        <v>INFORMATION SYSTEM DOCUMENTATION</v>
      </c>
      <c r="D532" s="12" t="s">
        <v>173</v>
      </c>
      <c r="E532" s="55">
        <v>2</v>
      </c>
      <c r="F532" s="2" t="str">
        <f t="shared" si="48"/>
        <v>SA-5-2</v>
      </c>
      <c r="G532" s="17" t="s">
        <v>611</v>
      </c>
      <c r="H532" s="13" t="str">
        <f t="shared" si="50"/>
        <v>N</v>
      </c>
      <c r="I532" s="13"/>
      <c r="J532" s="13" t="str">
        <f t="shared" si="51"/>
        <v>N</v>
      </c>
      <c r="K532" s="13" t="str">
        <f>IFERROR(VLOOKUP(F532,'Low High Medium'!I:I,1,FALSE)," ")</f>
        <v xml:space="preserve"> </v>
      </c>
      <c r="L532" s="13" t="str">
        <f t="shared" si="52"/>
        <v>N</v>
      </c>
      <c r="M532" s="13" t="str">
        <f>IFERROR(VLOOKUP(F532,'Low High Medium'!D:D,1,FALSE)," ")</f>
        <v xml:space="preserve"> </v>
      </c>
      <c r="N532" s="13" t="str">
        <f>VLOOKUP(D532,'NIST 800-53 (Rev. 4)'!A:D,4,FALSE)</f>
        <v>P2</v>
      </c>
    </row>
    <row r="533" spans="1:14">
      <c r="A533" s="13" t="str">
        <f t="shared" si="49"/>
        <v>SA</v>
      </c>
      <c r="B533" s="13" t="str">
        <f>VLOOKUP(A533,Families!A:B,2,FALSE)</f>
        <v xml:space="preserve"> System and Services Acquisition</v>
      </c>
      <c r="C533" s="13" t="str">
        <f>VLOOKUP(D533,'NIST 800-53 (Rev. 4)'!A:C,3,FALSE)</f>
        <v>INFORMATION SYSTEM DOCUMENTATION</v>
      </c>
      <c r="D533" s="12" t="s">
        <v>173</v>
      </c>
      <c r="E533" s="55">
        <v>3</v>
      </c>
      <c r="F533" s="2" t="str">
        <f t="shared" si="48"/>
        <v>SA-5-3</v>
      </c>
      <c r="G533" s="17" t="s">
        <v>611</v>
      </c>
      <c r="H533" s="13" t="str">
        <f t="shared" si="50"/>
        <v>N</v>
      </c>
      <c r="I533" s="13"/>
      <c r="J533" s="13" t="str">
        <f t="shared" si="51"/>
        <v>N</v>
      </c>
      <c r="K533" s="13" t="str">
        <f>IFERROR(VLOOKUP(F533,'Low High Medium'!I:I,1,FALSE)," ")</f>
        <v xml:space="preserve"> </v>
      </c>
      <c r="L533" s="13" t="str">
        <f t="shared" si="52"/>
        <v>N</v>
      </c>
      <c r="M533" s="13" t="str">
        <f>IFERROR(VLOOKUP(F533,'Low High Medium'!D:D,1,FALSE)," ")</f>
        <v xml:space="preserve"> </v>
      </c>
      <c r="N533" s="13" t="str">
        <f>VLOOKUP(D533,'NIST 800-53 (Rev. 4)'!A:D,4,FALSE)</f>
        <v>P2</v>
      </c>
    </row>
    <row r="534" spans="1:14">
      <c r="A534" s="13" t="str">
        <f t="shared" si="49"/>
        <v>SA</v>
      </c>
      <c r="B534" s="13" t="str">
        <f>VLOOKUP(A534,Families!A:B,2,FALSE)</f>
        <v xml:space="preserve"> System and Services Acquisition</v>
      </c>
      <c r="C534" s="13" t="str">
        <f>VLOOKUP(D534,'NIST 800-53 (Rev. 4)'!A:C,3,FALSE)</f>
        <v>INFORMATION SYSTEM DOCUMENTATION</v>
      </c>
      <c r="D534" s="12" t="s">
        <v>173</v>
      </c>
      <c r="E534" s="55">
        <v>4</v>
      </c>
      <c r="F534" s="2" t="str">
        <f t="shared" si="48"/>
        <v>SA-5-4</v>
      </c>
      <c r="G534" s="17" t="s">
        <v>611</v>
      </c>
      <c r="H534" s="13" t="str">
        <f t="shared" si="50"/>
        <v>N</v>
      </c>
      <c r="I534" s="13"/>
      <c r="J534" s="13" t="str">
        <f t="shared" si="51"/>
        <v>N</v>
      </c>
      <c r="K534" s="13" t="str">
        <f>IFERROR(VLOOKUP(F534,'Low High Medium'!I:I,1,FALSE)," ")</f>
        <v xml:space="preserve"> </v>
      </c>
      <c r="L534" s="13" t="str">
        <f t="shared" si="52"/>
        <v>N</v>
      </c>
      <c r="M534" s="13" t="str">
        <f>IFERROR(VLOOKUP(F534,'Low High Medium'!D:D,1,FALSE)," ")</f>
        <v xml:space="preserve"> </v>
      </c>
      <c r="N534" s="13" t="str">
        <f>VLOOKUP(D534,'NIST 800-53 (Rev. 4)'!A:D,4,FALSE)</f>
        <v>P2</v>
      </c>
    </row>
    <row r="535" spans="1:14">
      <c r="A535" s="13" t="str">
        <f t="shared" si="49"/>
        <v>SA</v>
      </c>
      <c r="B535" s="13" t="str">
        <f>VLOOKUP(A535,Families!A:B,2,FALSE)</f>
        <v xml:space="preserve"> System and Services Acquisition</v>
      </c>
      <c r="C535" s="13" t="str">
        <f>VLOOKUP(D535,'NIST 800-53 (Rev. 4)'!A:C,3,FALSE)</f>
        <v>INFORMATION SYSTEM DOCUMENTATION</v>
      </c>
      <c r="D535" s="12" t="s">
        <v>173</v>
      </c>
      <c r="E535" s="55">
        <v>5</v>
      </c>
      <c r="F535" s="2" t="str">
        <f t="shared" si="48"/>
        <v>SA-5-5</v>
      </c>
      <c r="G535" s="17" t="s">
        <v>611</v>
      </c>
      <c r="H535" s="13" t="str">
        <f t="shared" si="50"/>
        <v>N</v>
      </c>
      <c r="I535" s="13"/>
      <c r="J535" s="13" t="str">
        <f t="shared" si="51"/>
        <v>N</v>
      </c>
      <c r="K535" s="13" t="str">
        <f>IFERROR(VLOOKUP(F535,'Low High Medium'!I:I,1,FALSE)," ")</f>
        <v xml:space="preserve"> </v>
      </c>
      <c r="L535" s="13" t="str">
        <f t="shared" si="52"/>
        <v>N</v>
      </c>
      <c r="M535" s="13" t="str">
        <f>IFERROR(VLOOKUP(F535,'Low High Medium'!D:D,1,FALSE)," ")</f>
        <v xml:space="preserve"> </v>
      </c>
      <c r="N535" s="13" t="str">
        <f>VLOOKUP(D535,'NIST 800-53 (Rev. 4)'!A:D,4,FALSE)</f>
        <v>P2</v>
      </c>
    </row>
    <row r="536" spans="1:14">
      <c r="A536" s="13" t="str">
        <f t="shared" si="49"/>
        <v>SA</v>
      </c>
      <c r="B536" s="13" t="str">
        <f>VLOOKUP(A536,Families!A:B,2,FALSE)</f>
        <v xml:space="preserve"> System and Services Acquisition</v>
      </c>
      <c r="C536" s="13" t="str">
        <f>VLOOKUP(D536,'NIST 800-53 (Rev. 4)'!A:C,3,FALSE)</f>
        <v>SECURITY ENGINEERING PRINCIPLES</v>
      </c>
      <c r="D536" s="12" t="s">
        <v>502</v>
      </c>
      <c r="E536" s="56">
        <v>0</v>
      </c>
      <c r="F536" s="2" t="str">
        <f t="shared" si="48"/>
        <v>SA-8-0</v>
      </c>
      <c r="G536" s="17" t="s">
        <v>711</v>
      </c>
      <c r="H536" s="13" t="str">
        <f t="shared" si="50"/>
        <v>N</v>
      </c>
      <c r="I536" s="13"/>
      <c r="J536" s="13" t="str">
        <f t="shared" si="51"/>
        <v>Y</v>
      </c>
      <c r="K536" s="13" t="str">
        <f>IFERROR(VLOOKUP(F536,'Low High Medium'!I:I,1,FALSE)," ")</f>
        <v>SA-8-0</v>
      </c>
      <c r="L536" s="13" t="str">
        <f t="shared" si="52"/>
        <v>Y</v>
      </c>
      <c r="M536" s="13" t="str">
        <f>IFERROR(VLOOKUP(F536,'Low High Medium'!D:D,1,FALSE)," ")</f>
        <v>SA-8-0</v>
      </c>
      <c r="N536" s="13" t="str">
        <f>VLOOKUP(D536,'NIST 800-53 (Rev. 4)'!A:D,4,FALSE)</f>
        <v>P1</v>
      </c>
    </row>
    <row r="537" spans="1:14">
      <c r="A537" s="13" t="str">
        <f t="shared" si="49"/>
        <v>SA</v>
      </c>
      <c r="B537" s="13" t="str">
        <f>VLOOKUP(A537,Families!A:B,2,FALSE)</f>
        <v xml:space="preserve"> System and Services Acquisition</v>
      </c>
      <c r="C537" s="13" t="str">
        <f>VLOOKUP(D537,'NIST 800-53 (Rev. 4)'!A:C,3,FALSE)</f>
        <v>EXTERNAL INFORMATION SYSTEM SERVICES</v>
      </c>
      <c r="D537" s="12" t="s">
        <v>102</v>
      </c>
      <c r="E537" s="55">
        <v>0</v>
      </c>
      <c r="F537" s="2" t="str">
        <f t="shared" si="48"/>
        <v>SA-9-0</v>
      </c>
      <c r="G537" s="17" t="s">
        <v>712</v>
      </c>
      <c r="H537" s="13" t="str">
        <f t="shared" si="50"/>
        <v>Y</v>
      </c>
      <c r="I537" s="13" t="str">
        <f t="shared" si="53"/>
        <v>SA-9-0</v>
      </c>
      <c r="J537" s="13" t="str">
        <f t="shared" si="51"/>
        <v>Y</v>
      </c>
      <c r="K537" s="13" t="str">
        <f>IFERROR(VLOOKUP(F537,'Low High Medium'!I:I,1,FALSE)," ")</f>
        <v>SA-9-0</v>
      </c>
      <c r="L537" s="13" t="str">
        <f t="shared" si="52"/>
        <v>Y</v>
      </c>
      <c r="M537" s="13" t="str">
        <f>IFERROR(VLOOKUP(F537,'Low High Medium'!D:D,1,FALSE)," ")</f>
        <v>SA-9-0</v>
      </c>
      <c r="N537" s="13" t="str">
        <f>VLOOKUP(D537,'NIST 800-53 (Rev. 4)'!A:D,4,FALSE)</f>
        <v>P1</v>
      </c>
    </row>
    <row r="538" spans="1:14">
      <c r="A538" s="13" t="str">
        <f t="shared" si="49"/>
        <v>SA</v>
      </c>
      <c r="B538" s="13" t="str">
        <f>VLOOKUP(A538,Families!A:B,2,FALSE)</f>
        <v xml:space="preserve"> System and Services Acquisition</v>
      </c>
      <c r="C538" s="13" t="str">
        <f>VLOOKUP(D538,'NIST 800-53 (Rev. 4)'!A:C,3,FALSE)</f>
        <v>EXTERNAL INFORMATION SYSTEM SERVICES</v>
      </c>
      <c r="D538" s="12" t="s">
        <v>102</v>
      </c>
      <c r="E538" s="55">
        <v>1</v>
      </c>
      <c r="F538" s="2" t="str">
        <f t="shared" si="48"/>
        <v>SA-9-1</v>
      </c>
      <c r="G538" s="17" t="s">
        <v>177</v>
      </c>
      <c r="H538" s="13" t="str">
        <f t="shared" si="50"/>
        <v>N</v>
      </c>
      <c r="I538" s="13"/>
      <c r="J538" s="13" t="str">
        <f t="shared" si="51"/>
        <v>Y</v>
      </c>
      <c r="K538" s="13" t="str">
        <f>IFERROR(VLOOKUP(F538,'Low High Medium'!I:I,1,FALSE)," ")</f>
        <v>SA-9-1</v>
      </c>
      <c r="L538" s="13" t="str">
        <f t="shared" si="52"/>
        <v>Y</v>
      </c>
      <c r="M538" s="13" t="str">
        <f>IFERROR(VLOOKUP(F538,'Low High Medium'!D:D,1,FALSE)," ")</f>
        <v>SA-9-1</v>
      </c>
      <c r="N538" s="13" t="str">
        <f>VLOOKUP(D538,'NIST 800-53 (Rev. 4)'!A:D,4,FALSE)</f>
        <v>P1</v>
      </c>
    </row>
    <row r="539" spans="1:14">
      <c r="A539" s="13" t="str">
        <f t="shared" si="49"/>
        <v>SA</v>
      </c>
      <c r="B539" s="13" t="str">
        <f>VLOOKUP(A539,Families!A:B,2,FALSE)</f>
        <v xml:space="preserve"> System and Services Acquisition</v>
      </c>
      <c r="C539" s="13" t="str">
        <f>VLOOKUP(D539,'NIST 800-53 (Rev. 4)'!A:C,3,FALSE)</f>
        <v>EXTERNAL INFORMATION SYSTEM SERVICES</v>
      </c>
      <c r="D539" s="12" t="s">
        <v>102</v>
      </c>
      <c r="E539" s="55">
        <v>2</v>
      </c>
      <c r="F539" s="2" t="str">
        <f t="shared" si="48"/>
        <v>SA-9-2</v>
      </c>
      <c r="G539" s="17" t="s">
        <v>72</v>
      </c>
      <c r="H539" s="13" t="str">
        <f t="shared" si="50"/>
        <v>N</v>
      </c>
      <c r="I539" s="13"/>
      <c r="J539" s="13" t="str">
        <f t="shared" si="51"/>
        <v>Y</v>
      </c>
      <c r="K539" s="13" t="str">
        <f>IFERROR(VLOOKUP(F539,'Low High Medium'!I:I,1,FALSE)," ")</f>
        <v>SA-9-2</v>
      </c>
      <c r="L539" s="13" t="str">
        <f t="shared" si="52"/>
        <v>Y</v>
      </c>
      <c r="M539" s="13" t="str">
        <f>IFERROR(VLOOKUP(F539,'Low High Medium'!D:D,1,FALSE)," ")</f>
        <v>SA-9-2</v>
      </c>
      <c r="N539" s="13" t="str">
        <f>VLOOKUP(D539,'NIST 800-53 (Rev. 4)'!A:D,4,FALSE)</f>
        <v>P1</v>
      </c>
    </row>
    <row r="540" spans="1:14">
      <c r="A540" s="13" t="str">
        <f t="shared" si="49"/>
        <v>SA</v>
      </c>
      <c r="B540" s="13" t="str">
        <f>VLOOKUP(A540,Families!A:B,2,FALSE)</f>
        <v xml:space="preserve"> System and Services Acquisition</v>
      </c>
      <c r="C540" s="13" t="str">
        <f>VLOOKUP(D540,'NIST 800-53 (Rev. 4)'!A:C,3,FALSE)</f>
        <v>EXTERNAL INFORMATION SYSTEM SERVICES</v>
      </c>
      <c r="D540" s="12" t="s">
        <v>102</v>
      </c>
      <c r="E540" s="55">
        <v>3</v>
      </c>
      <c r="F540" s="2" t="str">
        <f t="shared" si="48"/>
        <v>SA-9-3</v>
      </c>
      <c r="G540" s="17" t="s">
        <v>609</v>
      </c>
      <c r="H540" s="13" t="str">
        <f t="shared" si="50"/>
        <v>N</v>
      </c>
      <c r="I540" s="13"/>
      <c r="J540" s="13" t="str">
        <f t="shared" si="51"/>
        <v>N</v>
      </c>
      <c r="K540" s="13" t="str">
        <f>IFERROR(VLOOKUP(F540,'Low High Medium'!I:I,1,FALSE)," ")</f>
        <v xml:space="preserve"> </v>
      </c>
      <c r="L540" s="13" t="str">
        <f t="shared" si="52"/>
        <v>N</v>
      </c>
      <c r="M540" s="13" t="str">
        <f>IFERROR(VLOOKUP(F540,'Low High Medium'!D:D,1,FALSE)," ")</f>
        <v xml:space="preserve"> </v>
      </c>
      <c r="N540" s="13" t="str">
        <f>VLOOKUP(D540,'NIST 800-53 (Rev. 4)'!A:D,4,FALSE)</f>
        <v>P1</v>
      </c>
    </row>
    <row r="541" spans="1:14">
      <c r="A541" s="13" t="str">
        <f t="shared" si="49"/>
        <v>SA</v>
      </c>
      <c r="B541" s="13" t="str">
        <f>VLOOKUP(A541,Families!A:B,2,FALSE)</f>
        <v xml:space="preserve"> System and Services Acquisition</v>
      </c>
      <c r="C541" s="13" t="str">
        <f>VLOOKUP(D541,'NIST 800-53 (Rev. 4)'!A:C,3,FALSE)</f>
        <v>EXTERNAL INFORMATION SYSTEM SERVICES</v>
      </c>
      <c r="D541" s="12" t="s">
        <v>102</v>
      </c>
      <c r="E541" s="55">
        <v>4</v>
      </c>
      <c r="F541" s="2" t="str">
        <f t="shared" si="48"/>
        <v>SA-9-4</v>
      </c>
      <c r="G541" s="17" t="s">
        <v>609</v>
      </c>
      <c r="H541" s="13" t="str">
        <f t="shared" si="50"/>
        <v>N</v>
      </c>
      <c r="I541" s="13"/>
      <c r="J541" s="13" t="str">
        <f t="shared" si="51"/>
        <v>Y</v>
      </c>
      <c r="K541" s="13" t="str">
        <f>IFERROR(VLOOKUP(F541,'Low High Medium'!I:I,1,FALSE)," ")</f>
        <v>SA-9-4</v>
      </c>
      <c r="L541" s="13" t="str">
        <f t="shared" si="52"/>
        <v>Y</v>
      </c>
      <c r="M541" s="13" t="str">
        <f>IFERROR(VLOOKUP(F541,'Low High Medium'!D:D,1,FALSE)," ")</f>
        <v>SA-9-4</v>
      </c>
      <c r="N541" s="13" t="str">
        <f>VLOOKUP(D541,'NIST 800-53 (Rev. 4)'!A:D,4,FALSE)</f>
        <v>P1</v>
      </c>
    </row>
    <row r="542" spans="1:14">
      <c r="A542" s="13" t="str">
        <f t="shared" si="49"/>
        <v>SA</v>
      </c>
      <c r="B542" s="13" t="str">
        <f>VLOOKUP(A542,Families!A:B,2,FALSE)</f>
        <v xml:space="preserve"> System and Services Acquisition</v>
      </c>
      <c r="C542" s="13" t="str">
        <f>VLOOKUP(D542,'NIST 800-53 (Rev. 4)'!A:C,3,FALSE)</f>
        <v>EXTERNAL INFORMATION SYSTEM SERVICES</v>
      </c>
      <c r="D542" s="12" t="s">
        <v>102</v>
      </c>
      <c r="E542" s="55">
        <v>5</v>
      </c>
      <c r="F542" s="2" t="str">
        <f t="shared" si="48"/>
        <v>SA-9-5</v>
      </c>
      <c r="G542" s="17" t="s">
        <v>609</v>
      </c>
      <c r="H542" s="13" t="str">
        <f t="shared" si="50"/>
        <v>N</v>
      </c>
      <c r="I542" s="13"/>
      <c r="J542" s="13" t="str">
        <f t="shared" si="51"/>
        <v>Y</v>
      </c>
      <c r="K542" s="13" t="str">
        <f>IFERROR(VLOOKUP(F542,'Low High Medium'!I:I,1,FALSE)," ")</f>
        <v>SA-9-5</v>
      </c>
      <c r="L542" s="13" t="str">
        <f t="shared" si="52"/>
        <v>Y</v>
      </c>
      <c r="M542" s="13" t="str">
        <f>IFERROR(VLOOKUP(F542,'Low High Medium'!D:D,1,FALSE)," ")</f>
        <v>SA-9-5</v>
      </c>
      <c r="N542" s="13" t="str">
        <f>VLOOKUP(D542,'NIST 800-53 (Rev. 4)'!A:D,4,FALSE)</f>
        <v>P1</v>
      </c>
    </row>
    <row r="543" spans="1:14">
      <c r="A543" s="13" t="str">
        <f t="shared" si="49"/>
        <v>SA</v>
      </c>
      <c r="B543" s="13" t="str">
        <f>VLOOKUP(A543,Families!A:B,2,FALSE)</f>
        <v xml:space="preserve"> System and Services Acquisition</v>
      </c>
      <c r="C543" s="13" t="str">
        <f>VLOOKUP(D543,'NIST 800-53 (Rev. 4)'!A:C,3,FALSE)</f>
        <v>DEVELOPER CONFIGURATION MANAGEMENT</v>
      </c>
      <c r="D543" s="12" t="s">
        <v>178</v>
      </c>
      <c r="E543" s="55">
        <v>0</v>
      </c>
      <c r="F543" s="2" t="str">
        <f t="shared" si="48"/>
        <v>SA-10-0</v>
      </c>
      <c r="G543" s="17" t="s">
        <v>713</v>
      </c>
      <c r="H543" s="13" t="str">
        <f t="shared" si="50"/>
        <v>N</v>
      </c>
      <c r="I543" s="13"/>
      <c r="J543" s="13" t="str">
        <f t="shared" si="51"/>
        <v>Y</v>
      </c>
      <c r="K543" s="13" t="str">
        <f>IFERROR(VLOOKUP(F543,'Low High Medium'!I:I,1,FALSE)," ")</f>
        <v>SA-10-0</v>
      </c>
      <c r="L543" s="13" t="str">
        <f t="shared" si="52"/>
        <v>Y</v>
      </c>
      <c r="M543" s="13" t="str">
        <f>IFERROR(VLOOKUP(F543,'Low High Medium'!D:D,1,FALSE)," ")</f>
        <v>SA-10-0</v>
      </c>
      <c r="N543" s="13" t="str">
        <f>VLOOKUP(D543,'NIST 800-53 (Rev. 4)'!A:D,4,FALSE)</f>
        <v>P1</v>
      </c>
    </row>
    <row r="544" spans="1:14">
      <c r="A544" s="13" t="str">
        <f t="shared" si="49"/>
        <v>SA</v>
      </c>
      <c r="B544" s="13" t="str">
        <f>VLOOKUP(A544,Families!A:B,2,FALSE)</f>
        <v xml:space="preserve"> System and Services Acquisition</v>
      </c>
      <c r="C544" s="13" t="str">
        <f>VLOOKUP(D544,'NIST 800-53 (Rev. 4)'!A:C,3,FALSE)</f>
        <v>DEVELOPER CONFIGURATION MANAGEMENT</v>
      </c>
      <c r="D544" s="12" t="s">
        <v>178</v>
      </c>
      <c r="E544" s="55">
        <v>1</v>
      </c>
      <c r="F544" s="2" t="str">
        <f t="shared" si="48"/>
        <v>SA-10-1</v>
      </c>
      <c r="G544" s="17" t="s">
        <v>94</v>
      </c>
      <c r="H544" s="13" t="str">
        <f t="shared" si="50"/>
        <v>N</v>
      </c>
      <c r="I544" s="13"/>
      <c r="J544" s="13" t="str">
        <f t="shared" si="51"/>
        <v>Y</v>
      </c>
      <c r="K544" s="13" t="str">
        <f>IFERROR(VLOOKUP(F544,'Low High Medium'!I:I,1,FALSE)," ")</f>
        <v>SA-10-1</v>
      </c>
      <c r="L544" s="13" t="str">
        <f t="shared" si="52"/>
        <v>Y</v>
      </c>
      <c r="M544" s="13" t="str">
        <f>IFERROR(VLOOKUP(F544,'Low High Medium'!D:D,1,FALSE)," ")</f>
        <v>SA-10-1</v>
      </c>
      <c r="N544" s="13" t="str">
        <f>VLOOKUP(D544,'NIST 800-53 (Rev. 4)'!A:D,4,FALSE)</f>
        <v>P1</v>
      </c>
    </row>
    <row r="545" spans="1:14">
      <c r="A545" s="13" t="str">
        <f t="shared" si="49"/>
        <v>SA</v>
      </c>
      <c r="B545" s="13" t="str">
        <f>VLOOKUP(A545,Families!A:B,2,FALSE)</f>
        <v xml:space="preserve"> System and Services Acquisition</v>
      </c>
      <c r="C545" s="13" t="str">
        <f>VLOOKUP(D545,'NIST 800-53 (Rev. 4)'!A:C,3,FALSE)</f>
        <v>DEVELOPER CONFIGURATION MANAGEMENT</v>
      </c>
      <c r="D545" s="12" t="s">
        <v>178</v>
      </c>
      <c r="E545" s="55">
        <v>2</v>
      </c>
      <c r="F545" s="2" t="str">
        <f t="shared" si="48"/>
        <v>SA-10-2</v>
      </c>
      <c r="G545" s="17" t="s">
        <v>609</v>
      </c>
      <c r="H545" s="13" t="str">
        <f t="shared" si="50"/>
        <v>N</v>
      </c>
      <c r="I545" s="13"/>
      <c r="J545" s="13" t="str">
        <f t="shared" si="51"/>
        <v>N</v>
      </c>
      <c r="K545" s="13" t="str">
        <f>IFERROR(VLOOKUP(F545,'Low High Medium'!I:I,1,FALSE)," ")</f>
        <v xml:space="preserve"> </v>
      </c>
      <c r="L545" s="13" t="str">
        <f t="shared" si="52"/>
        <v>N</v>
      </c>
      <c r="M545" s="13" t="str">
        <f>IFERROR(VLOOKUP(F545,'Low High Medium'!D:D,1,FALSE)," ")</f>
        <v xml:space="preserve"> </v>
      </c>
      <c r="N545" s="13" t="str">
        <f>VLOOKUP(D545,'NIST 800-53 (Rev. 4)'!A:D,4,FALSE)</f>
        <v>P1</v>
      </c>
    </row>
    <row r="546" spans="1:14">
      <c r="A546" s="13" t="str">
        <f t="shared" si="49"/>
        <v>SA</v>
      </c>
      <c r="B546" s="13" t="str">
        <f>VLOOKUP(A546,Families!A:B,2,FALSE)</f>
        <v xml:space="preserve"> System and Services Acquisition</v>
      </c>
      <c r="C546" s="13" t="str">
        <f>VLOOKUP(D546,'NIST 800-53 (Rev. 4)'!A:C,3,FALSE)</f>
        <v>DEVELOPER CONFIGURATION MANAGEMENT</v>
      </c>
      <c r="D546" s="12" t="s">
        <v>178</v>
      </c>
      <c r="E546" s="55">
        <v>3</v>
      </c>
      <c r="F546" s="2" t="str">
        <f t="shared" si="48"/>
        <v>SA-10-3</v>
      </c>
      <c r="G546" s="17" t="s">
        <v>94</v>
      </c>
      <c r="H546" s="13" t="str">
        <f t="shared" si="50"/>
        <v>N</v>
      </c>
      <c r="I546" s="13"/>
      <c r="J546" s="13" t="str">
        <f t="shared" si="51"/>
        <v>N</v>
      </c>
      <c r="K546" s="13" t="str">
        <f>IFERROR(VLOOKUP(F546,'Low High Medium'!I:I,1,FALSE)," ")</f>
        <v xml:space="preserve"> </v>
      </c>
      <c r="L546" s="13" t="str">
        <f t="shared" si="52"/>
        <v>N</v>
      </c>
      <c r="M546" s="13" t="str">
        <f>IFERROR(VLOOKUP(F546,'Low High Medium'!D:D,1,FALSE)," ")</f>
        <v xml:space="preserve"> </v>
      </c>
      <c r="N546" s="13" t="str">
        <f>VLOOKUP(D546,'NIST 800-53 (Rev. 4)'!A:D,4,FALSE)</f>
        <v>P1</v>
      </c>
    </row>
    <row r="547" spans="1:14">
      <c r="A547" s="13" t="str">
        <f t="shared" si="49"/>
        <v>SA</v>
      </c>
      <c r="B547" s="13" t="str">
        <f>VLOOKUP(A547,Families!A:B,2,FALSE)</f>
        <v xml:space="preserve"> System and Services Acquisition</v>
      </c>
      <c r="C547" s="13" t="str">
        <f>VLOOKUP(D547,'NIST 800-53 (Rev. 4)'!A:C,3,FALSE)</f>
        <v>DEVELOPER CONFIGURATION MANAGEMENT</v>
      </c>
      <c r="D547" s="12" t="s">
        <v>178</v>
      </c>
      <c r="E547" s="55">
        <v>4</v>
      </c>
      <c r="F547" s="2" t="str">
        <f t="shared" si="48"/>
        <v>SA-10-4</v>
      </c>
      <c r="G547" s="17" t="s">
        <v>609</v>
      </c>
      <c r="H547" s="13" t="str">
        <f t="shared" si="50"/>
        <v>N</v>
      </c>
      <c r="I547" s="13"/>
      <c r="J547" s="13" t="str">
        <f t="shared" si="51"/>
        <v>N</v>
      </c>
      <c r="K547" s="13" t="str">
        <f>IFERROR(VLOOKUP(F547,'Low High Medium'!I:I,1,FALSE)," ")</f>
        <v xml:space="preserve"> </v>
      </c>
      <c r="L547" s="13" t="str">
        <f t="shared" si="52"/>
        <v>N</v>
      </c>
      <c r="M547" s="13" t="str">
        <f>IFERROR(VLOOKUP(F547,'Low High Medium'!D:D,1,FALSE)," ")</f>
        <v xml:space="preserve"> </v>
      </c>
      <c r="N547" s="13" t="str">
        <f>VLOOKUP(D547,'NIST 800-53 (Rev. 4)'!A:D,4,FALSE)</f>
        <v>P1</v>
      </c>
    </row>
    <row r="548" spans="1:14">
      <c r="A548" s="13" t="str">
        <f t="shared" si="49"/>
        <v>SA</v>
      </c>
      <c r="B548" s="13" t="str">
        <f>VLOOKUP(A548,Families!A:B,2,FALSE)</f>
        <v xml:space="preserve"> System and Services Acquisition</v>
      </c>
      <c r="C548" s="13" t="str">
        <f>VLOOKUP(D548,'NIST 800-53 (Rev. 4)'!A:C,3,FALSE)</f>
        <v>DEVELOPER CONFIGURATION MANAGEMENT</v>
      </c>
      <c r="D548" s="12" t="s">
        <v>178</v>
      </c>
      <c r="E548" s="55">
        <v>5</v>
      </c>
      <c r="F548" s="2" t="str">
        <f t="shared" si="48"/>
        <v>SA-10-5</v>
      </c>
      <c r="G548" s="17" t="s">
        <v>609</v>
      </c>
      <c r="H548" s="13" t="str">
        <f t="shared" si="50"/>
        <v>N</v>
      </c>
      <c r="I548" s="13"/>
      <c r="J548" s="13" t="str">
        <f t="shared" si="51"/>
        <v>N</v>
      </c>
      <c r="K548" s="13" t="str">
        <f>IFERROR(VLOOKUP(F548,'Low High Medium'!I:I,1,FALSE)," ")</f>
        <v xml:space="preserve"> </v>
      </c>
      <c r="L548" s="13" t="str">
        <f t="shared" si="52"/>
        <v>N</v>
      </c>
      <c r="M548" s="13" t="str">
        <f>IFERROR(VLOOKUP(F548,'Low High Medium'!D:D,1,FALSE)," ")</f>
        <v xml:space="preserve"> </v>
      </c>
      <c r="N548" s="13" t="str">
        <f>VLOOKUP(D548,'NIST 800-53 (Rev. 4)'!A:D,4,FALSE)</f>
        <v>P1</v>
      </c>
    </row>
    <row r="549" spans="1:14">
      <c r="A549" s="13" t="str">
        <f t="shared" si="49"/>
        <v>SA</v>
      </c>
      <c r="B549" s="13" t="str">
        <f>VLOOKUP(A549,Families!A:B,2,FALSE)</f>
        <v xml:space="preserve"> System and Services Acquisition</v>
      </c>
      <c r="C549" s="13" t="str">
        <f>VLOOKUP(D549,'NIST 800-53 (Rev. 4)'!A:C,3,FALSE)</f>
        <v>DEVELOPER CONFIGURATION MANAGEMENT</v>
      </c>
      <c r="D549" s="12" t="s">
        <v>178</v>
      </c>
      <c r="E549" s="55">
        <v>6</v>
      </c>
      <c r="F549" s="2" t="str">
        <f t="shared" ref="F549:F612" si="54">CONCATENATE(D549,"-",E549)</f>
        <v>SA-10-6</v>
      </c>
      <c r="G549" s="17" t="s">
        <v>609</v>
      </c>
      <c r="H549" s="13" t="str">
        <f t="shared" si="50"/>
        <v>N</v>
      </c>
      <c r="I549" s="13"/>
      <c r="J549" s="13" t="str">
        <f t="shared" si="51"/>
        <v>N</v>
      </c>
      <c r="K549" s="13" t="str">
        <f>IFERROR(VLOOKUP(F549,'Low High Medium'!I:I,1,FALSE)," ")</f>
        <v xml:space="preserve"> </v>
      </c>
      <c r="L549" s="13" t="str">
        <f t="shared" si="52"/>
        <v>N</v>
      </c>
      <c r="M549" s="13" t="str">
        <f>IFERROR(VLOOKUP(F549,'Low High Medium'!D:D,1,FALSE)," ")</f>
        <v xml:space="preserve"> </v>
      </c>
      <c r="N549" s="13" t="str">
        <f>VLOOKUP(D549,'NIST 800-53 (Rev. 4)'!A:D,4,FALSE)</f>
        <v>P1</v>
      </c>
    </row>
    <row r="550" spans="1:14">
      <c r="A550" s="13" t="str">
        <f t="shared" si="49"/>
        <v>SA</v>
      </c>
      <c r="B550" s="13" t="str">
        <f>VLOOKUP(A550,Families!A:B,2,FALSE)</f>
        <v xml:space="preserve"> System and Services Acquisition</v>
      </c>
      <c r="C550" s="13" t="str">
        <f>VLOOKUP(D550,'NIST 800-53 (Rev. 4)'!A:C,3,FALSE)</f>
        <v>DEVELOPER SECURITY TESTING AND EVALUATION</v>
      </c>
      <c r="D550" s="12" t="s">
        <v>82</v>
      </c>
      <c r="E550" s="55">
        <v>0</v>
      </c>
      <c r="F550" s="2" t="str">
        <f t="shared" si="54"/>
        <v>SA-11-0</v>
      </c>
      <c r="G550" s="17" t="s">
        <v>714</v>
      </c>
      <c r="H550" s="13" t="str">
        <f t="shared" si="50"/>
        <v>N</v>
      </c>
      <c r="I550" s="13"/>
      <c r="J550" s="13" t="str">
        <f t="shared" si="51"/>
        <v>Y</v>
      </c>
      <c r="K550" s="13" t="str">
        <f>IFERROR(VLOOKUP(F550,'Low High Medium'!I:I,1,FALSE)," ")</f>
        <v>SA-11-0</v>
      </c>
      <c r="L550" s="13" t="str">
        <f t="shared" si="52"/>
        <v>Y</v>
      </c>
      <c r="M550" s="13" t="str">
        <f>IFERROR(VLOOKUP(F550,'Low High Medium'!D:D,1,FALSE)," ")</f>
        <v>SA-11-0</v>
      </c>
      <c r="N550" s="13" t="str">
        <f>VLOOKUP(D550,'NIST 800-53 (Rev. 4)'!A:D,4,FALSE)</f>
        <v>P1</v>
      </c>
    </row>
    <row r="551" spans="1:14">
      <c r="A551" s="13" t="str">
        <f t="shared" si="49"/>
        <v>SA</v>
      </c>
      <c r="B551" s="13" t="str">
        <f>VLOOKUP(A551,Families!A:B,2,FALSE)</f>
        <v xml:space="preserve"> System and Services Acquisition</v>
      </c>
      <c r="C551" s="13" t="str">
        <f>VLOOKUP(D551,'NIST 800-53 (Rev. 4)'!A:C,3,FALSE)</f>
        <v>DEVELOPER SECURITY TESTING AND EVALUATION</v>
      </c>
      <c r="D551" s="12" t="s">
        <v>82</v>
      </c>
      <c r="E551" s="55">
        <v>1</v>
      </c>
      <c r="F551" s="2" t="str">
        <f t="shared" si="54"/>
        <v>SA-11-1</v>
      </c>
      <c r="G551" s="17" t="s">
        <v>609</v>
      </c>
      <c r="H551" s="13" t="str">
        <f t="shared" si="50"/>
        <v>N</v>
      </c>
      <c r="I551" s="13"/>
      <c r="J551" s="13" t="str">
        <f t="shared" si="51"/>
        <v>Y</v>
      </c>
      <c r="K551" s="13" t="str">
        <f>IFERROR(VLOOKUP(F551,'Low High Medium'!I:I,1,FALSE)," ")</f>
        <v>SA-11-1</v>
      </c>
      <c r="L551" s="13" t="str">
        <f t="shared" si="52"/>
        <v>Y</v>
      </c>
      <c r="M551" s="13" t="str">
        <f>IFERROR(VLOOKUP(F551,'Low High Medium'!D:D,1,FALSE)," ")</f>
        <v>SA-11-1</v>
      </c>
      <c r="N551" s="13" t="str">
        <f>VLOOKUP(D551,'NIST 800-53 (Rev. 4)'!A:D,4,FALSE)</f>
        <v>P1</v>
      </c>
    </row>
    <row r="552" spans="1:14">
      <c r="A552" s="13" t="str">
        <f t="shared" si="49"/>
        <v>SA</v>
      </c>
      <c r="B552" s="13" t="str">
        <f>VLOOKUP(A552,Families!A:B,2,FALSE)</f>
        <v xml:space="preserve"> System and Services Acquisition</v>
      </c>
      <c r="C552" s="13" t="str">
        <f>VLOOKUP(D552,'NIST 800-53 (Rev. 4)'!A:C,3,FALSE)</f>
        <v>DEVELOPER SECURITY TESTING AND EVALUATION</v>
      </c>
      <c r="D552" s="12" t="s">
        <v>82</v>
      </c>
      <c r="E552" s="55">
        <v>2</v>
      </c>
      <c r="F552" s="2" t="str">
        <f t="shared" si="54"/>
        <v>SA-11-2</v>
      </c>
      <c r="G552" s="17" t="s">
        <v>179</v>
      </c>
      <c r="H552" s="13" t="str">
        <f t="shared" si="50"/>
        <v>N</v>
      </c>
      <c r="I552" s="13"/>
      <c r="J552" s="13" t="str">
        <f t="shared" si="51"/>
        <v>Y</v>
      </c>
      <c r="K552" s="13" t="str">
        <f>IFERROR(VLOOKUP(F552,'Low High Medium'!I:I,1,FALSE)," ")</f>
        <v>SA-11-2</v>
      </c>
      <c r="L552" s="13" t="str">
        <f t="shared" si="52"/>
        <v>Y</v>
      </c>
      <c r="M552" s="13" t="str">
        <f>IFERROR(VLOOKUP(F552,'Low High Medium'!D:D,1,FALSE)," ")</f>
        <v>SA-11-2</v>
      </c>
      <c r="N552" s="13" t="str">
        <f>VLOOKUP(D552,'NIST 800-53 (Rev. 4)'!A:D,4,FALSE)</f>
        <v>P1</v>
      </c>
    </row>
    <row r="553" spans="1:14">
      <c r="A553" s="13" t="str">
        <f t="shared" si="49"/>
        <v>SA</v>
      </c>
      <c r="B553" s="13" t="str">
        <f>VLOOKUP(A553,Families!A:B,2,FALSE)</f>
        <v xml:space="preserve"> System and Services Acquisition</v>
      </c>
      <c r="C553" s="13" t="str">
        <f>VLOOKUP(D553,'NIST 800-53 (Rev. 4)'!A:C,3,FALSE)</f>
        <v>DEVELOPER SECURITY TESTING AND EVALUATION</v>
      </c>
      <c r="D553" s="12" t="s">
        <v>82</v>
      </c>
      <c r="E553" s="55">
        <v>3</v>
      </c>
      <c r="F553" s="2" t="str">
        <f t="shared" si="54"/>
        <v>SA-11-3</v>
      </c>
      <c r="G553" s="17" t="s">
        <v>180</v>
      </c>
      <c r="H553" s="13" t="str">
        <f t="shared" si="50"/>
        <v>N</v>
      </c>
      <c r="I553" s="13"/>
      <c r="J553" s="13" t="str">
        <f t="shared" si="51"/>
        <v>N</v>
      </c>
      <c r="K553" s="13" t="str">
        <f>IFERROR(VLOOKUP(F553,'Low High Medium'!I:I,1,FALSE)," ")</f>
        <v xml:space="preserve"> </v>
      </c>
      <c r="L553" s="13" t="str">
        <f t="shared" si="52"/>
        <v>N</v>
      </c>
      <c r="M553" s="13" t="str">
        <f>IFERROR(VLOOKUP(F553,'Low High Medium'!D:D,1,FALSE)," ")</f>
        <v xml:space="preserve"> </v>
      </c>
      <c r="N553" s="13" t="str">
        <f>VLOOKUP(D553,'NIST 800-53 (Rev. 4)'!A:D,4,FALSE)</f>
        <v>P1</v>
      </c>
    </row>
    <row r="554" spans="1:14">
      <c r="A554" s="13" t="str">
        <f t="shared" si="49"/>
        <v>SA</v>
      </c>
      <c r="B554" s="13" t="str">
        <f>VLOOKUP(A554,Families!A:B,2,FALSE)</f>
        <v xml:space="preserve"> System and Services Acquisition</v>
      </c>
      <c r="C554" s="13" t="str">
        <f>VLOOKUP(D554,'NIST 800-53 (Rev. 4)'!A:C,3,FALSE)</f>
        <v>DEVELOPER SECURITY TESTING AND EVALUATION</v>
      </c>
      <c r="D554" s="12" t="s">
        <v>82</v>
      </c>
      <c r="E554" s="55">
        <v>4</v>
      </c>
      <c r="F554" s="2" t="str">
        <f t="shared" si="54"/>
        <v>SA-11-4</v>
      </c>
      <c r="G554" s="17" t="s">
        <v>609</v>
      </c>
      <c r="H554" s="13" t="str">
        <f t="shared" si="50"/>
        <v>N</v>
      </c>
      <c r="I554" s="13"/>
      <c r="J554" s="13" t="str">
        <f t="shared" si="51"/>
        <v>N</v>
      </c>
      <c r="K554" s="13" t="str">
        <f>IFERROR(VLOOKUP(F554,'Low High Medium'!I:I,1,FALSE)," ")</f>
        <v xml:space="preserve"> </v>
      </c>
      <c r="L554" s="13" t="str">
        <f t="shared" si="52"/>
        <v>N</v>
      </c>
      <c r="M554" s="13" t="str">
        <f>IFERROR(VLOOKUP(F554,'Low High Medium'!D:D,1,FALSE)," ")</f>
        <v xml:space="preserve"> </v>
      </c>
      <c r="N554" s="13" t="str">
        <f>VLOOKUP(D554,'NIST 800-53 (Rev. 4)'!A:D,4,FALSE)</f>
        <v>P1</v>
      </c>
    </row>
    <row r="555" spans="1:14">
      <c r="A555" s="13" t="str">
        <f t="shared" si="49"/>
        <v>SA</v>
      </c>
      <c r="B555" s="13" t="str">
        <f>VLOOKUP(A555,Families!A:B,2,FALSE)</f>
        <v xml:space="preserve"> System and Services Acquisition</v>
      </c>
      <c r="C555" s="13" t="str">
        <f>VLOOKUP(D555,'NIST 800-53 (Rev. 4)'!A:C,3,FALSE)</f>
        <v>DEVELOPER SECURITY TESTING AND EVALUATION</v>
      </c>
      <c r="D555" s="12" t="s">
        <v>82</v>
      </c>
      <c r="E555" s="55">
        <v>5</v>
      </c>
      <c r="F555" s="2" t="str">
        <f t="shared" si="54"/>
        <v>SA-11-5</v>
      </c>
      <c r="G555" s="17" t="s">
        <v>609</v>
      </c>
      <c r="H555" s="13" t="str">
        <f t="shared" si="50"/>
        <v>N</v>
      </c>
      <c r="I555" s="13"/>
      <c r="J555" s="13" t="str">
        <f t="shared" si="51"/>
        <v>N</v>
      </c>
      <c r="K555" s="13" t="str">
        <f>IFERROR(VLOOKUP(F555,'Low High Medium'!I:I,1,FALSE)," ")</f>
        <v xml:space="preserve"> </v>
      </c>
      <c r="L555" s="13" t="str">
        <f t="shared" si="52"/>
        <v>N</v>
      </c>
      <c r="M555" s="13" t="str">
        <f>IFERROR(VLOOKUP(F555,'Low High Medium'!D:D,1,FALSE)," ")</f>
        <v xml:space="preserve"> </v>
      </c>
      <c r="N555" s="13" t="str">
        <f>VLOOKUP(D555,'NIST 800-53 (Rev. 4)'!A:D,4,FALSE)</f>
        <v>P1</v>
      </c>
    </row>
    <row r="556" spans="1:14">
      <c r="A556" s="13" t="str">
        <f t="shared" si="49"/>
        <v>SA</v>
      </c>
      <c r="B556" s="13" t="str">
        <f>VLOOKUP(A556,Families!A:B,2,FALSE)</f>
        <v xml:space="preserve"> System and Services Acquisition</v>
      </c>
      <c r="C556" s="13" t="str">
        <f>VLOOKUP(D556,'NIST 800-53 (Rev. 4)'!A:C,3,FALSE)</f>
        <v>DEVELOPER SECURITY TESTING AND EVALUATION</v>
      </c>
      <c r="D556" s="12" t="s">
        <v>82</v>
      </c>
      <c r="E556" s="55">
        <v>6</v>
      </c>
      <c r="F556" s="2" t="str">
        <f t="shared" si="54"/>
        <v>SA-11-6</v>
      </c>
      <c r="G556" s="17" t="s">
        <v>609</v>
      </c>
      <c r="H556" s="13" t="str">
        <f t="shared" si="50"/>
        <v>N</v>
      </c>
      <c r="I556" s="13"/>
      <c r="J556" s="13" t="str">
        <f t="shared" si="51"/>
        <v>N</v>
      </c>
      <c r="K556" s="13" t="str">
        <f>IFERROR(VLOOKUP(F556,'Low High Medium'!I:I,1,FALSE)," ")</f>
        <v xml:space="preserve"> </v>
      </c>
      <c r="L556" s="13" t="str">
        <f t="shared" si="52"/>
        <v>N</v>
      </c>
      <c r="M556" s="13" t="str">
        <f>IFERROR(VLOOKUP(F556,'Low High Medium'!D:D,1,FALSE)," ")</f>
        <v xml:space="preserve"> </v>
      </c>
      <c r="N556" s="13" t="str">
        <f>VLOOKUP(D556,'NIST 800-53 (Rev. 4)'!A:D,4,FALSE)</f>
        <v>P1</v>
      </c>
    </row>
    <row r="557" spans="1:14">
      <c r="A557" s="13" t="str">
        <f t="shared" si="49"/>
        <v>SA</v>
      </c>
      <c r="B557" s="13" t="str">
        <f>VLOOKUP(A557,Families!A:B,2,FALSE)</f>
        <v xml:space="preserve"> System and Services Acquisition</v>
      </c>
      <c r="C557" s="13" t="str">
        <f>VLOOKUP(D557,'NIST 800-53 (Rev. 4)'!A:C,3,FALSE)</f>
        <v>DEVELOPER SECURITY TESTING AND EVALUATION</v>
      </c>
      <c r="D557" s="12" t="s">
        <v>82</v>
      </c>
      <c r="E557" s="55">
        <v>7</v>
      </c>
      <c r="F557" s="2" t="str">
        <f t="shared" si="54"/>
        <v>SA-11-7</v>
      </c>
      <c r="G557" s="17" t="s">
        <v>609</v>
      </c>
      <c r="H557" s="13" t="str">
        <f t="shared" si="50"/>
        <v>N</v>
      </c>
      <c r="I557" s="13"/>
      <c r="J557" s="13" t="str">
        <f t="shared" si="51"/>
        <v>N</v>
      </c>
      <c r="K557" s="13" t="str">
        <f>IFERROR(VLOOKUP(F557,'Low High Medium'!I:I,1,FALSE)," ")</f>
        <v xml:space="preserve"> </v>
      </c>
      <c r="L557" s="13" t="str">
        <f t="shared" si="52"/>
        <v>N</v>
      </c>
      <c r="M557" s="13" t="str">
        <f>IFERROR(VLOOKUP(F557,'Low High Medium'!D:D,1,FALSE)," ")</f>
        <v xml:space="preserve"> </v>
      </c>
      <c r="N557" s="13" t="str">
        <f>VLOOKUP(D557,'NIST 800-53 (Rev. 4)'!A:D,4,FALSE)</f>
        <v>P1</v>
      </c>
    </row>
    <row r="558" spans="1:14">
      <c r="A558" s="13" t="str">
        <f t="shared" si="49"/>
        <v>SA</v>
      </c>
      <c r="B558" s="13" t="str">
        <f>VLOOKUP(A558,Families!A:B,2,FALSE)</f>
        <v xml:space="preserve"> System and Services Acquisition</v>
      </c>
      <c r="C558" s="13" t="str">
        <f>VLOOKUP(D558,'NIST 800-53 (Rev. 4)'!A:C,3,FALSE)</f>
        <v>DEVELOPER SECURITY TESTING AND EVALUATION</v>
      </c>
      <c r="D558" s="12" t="s">
        <v>82</v>
      </c>
      <c r="E558" s="55">
        <v>8</v>
      </c>
      <c r="F558" s="2" t="str">
        <f t="shared" si="54"/>
        <v>SA-11-8</v>
      </c>
      <c r="G558" s="17" t="s">
        <v>609</v>
      </c>
      <c r="H558" s="13" t="str">
        <f t="shared" si="50"/>
        <v>N</v>
      </c>
      <c r="I558" s="13"/>
      <c r="J558" s="13" t="str">
        <f t="shared" si="51"/>
        <v>Y</v>
      </c>
      <c r="K558" s="13" t="str">
        <f>IFERROR(VLOOKUP(F558,'Low High Medium'!I:I,1,FALSE)," ")</f>
        <v>SA-11-8</v>
      </c>
      <c r="L558" s="13" t="str">
        <f t="shared" si="52"/>
        <v>Y</v>
      </c>
      <c r="M558" s="13" t="str">
        <f>IFERROR(VLOOKUP(F558,'Low High Medium'!D:D,1,FALSE)," ")</f>
        <v>SA-11-8</v>
      </c>
      <c r="N558" s="13" t="str">
        <f>VLOOKUP(D558,'NIST 800-53 (Rev. 4)'!A:D,4,FALSE)</f>
        <v>P1</v>
      </c>
    </row>
    <row r="559" spans="1:14" ht="30">
      <c r="A559" s="13" t="str">
        <f t="shared" si="49"/>
        <v>SA</v>
      </c>
      <c r="B559" s="13" t="str">
        <f>VLOOKUP(A559,Families!A:B,2,FALSE)</f>
        <v xml:space="preserve"> System and Services Acquisition</v>
      </c>
      <c r="C559" s="13" t="str">
        <f>VLOOKUP(D559,'NIST 800-53 (Rev. 4)'!A:C,3,FALSE)</f>
        <v>SUPPLY CHAIN PROTECTION</v>
      </c>
      <c r="D559" s="12" t="s">
        <v>157</v>
      </c>
      <c r="E559" s="55">
        <v>0</v>
      </c>
      <c r="F559" s="2" t="str">
        <f t="shared" si="54"/>
        <v>SA-12-0</v>
      </c>
      <c r="G559" s="17" t="s">
        <v>715</v>
      </c>
      <c r="H559" s="13" t="str">
        <f t="shared" si="50"/>
        <v>N</v>
      </c>
      <c r="I559" s="13"/>
      <c r="J559" s="13" t="str">
        <f t="shared" si="51"/>
        <v>N</v>
      </c>
      <c r="K559" s="13" t="str">
        <f>IFERROR(VLOOKUP(F559,'Low High Medium'!I:I,1,FALSE)," ")</f>
        <v xml:space="preserve"> </v>
      </c>
      <c r="L559" s="13" t="str">
        <f t="shared" si="52"/>
        <v>Y</v>
      </c>
      <c r="M559" s="13" t="str">
        <f>IFERROR(VLOOKUP(F559,'Low High Medium'!D:D,1,FALSE)," ")</f>
        <v>SA-12-0</v>
      </c>
      <c r="N559" s="13" t="str">
        <f>VLOOKUP(D559,'NIST 800-53 (Rev. 4)'!A:D,4,FALSE)</f>
        <v>P1</v>
      </c>
    </row>
    <row r="560" spans="1:14">
      <c r="A560" s="13" t="str">
        <f t="shared" si="49"/>
        <v>SA</v>
      </c>
      <c r="B560" s="13" t="str">
        <f>VLOOKUP(A560,Families!A:B,2,FALSE)</f>
        <v xml:space="preserve"> System and Services Acquisition</v>
      </c>
      <c r="C560" s="13" t="str">
        <f>VLOOKUP(D560,'NIST 800-53 (Rev. 4)'!A:C,3,FALSE)</f>
        <v>SUPPLY CHAIN PROTECTION</v>
      </c>
      <c r="D560" s="12" t="s">
        <v>157</v>
      </c>
      <c r="E560" s="55">
        <v>1</v>
      </c>
      <c r="F560" s="2" t="str">
        <f t="shared" si="54"/>
        <v>SA-12-1</v>
      </c>
      <c r="G560" s="17" t="s">
        <v>181</v>
      </c>
      <c r="H560" s="13" t="str">
        <f t="shared" si="50"/>
        <v>N</v>
      </c>
      <c r="I560" s="13"/>
      <c r="J560" s="13" t="str">
        <f t="shared" si="51"/>
        <v>N</v>
      </c>
      <c r="K560" s="13" t="str">
        <f>IFERROR(VLOOKUP(F560,'Low High Medium'!I:I,1,FALSE)," ")</f>
        <v xml:space="preserve"> </v>
      </c>
      <c r="L560" s="13" t="str">
        <f t="shared" si="52"/>
        <v>N</v>
      </c>
      <c r="M560" s="13" t="str">
        <f>IFERROR(VLOOKUP(F560,'Low High Medium'!D:D,1,FALSE)," ")</f>
        <v xml:space="preserve"> </v>
      </c>
      <c r="N560" s="13" t="str">
        <f>VLOOKUP(D560,'NIST 800-53 (Rev. 4)'!A:D,4,FALSE)</f>
        <v>P1</v>
      </c>
    </row>
    <row r="561" spans="1:14">
      <c r="A561" s="13" t="str">
        <f t="shared" si="49"/>
        <v>SA</v>
      </c>
      <c r="B561" s="13" t="str">
        <f>VLOOKUP(A561,Families!A:B,2,FALSE)</f>
        <v xml:space="preserve"> System and Services Acquisition</v>
      </c>
      <c r="C561" s="13" t="str">
        <f>VLOOKUP(D561,'NIST 800-53 (Rev. 4)'!A:C,3,FALSE)</f>
        <v>SUPPLY CHAIN PROTECTION</v>
      </c>
      <c r="D561" s="12" t="s">
        <v>157</v>
      </c>
      <c r="E561" s="55">
        <v>2</v>
      </c>
      <c r="F561" s="2" t="str">
        <f t="shared" si="54"/>
        <v>SA-12-2</v>
      </c>
      <c r="G561" s="17" t="s">
        <v>609</v>
      </c>
      <c r="H561" s="13" t="str">
        <f t="shared" si="50"/>
        <v>N</v>
      </c>
      <c r="I561" s="13"/>
      <c r="J561" s="13" t="str">
        <f t="shared" si="51"/>
        <v>N</v>
      </c>
      <c r="K561" s="13" t="str">
        <f>IFERROR(VLOOKUP(F561,'Low High Medium'!I:I,1,FALSE)," ")</f>
        <v xml:space="preserve"> </v>
      </c>
      <c r="L561" s="13" t="str">
        <f t="shared" si="52"/>
        <v>N</v>
      </c>
      <c r="M561" s="13" t="str">
        <f>IFERROR(VLOOKUP(F561,'Low High Medium'!D:D,1,FALSE)," ")</f>
        <v xml:space="preserve"> </v>
      </c>
      <c r="N561" s="13" t="str">
        <f>VLOOKUP(D561,'NIST 800-53 (Rev. 4)'!A:D,4,FALSE)</f>
        <v>P1</v>
      </c>
    </row>
    <row r="562" spans="1:14">
      <c r="A562" s="13" t="str">
        <f t="shared" si="49"/>
        <v>SA</v>
      </c>
      <c r="B562" s="13" t="str">
        <f>VLOOKUP(A562,Families!A:B,2,FALSE)</f>
        <v xml:space="preserve"> System and Services Acquisition</v>
      </c>
      <c r="C562" s="13" t="str">
        <f>VLOOKUP(D562,'NIST 800-53 (Rev. 4)'!A:C,3,FALSE)</f>
        <v>SUPPLY CHAIN PROTECTION</v>
      </c>
      <c r="D562" s="12" t="s">
        <v>157</v>
      </c>
      <c r="E562" s="55">
        <v>3</v>
      </c>
      <c r="F562" s="2" t="str">
        <f t="shared" si="54"/>
        <v>SA-12-3</v>
      </c>
      <c r="G562" s="17" t="s">
        <v>611</v>
      </c>
      <c r="H562" s="13" t="str">
        <f t="shared" si="50"/>
        <v>N</v>
      </c>
      <c r="I562" s="13"/>
      <c r="J562" s="13" t="str">
        <f t="shared" si="51"/>
        <v>N</v>
      </c>
      <c r="K562" s="13" t="str">
        <f>IFERROR(VLOOKUP(F562,'Low High Medium'!I:I,1,FALSE)," ")</f>
        <v xml:space="preserve"> </v>
      </c>
      <c r="L562" s="13" t="str">
        <f t="shared" si="52"/>
        <v>N</v>
      </c>
      <c r="M562" s="13" t="str">
        <f>IFERROR(VLOOKUP(F562,'Low High Medium'!D:D,1,FALSE)," ")</f>
        <v xml:space="preserve"> </v>
      </c>
      <c r="N562" s="13" t="str">
        <f>VLOOKUP(D562,'NIST 800-53 (Rev. 4)'!A:D,4,FALSE)</f>
        <v>P1</v>
      </c>
    </row>
    <row r="563" spans="1:14">
      <c r="A563" s="13" t="str">
        <f t="shared" si="49"/>
        <v>SA</v>
      </c>
      <c r="B563" s="13" t="str">
        <f>VLOOKUP(A563,Families!A:B,2,FALSE)</f>
        <v xml:space="preserve"> System and Services Acquisition</v>
      </c>
      <c r="C563" s="13" t="str">
        <f>VLOOKUP(D563,'NIST 800-53 (Rev. 4)'!A:C,3,FALSE)</f>
        <v>SUPPLY CHAIN PROTECTION</v>
      </c>
      <c r="D563" s="12" t="s">
        <v>157</v>
      </c>
      <c r="E563" s="55">
        <v>4</v>
      </c>
      <c r="F563" s="2" t="str">
        <f t="shared" si="54"/>
        <v>SA-12-4</v>
      </c>
      <c r="G563" s="17" t="s">
        <v>611</v>
      </c>
      <c r="H563" s="13" t="str">
        <f t="shared" si="50"/>
        <v>N</v>
      </c>
      <c r="I563" s="13"/>
      <c r="J563" s="13" t="str">
        <f t="shared" si="51"/>
        <v>N</v>
      </c>
      <c r="K563" s="13" t="str">
        <f>IFERROR(VLOOKUP(F563,'Low High Medium'!I:I,1,FALSE)," ")</f>
        <v xml:space="preserve"> </v>
      </c>
      <c r="L563" s="13" t="str">
        <f t="shared" si="52"/>
        <v>N</v>
      </c>
      <c r="M563" s="13" t="str">
        <f>IFERROR(VLOOKUP(F563,'Low High Medium'!D:D,1,FALSE)," ")</f>
        <v xml:space="preserve"> </v>
      </c>
      <c r="N563" s="13" t="str">
        <f>VLOOKUP(D563,'NIST 800-53 (Rev. 4)'!A:D,4,FALSE)</f>
        <v>P1</v>
      </c>
    </row>
    <row r="564" spans="1:14">
      <c r="A564" s="13" t="str">
        <f t="shared" si="49"/>
        <v>SA</v>
      </c>
      <c r="B564" s="13" t="str">
        <f>VLOOKUP(A564,Families!A:B,2,FALSE)</f>
        <v xml:space="preserve"> System and Services Acquisition</v>
      </c>
      <c r="C564" s="13" t="str">
        <f>VLOOKUP(D564,'NIST 800-53 (Rev. 4)'!A:C,3,FALSE)</f>
        <v>SUPPLY CHAIN PROTECTION</v>
      </c>
      <c r="D564" s="12" t="s">
        <v>157</v>
      </c>
      <c r="E564" s="55">
        <v>5</v>
      </c>
      <c r="F564" s="2" t="str">
        <f t="shared" si="54"/>
        <v>SA-12-5</v>
      </c>
      <c r="G564" s="17" t="s">
        <v>609</v>
      </c>
      <c r="H564" s="13" t="str">
        <f t="shared" si="50"/>
        <v>N</v>
      </c>
      <c r="I564" s="13"/>
      <c r="J564" s="13" t="str">
        <f t="shared" si="51"/>
        <v>N</v>
      </c>
      <c r="K564" s="13" t="str">
        <f>IFERROR(VLOOKUP(F564,'Low High Medium'!I:I,1,FALSE)," ")</f>
        <v xml:space="preserve"> </v>
      </c>
      <c r="L564" s="13" t="str">
        <f t="shared" si="52"/>
        <v>N</v>
      </c>
      <c r="M564" s="13" t="str">
        <f>IFERROR(VLOOKUP(F564,'Low High Medium'!D:D,1,FALSE)," ")</f>
        <v xml:space="preserve"> </v>
      </c>
      <c r="N564" s="13" t="str">
        <f>VLOOKUP(D564,'NIST 800-53 (Rev. 4)'!A:D,4,FALSE)</f>
        <v>P1</v>
      </c>
    </row>
    <row r="565" spans="1:14">
      <c r="A565" s="13" t="str">
        <f t="shared" si="49"/>
        <v>SA</v>
      </c>
      <c r="B565" s="13" t="str">
        <f>VLOOKUP(A565,Families!A:B,2,FALSE)</f>
        <v xml:space="preserve"> System and Services Acquisition</v>
      </c>
      <c r="C565" s="13" t="str">
        <f>VLOOKUP(D565,'NIST 800-53 (Rev. 4)'!A:C,3,FALSE)</f>
        <v>SUPPLY CHAIN PROTECTION</v>
      </c>
      <c r="D565" s="12" t="s">
        <v>157</v>
      </c>
      <c r="E565" s="55">
        <v>6</v>
      </c>
      <c r="F565" s="2" t="str">
        <f t="shared" si="54"/>
        <v>SA-12-6</v>
      </c>
      <c r="G565" s="17" t="s">
        <v>611</v>
      </c>
      <c r="H565" s="13" t="str">
        <f t="shared" si="50"/>
        <v>N</v>
      </c>
      <c r="I565" s="13"/>
      <c r="J565" s="13" t="str">
        <f t="shared" si="51"/>
        <v>N</v>
      </c>
      <c r="K565" s="13" t="str">
        <f>IFERROR(VLOOKUP(F565,'Low High Medium'!I:I,1,FALSE)," ")</f>
        <v xml:space="preserve"> </v>
      </c>
      <c r="L565" s="13" t="str">
        <f t="shared" si="52"/>
        <v>N</v>
      </c>
      <c r="M565" s="13" t="str">
        <f>IFERROR(VLOOKUP(F565,'Low High Medium'!D:D,1,FALSE)," ")</f>
        <v xml:space="preserve"> </v>
      </c>
      <c r="N565" s="13" t="str">
        <f>VLOOKUP(D565,'NIST 800-53 (Rev. 4)'!A:D,4,FALSE)</f>
        <v>P1</v>
      </c>
    </row>
    <row r="566" spans="1:14">
      <c r="A566" s="13" t="str">
        <f t="shared" si="49"/>
        <v>SA</v>
      </c>
      <c r="B566" s="13" t="str">
        <f>VLOOKUP(A566,Families!A:B,2,FALSE)</f>
        <v xml:space="preserve"> System and Services Acquisition</v>
      </c>
      <c r="C566" s="13" t="str">
        <f>VLOOKUP(D566,'NIST 800-53 (Rev. 4)'!A:C,3,FALSE)</f>
        <v>SUPPLY CHAIN PROTECTION</v>
      </c>
      <c r="D566" s="12" t="s">
        <v>157</v>
      </c>
      <c r="E566" s="55">
        <v>7</v>
      </c>
      <c r="F566" s="2" t="str">
        <f t="shared" si="54"/>
        <v>SA-12-7</v>
      </c>
      <c r="G566" s="17" t="s">
        <v>182</v>
      </c>
      <c r="H566" s="13" t="str">
        <f t="shared" si="50"/>
        <v>N</v>
      </c>
      <c r="I566" s="13"/>
      <c r="J566" s="13" t="str">
        <f t="shared" si="51"/>
        <v>N</v>
      </c>
      <c r="K566" s="13" t="str">
        <f>IFERROR(VLOOKUP(F566,'Low High Medium'!I:I,1,FALSE)," ")</f>
        <v xml:space="preserve"> </v>
      </c>
      <c r="L566" s="13" t="str">
        <f t="shared" si="52"/>
        <v>N</v>
      </c>
      <c r="M566" s="13" t="str">
        <f>IFERROR(VLOOKUP(F566,'Low High Medium'!D:D,1,FALSE)," ")</f>
        <v xml:space="preserve"> </v>
      </c>
      <c r="N566" s="13" t="str">
        <f>VLOOKUP(D566,'NIST 800-53 (Rev. 4)'!A:D,4,FALSE)</f>
        <v>P1</v>
      </c>
    </row>
    <row r="567" spans="1:14">
      <c r="A567" s="13" t="str">
        <f t="shared" si="49"/>
        <v>SA</v>
      </c>
      <c r="B567" s="13" t="str">
        <f>VLOOKUP(A567,Families!A:B,2,FALSE)</f>
        <v xml:space="preserve"> System and Services Acquisition</v>
      </c>
      <c r="C567" s="13" t="str">
        <f>VLOOKUP(D567,'NIST 800-53 (Rev. 4)'!A:C,3,FALSE)</f>
        <v>SUPPLY CHAIN PROTECTION</v>
      </c>
      <c r="D567" s="12" t="s">
        <v>157</v>
      </c>
      <c r="E567" s="55">
        <v>8</v>
      </c>
      <c r="F567" s="2" t="str">
        <f t="shared" si="54"/>
        <v>SA-12-8</v>
      </c>
      <c r="G567" s="17" t="s">
        <v>183</v>
      </c>
      <c r="H567" s="13" t="str">
        <f t="shared" si="50"/>
        <v>N</v>
      </c>
      <c r="I567" s="13"/>
      <c r="J567" s="13" t="str">
        <f t="shared" si="51"/>
        <v>N</v>
      </c>
      <c r="K567" s="13" t="str">
        <f>IFERROR(VLOOKUP(F567,'Low High Medium'!I:I,1,FALSE)," ")</f>
        <v xml:space="preserve"> </v>
      </c>
      <c r="L567" s="13" t="str">
        <f t="shared" si="52"/>
        <v>N</v>
      </c>
      <c r="M567" s="13" t="str">
        <f>IFERROR(VLOOKUP(F567,'Low High Medium'!D:D,1,FALSE)," ")</f>
        <v xml:space="preserve"> </v>
      </c>
      <c r="N567" s="13" t="str">
        <f>VLOOKUP(D567,'NIST 800-53 (Rev. 4)'!A:D,4,FALSE)</f>
        <v>P1</v>
      </c>
    </row>
    <row r="568" spans="1:14">
      <c r="A568" s="13" t="str">
        <f t="shared" si="49"/>
        <v>SA</v>
      </c>
      <c r="B568" s="13" t="str">
        <f>VLOOKUP(A568,Families!A:B,2,FALSE)</f>
        <v xml:space="preserve"> System and Services Acquisition</v>
      </c>
      <c r="C568" s="13" t="str">
        <f>VLOOKUP(D568,'NIST 800-53 (Rev. 4)'!A:C,3,FALSE)</f>
        <v>SUPPLY CHAIN PROTECTION</v>
      </c>
      <c r="D568" s="12" t="s">
        <v>157</v>
      </c>
      <c r="E568" s="55">
        <v>9</v>
      </c>
      <c r="F568" s="2" t="str">
        <f t="shared" si="54"/>
        <v>SA-12-9</v>
      </c>
      <c r="G568" s="17" t="s">
        <v>609</v>
      </c>
      <c r="H568" s="13" t="str">
        <f t="shared" si="50"/>
        <v>N</v>
      </c>
      <c r="I568" s="13"/>
      <c r="J568" s="13" t="str">
        <f t="shared" si="51"/>
        <v>N</v>
      </c>
      <c r="K568" s="13" t="str">
        <f>IFERROR(VLOOKUP(F568,'Low High Medium'!I:I,1,FALSE)," ")</f>
        <v xml:space="preserve"> </v>
      </c>
      <c r="L568" s="13" t="str">
        <f t="shared" si="52"/>
        <v>N</v>
      </c>
      <c r="M568" s="13" t="str">
        <f>IFERROR(VLOOKUP(F568,'Low High Medium'!D:D,1,FALSE)," ")</f>
        <v xml:space="preserve"> </v>
      </c>
      <c r="N568" s="13" t="str">
        <f>VLOOKUP(D568,'NIST 800-53 (Rev. 4)'!A:D,4,FALSE)</f>
        <v>P1</v>
      </c>
    </row>
    <row r="569" spans="1:14">
      <c r="A569" s="13" t="str">
        <f t="shared" si="49"/>
        <v>SA</v>
      </c>
      <c r="B569" s="13" t="str">
        <f>VLOOKUP(A569,Families!A:B,2,FALSE)</f>
        <v xml:space="preserve"> System and Services Acquisition</v>
      </c>
      <c r="C569" s="13" t="str">
        <f>VLOOKUP(D569,'NIST 800-53 (Rev. 4)'!A:C,3,FALSE)</f>
        <v>SUPPLY CHAIN PROTECTION</v>
      </c>
      <c r="D569" s="12" t="s">
        <v>157</v>
      </c>
      <c r="E569" s="55">
        <v>10</v>
      </c>
      <c r="F569" s="2" t="str">
        <f t="shared" si="54"/>
        <v>SA-12-10</v>
      </c>
      <c r="G569" s="17" t="s">
        <v>609</v>
      </c>
      <c r="H569" s="13" t="str">
        <f t="shared" si="50"/>
        <v>N</v>
      </c>
      <c r="I569" s="13"/>
      <c r="J569" s="13" t="str">
        <f t="shared" si="51"/>
        <v>N</v>
      </c>
      <c r="K569" s="13" t="str">
        <f>IFERROR(VLOOKUP(F569,'Low High Medium'!I:I,1,FALSE)," ")</f>
        <v xml:space="preserve"> </v>
      </c>
      <c r="L569" s="13" t="str">
        <f t="shared" si="52"/>
        <v>N</v>
      </c>
      <c r="M569" s="13" t="str">
        <f>IFERROR(VLOOKUP(F569,'Low High Medium'!D:D,1,FALSE)," ")</f>
        <v xml:space="preserve"> </v>
      </c>
      <c r="N569" s="13" t="str">
        <f>VLOOKUP(D569,'NIST 800-53 (Rev. 4)'!A:D,4,FALSE)</f>
        <v>P1</v>
      </c>
    </row>
    <row r="570" spans="1:14">
      <c r="A570" s="13" t="str">
        <f t="shared" si="49"/>
        <v>SA</v>
      </c>
      <c r="B570" s="13" t="str">
        <f>VLOOKUP(A570,Families!A:B,2,FALSE)</f>
        <v xml:space="preserve"> System and Services Acquisition</v>
      </c>
      <c r="C570" s="13" t="str">
        <f>VLOOKUP(D570,'NIST 800-53 (Rev. 4)'!A:C,3,FALSE)</f>
        <v>SUPPLY CHAIN PROTECTION</v>
      </c>
      <c r="D570" s="12" t="s">
        <v>157</v>
      </c>
      <c r="E570" s="55">
        <v>11</v>
      </c>
      <c r="F570" s="2" t="str">
        <f t="shared" si="54"/>
        <v>SA-12-11</v>
      </c>
      <c r="G570" s="17" t="s">
        <v>168</v>
      </c>
      <c r="H570" s="13" t="str">
        <f t="shared" si="50"/>
        <v>N</v>
      </c>
      <c r="I570" s="13"/>
      <c r="J570" s="13" t="str">
        <f t="shared" si="51"/>
        <v>N</v>
      </c>
      <c r="K570" s="13" t="str">
        <f>IFERROR(VLOOKUP(F570,'Low High Medium'!I:I,1,FALSE)," ")</f>
        <v xml:space="preserve"> </v>
      </c>
      <c r="L570" s="13" t="str">
        <f t="shared" si="52"/>
        <v>N</v>
      </c>
      <c r="M570" s="13" t="str">
        <f>IFERROR(VLOOKUP(F570,'Low High Medium'!D:D,1,FALSE)," ")</f>
        <v xml:space="preserve"> </v>
      </c>
      <c r="N570" s="13" t="str">
        <f>VLOOKUP(D570,'NIST 800-53 (Rev. 4)'!A:D,4,FALSE)</f>
        <v>P1</v>
      </c>
    </row>
    <row r="571" spans="1:14">
      <c r="A571" s="13" t="str">
        <f t="shared" si="49"/>
        <v>SA</v>
      </c>
      <c r="B571" s="13" t="str">
        <f>VLOOKUP(A571,Families!A:B,2,FALSE)</f>
        <v xml:space="preserve"> System and Services Acquisition</v>
      </c>
      <c r="C571" s="13" t="str">
        <f>VLOOKUP(D571,'NIST 800-53 (Rev. 4)'!A:C,3,FALSE)</f>
        <v>SUPPLY CHAIN PROTECTION</v>
      </c>
      <c r="D571" s="12" t="s">
        <v>157</v>
      </c>
      <c r="E571" s="55">
        <v>12</v>
      </c>
      <c r="F571" s="2" t="str">
        <f t="shared" si="54"/>
        <v>SA-12-12</v>
      </c>
      <c r="G571" s="17" t="s">
        <v>609</v>
      </c>
      <c r="H571" s="13" t="str">
        <f t="shared" si="50"/>
        <v>N</v>
      </c>
      <c r="I571" s="13"/>
      <c r="J571" s="13" t="str">
        <f t="shared" si="51"/>
        <v>N</v>
      </c>
      <c r="K571" s="13" t="str">
        <f>IFERROR(VLOOKUP(F571,'Low High Medium'!I:I,1,FALSE)," ")</f>
        <v xml:space="preserve"> </v>
      </c>
      <c r="L571" s="13" t="str">
        <f t="shared" si="52"/>
        <v>N</v>
      </c>
      <c r="M571" s="13" t="str">
        <f>IFERROR(VLOOKUP(F571,'Low High Medium'!D:D,1,FALSE)," ")</f>
        <v xml:space="preserve"> </v>
      </c>
      <c r="N571" s="13" t="str">
        <f>VLOOKUP(D571,'NIST 800-53 (Rev. 4)'!A:D,4,FALSE)</f>
        <v>P1</v>
      </c>
    </row>
    <row r="572" spans="1:14">
      <c r="A572" s="13" t="str">
        <f t="shared" si="49"/>
        <v>SA</v>
      </c>
      <c r="B572" s="13" t="str">
        <f>VLOOKUP(A572,Families!A:B,2,FALSE)</f>
        <v xml:space="preserve"> System and Services Acquisition</v>
      </c>
      <c r="C572" s="13" t="str">
        <f>VLOOKUP(D572,'NIST 800-53 (Rev. 4)'!A:C,3,FALSE)</f>
        <v>SUPPLY CHAIN PROTECTION</v>
      </c>
      <c r="D572" s="12" t="s">
        <v>157</v>
      </c>
      <c r="E572" s="55">
        <v>13</v>
      </c>
      <c r="F572" s="2" t="str">
        <f t="shared" si="54"/>
        <v>SA-12-13</v>
      </c>
      <c r="G572" s="17" t="s">
        <v>609</v>
      </c>
      <c r="H572" s="13" t="str">
        <f t="shared" si="50"/>
        <v>N</v>
      </c>
      <c r="I572" s="13"/>
      <c r="J572" s="13" t="str">
        <f t="shared" si="51"/>
        <v>N</v>
      </c>
      <c r="K572" s="13" t="str">
        <f>IFERROR(VLOOKUP(F572,'Low High Medium'!I:I,1,FALSE)," ")</f>
        <v xml:space="preserve"> </v>
      </c>
      <c r="L572" s="13" t="str">
        <f t="shared" si="52"/>
        <v>N</v>
      </c>
      <c r="M572" s="13" t="str">
        <f>IFERROR(VLOOKUP(F572,'Low High Medium'!D:D,1,FALSE)," ")</f>
        <v xml:space="preserve"> </v>
      </c>
      <c r="N572" s="13" t="str">
        <f>VLOOKUP(D572,'NIST 800-53 (Rev. 4)'!A:D,4,FALSE)</f>
        <v>P1</v>
      </c>
    </row>
    <row r="573" spans="1:14">
      <c r="A573" s="13" t="str">
        <f t="shared" si="49"/>
        <v>SA</v>
      </c>
      <c r="B573" s="13" t="str">
        <f>VLOOKUP(A573,Families!A:B,2,FALSE)</f>
        <v xml:space="preserve"> System and Services Acquisition</v>
      </c>
      <c r="C573" s="13" t="str">
        <f>VLOOKUP(D573,'NIST 800-53 (Rev. 4)'!A:C,3,FALSE)</f>
        <v>SUPPLY CHAIN PROTECTION</v>
      </c>
      <c r="D573" s="12" t="s">
        <v>157</v>
      </c>
      <c r="E573" s="55">
        <v>14</v>
      </c>
      <c r="F573" s="2" t="str">
        <f t="shared" si="54"/>
        <v>SA-12-14</v>
      </c>
      <c r="G573" s="17" t="s">
        <v>609</v>
      </c>
      <c r="H573" s="13" t="str">
        <f t="shared" si="50"/>
        <v>N</v>
      </c>
      <c r="I573" s="13"/>
      <c r="J573" s="13" t="str">
        <f t="shared" si="51"/>
        <v>N</v>
      </c>
      <c r="K573" s="13" t="str">
        <f>IFERROR(VLOOKUP(F573,'Low High Medium'!I:I,1,FALSE)," ")</f>
        <v xml:space="preserve"> </v>
      </c>
      <c r="L573" s="13" t="str">
        <f t="shared" si="52"/>
        <v>N</v>
      </c>
      <c r="M573" s="13" t="str">
        <f>IFERROR(VLOOKUP(F573,'Low High Medium'!D:D,1,FALSE)," ")</f>
        <v xml:space="preserve"> </v>
      </c>
      <c r="N573" s="13" t="str">
        <f>VLOOKUP(D573,'NIST 800-53 (Rev. 4)'!A:D,4,FALSE)</f>
        <v>P1</v>
      </c>
    </row>
    <row r="574" spans="1:14">
      <c r="A574" s="13" t="str">
        <f t="shared" si="49"/>
        <v>SA</v>
      </c>
      <c r="B574" s="13" t="str">
        <f>VLOOKUP(A574,Families!A:B,2,FALSE)</f>
        <v xml:space="preserve"> System and Services Acquisition</v>
      </c>
      <c r="C574" s="13" t="str">
        <f>VLOOKUP(D574,'NIST 800-53 (Rev. 4)'!A:C,3,FALSE)</f>
        <v>SUPPLY CHAIN PROTECTION</v>
      </c>
      <c r="D574" s="12" t="s">
        <v>157</v>
      </c>
      <c r="E574" s="55">
        <v>15</v>
      </c>
      <c r="F574" s="2" t="str">
        <f t="shared" si="54"/>
        <v>SA-12-15</v>
      </c>
      <c r="G574" s="17" t="s">
        <v>609</v>
      </c>
      <c r="H574" s="13" t="str">
        <f t="shared" si="50"/>
        <v>N</v>
      </c>
      <c r="I574" s="13"/>
      <c r="J574" s="13" t="str">
        <f t="shared" si="51"/>
        <v>N</v>
      </c>
      <c r="K574" s="13" t="str">
        <f>IFERROR(VLOOKUP(F574,'Low High Medium'!I:I,1,FALSE)," ")</f>
        <v xml:space="preserve"> </v>
      </c>
      <c r="L574" s="13" t="str">
        <f t="shared" si="52"/>
        <v>N</v>
      </c>
      <c r="M574" s="13" t="str">
        <f>IFERROR(VLOOKUP(F574,'Low High Medium'!D:D,1,FALSE)," ")</f>
        <v xml:space="preserve"> </v>
      </c>
      <c r="N574" s="13" t="str">
        <f>VLOOKUP(D574,'NIST 800-53 (Rev. 4)'!A:D,4,FALSE)</f>
        <v>P1</v>
      </c>
    </row>
    <row r="575" spans="1:14">
      <c r="A575" s="13" t="str">
        <f t="shared" si="49"/>
        <v>SA</v>
      </c>
      <c r="B575" s="13" t="str">
        <f>VLOOKUP(A575,Families!A:B,2,FALSE)</f>
        <v xml:space="preserve"> System and Services Acquisition</v>
      </c>
      <c r="C575" s="13" t="str">
        <f>VLOOKUP(D575,'NIST 800-53 (Rev. 4)'!A:C,3,FALSE)</f>
        <v>DEVELOPMENT PROCESS, STANDARDS, AND TOOLS</v>
      </c>
      <c r="D575" s="12" t="s">
        <v>183</v>
      </c>
      <c r="E575" s="55">
        <v>0</v>
      </c>
      <c r="F575" s="2" t="str">
        <f t="shared" si="54"/>
        <v>SA-15-0</v>
      </c>
      <c r="G575" s="17" t="s">
        <v>716</v>
      </c>
      <c r="H575" s="13" t="str">
        <f t="shared" si="50"/>
        <v>N</v>
      </c>
      <c r="I575" s="13"/>
      <c r="J575" s="13" t="str">
        <f t="shared" si="51"/>
        <v>N</v>
      </c>
      <c r="K575" s="13" t="str">
        <f>IFERROR(VLOOKUP(F575,'Low High Medium'!I:I,1,FALSE)," ")</f>
        <v xml:space="preserve"> </v>
      </c>
      <c r="L575" s="13" t="str">
        <f t="shared" si="52"/>
        <v>Y</v>
      </c>
      <c r="M575" s="13" t="str">
        <f>IFERROR(VLOOKUP(F575,'Low High Medium'!D:D,1,FALSE)," ")</f>
        <v>SA-15-0</v>
      </c>
      <c r="N575" s="13" t="str">
        <f>VLOOKUP(D575,'NIST 800-53 (Rev. 4)'!A:D,4,FALSE)</f>
        <v>P2</v>
      </c>
    </row>
    <row r="576" spans="1:14">
      <c r="A576" s="13" t="str">
        <f t="shared" si="49"/>
        <v>SA</v>
      </c>
      <c r="B576" s="13" t="str">
        <f>VLOOKUP(A576,Families!A:B,2,FALSE)</f>
        <v xml:space="preserve"> System and Services Acquisition</v>
      </c>
      <c r="C576" s="13" t="str">
        <f>VLOOKUP(D576,'NIST 800-53 (Rev. 4)'!A:C,3,FALSE)</f>
        <v>DEVELOPMENT PROCESS, STANDARDS, AND TOOLS</v>
      </c>
      <c r="D576" s="12" t="s">
        <v>183</v>
      </c>
      <c r="E576" s="55">
        <v>1</v>
      </c>
      <c r="F576" s="2" t="str">
        <f t="shared" si="54"/>
        <v>SA-15-1</v>
      </c>
      <c r="G576" s="17" t="s">
        <v>609</v>
      </c>
      <c r="H576" s="13" t="str">
        <f t="shared" si="50"/>
        <v>N</v>
      </c>
      <c r="I576" s="13"/>
      <c r="J576" s="13" t="str">
        <f t="shared" si="51"/>
        <v>N</v>
      </c>
      <c r="K576" s="13" t="str">
        <f>IFERROR(VLOOKUP(F576,'Low High Medium'!I:I,1,FALSE)," ")</f>
        <v xml:space="preserve"> </v>
      </c>
      <c r="L576" s="13" t="str">
        <f t="shared" si="52"/>
        <v>N</v>
      </c>
      <c r="M576" s="13" t="str">
        <f>IFERROR(VLOOKUP(F576,'Low High Medium'!D:D,1,FALSE)," ")</f>
        <v xml:space="preserve"> </v>
      </c>
      <c r="N576" s="13" t="str">
        <f>VLOOKUP(D576,'NIST 800-53 (Rev. 4)'!A:D,4,FALSE)</f>
        <v>P2</v>
      </c>
    </row>
    <row r="577" spans="1:14">
      <c r="A577" s="13" t="str">
        <f t="shared" si="49"/>
        <v>SA</v>
      </c>
      <c r="B577" s="13" t="str">
        <f>VLOOKUP(A577,Families!A:B,2,FALSE)</f>
        <v xml:space="preserve"> System and Services Acquisition</v>
      </c>
      <c r="C577" s="13" t="str">
        <f>VLOOKUP(D577,'NIST 800-53 (Rev. 4)'!A:C,3,FALSE)</f>
        <v>DEVELOPMENT PROCESS, STANDARDS, AND TOOLS</v>
      </c>
      <c r="D577" s="12" t="s">
        <v>183</v>
      </c>
      <c r="E577" s="55">
        <v>2</v>
      </c>
      <c r="F577" s="2" t="str">
        <f t="shared" si="54"/>
        <v>SA-15-2</v>
      </c>
      <c r="G577" s="17" t="s">
        <v>609</v>
      </c>
      <c r="H577" s="13" t="str">
        <f t="shared" si="50"/>
        <v>N</v>
      </c>
      <c r="I577" s="13"/>
      <c r="J577" s="13" t="str">
        <f t="shared" si="51"/>
        <v>N</v>
      </c>
      <c r="K577" s="13" t="str">
        <f>IFERROR(VLOOKUP(F577,'Low High Medium'!I:I,1,FALSE)," ")</f>
        <v xml:space="preserve"> </v>
      </c>
      <c r="L577" s="13" t="str">
        <f t="shared" si="52"/>
        <v>N</v>
      </c>
      <c r="M577" s="13" t="str">
        <f>IFERROR(VLOOKUP(F577,'Low High Medium'!D:D,1,FALSE)," ")</f>
        <v xml:space="preserve"> </v>
      </c>
      <c r="N577" s="13" t="str">
        <f>VLOOKUP(D577,'NIST 800-53 (Rev. 4)'!A:D,4,FALSE)</f>
        <v>P2</v>
      </c>
    </row>
    <row r="578" spans="1:14">
      <c r="A578" s="13" t="str">
        <f t="shared" si="49"/>
        <v>SA</v>
      </c>
      <c r="B578" s="13" t="str">
        <f>VLOOKUP(A578,Families!A:B,2,FALSE)</f>
        <v xml:space="preserve"> System and Services Acquisition</v>
      </c>
      <c r="C578" s="13" t="str">
        <f>VLOOKUP(D578,'NIST 800-53 (Rev. 4)'!A:C,3,FALSE)</f>
        <v>DEVELOPMENT PROCESS, STANDARDS, AND TOOLS</v>
      </c>
      <c r="D578" s="12" t="s">
        <v>183</v>
      </c>
      <c r="E578" s="55">
        <v>3</v>
      </c>
      <c r="F578" s="2" t="str">
        <f t="shared" si="54"/>
        <v>SA-15-3</v>
      </c>
      <c r="G578" s="17" t="s">
        <v>184</v>
      </c>
      <c r="H578" s="13" t="str">
        <f t="shared" si="50"/>
        <v>N</v>
      </c>
      <c r="I578" s="13"/>
      <c r="J578" s="13" t="str">
        <f t="shared" si="51"/>
        <v>N</v>
      </c>
      <c r="K578" s="13" t="str">
        <f>IFERROR(VLOOKUP(F578,'Low High Medium'!I:I,1,FALSE)," ")</f>
        <v xml:space="preserve"> </v>
      </c>
      <c r="L578" s="13" t="str">
        <f t="shared" si="52"/>
        <v>N</v>
      </c>
      <c r="M578" s="13" t="str">
        <f>IFERROR(VLOOKUP(F578,'Low High Medium'!D:D,1,FALSE)," ")</f>
        <v xml:space="preserve"> </v>
      </c>
      <c r="N578" s="13" t="str">
        <f>VLOOKUP(D578,'NIST 800-53 (Rev. 4)'!A:D,4,FALSE)</f>
        <v>P2</v>
      </c>
    </row>
    <row r="579" spans="1:14">
      <c r="A579" s="13" t="str">
        <f t="shared" ref="A579:A642" si="55">LEFT(D579,2)</f>
        <v>SA</v>
      </c>
      <c r="B579" s="13" t="str">
        <f>VLOOKUP(A579,Families!A:B,2,FALSE)</f>
        <v xml:space="preserve"> System and Services Acquisition</v>
      </c>
      <c r="C579" s="13" t="str">
        <f>VLOOKUP(D579,'NIST 800-53 (Rev. 4)'!A:C,3,FALSE)</f>
        <v>DEVELOPMENT PROCESS, STANDARDS, AND TOOLS</v>
      </c>
      <c r="D579" s="12" t="s">
        <v>183</v>
      </c>
      <c r="E579" s="55">
        <v>4</v>
      </c>
      <c r="F579" s="2" t="str">
        <f t="shared" si="54"/>
        <v>SA-15-4</v>
      </c>
      <c r="G579" s="17" t="s">
        <v>97</v>
      </c>
      <c r="H579" s="13" t="str">
        <f t="shared" ref="H579:H642" si="56">IF(I579 = "", "N", "Y")</f>
        <v>N</v>
      </c>
      <c r="I579" s="13"/>
      <c r="J579" s="13" t="str">
        <f t="shared" ref="J579:J642" si="57">IF(K579=" ","N","Y")</f>
        <v>N</v>
      </c>
      <c r="K579" s="13" t="str">
        <f>IFERROR(VLOOKUP(F579,'Low High Medium'!I:I,1,FALSE)," ")</f>
        <v xml:space="preserve"> </v>
      </c>
      <c r="L579" s="13" t="str">
        <f t="shared" ref="L579:L642" si="58">IF(M579= " ", "N", "Y")</f>
        <v>N</v>
      </c>
      <c r="M579" s="13" t="str">
        <f>IFERROR(VLOOKUP(F579,'Low High Medium'!D:D,1,FALSE)," ")</f>
        <v xml:space="preserve"> </v>
      </c>
      <c r="N579" s="13" t="str">
        <f>VLOOKUP(D579,'NIST 800-53 (Rev. 4)'!A:D,4,FALSE)</f>
        <v>P2</v>
      </c>
    </row>
    <row r="580" spans="1:14">
      <c r="A580" s="13" t="str">
        <f t="shared" si="55"/>
        <v>SA</v>
      </c>
      <c r="B580" s="13" t="str">
        <f>VLOOKUP(A580,Families!A:B,2,FALSE)</f>
        <v xml:space="preserve"> System and Services Acquisition</v>
      </c>
      <c r="C580" s="13" t="str">
        <f>VLOOKUP(D580,'NIST 800-53 (Rev. 4)'!A:C,3,FALSE)</f>
        <v>DEVELOPMENT PROCESS, STANDARDS, AND TOOLS</v>
      </c>
      <c r="D580" s="12" t="s">
        <v>183</v>
      </c>
      <c r="E580" s="55">
        <v>5</v>
      </c>
      <c r="F580" s="2" t="str">
        <f t="shared" si="54"/>
        <v>SA-15-5</v>
      </c>
      <c r="G580" s="17" t="s">
        <v>72</v>
      </c>
      <c r="H580" s="13" t="str">
        <f t="shared" si="56"/>
        <v>N</v>
      </c>
      <c r="I580" s="13"/>
      <c r="J580" s="13" t="str">
        <f t="shared" si="57"/>
        <v>N</v>
      </c>
      <c r="K580" s="13" t="str">
        <f>IFERROR(VLOOKUP(F580,'Low High Medium'!I:I,1,FALSE)," ")</f>
        <v xml:space="preserve"> </v>
      </c>
      <c r="L580" s="13" t="str">
        <f t="shared" si="58"/>
        <v>N</v>
      </c>
      <c r="M580" s="13" t="str">
        <f>IFERROR(VLOOKUP(F580,'Low High Medium'!D:D,1,FALSE)," ")</f>
        <v xml:space="preserve"> </v>
      </c>
      <c r="N580" s="13" t="str">
        <f>VLOOKUP(D580,'NIST 800-53 (Rev. 4)'!A:D,4,FALSE)</f>
        <v>P2</v>
      </c>
    </row>
    <row r="581" spans="1:14">
      <c r="A581" s="13" t="str">
        <f t="shared" si="55"/>
        <v>SA</v>
      </c>
      <c r="B581" s="13" t="str">
        <f>VLOOKUP(A581,Families!A:B,2,FALSE)</f>
        <v xml:space="preserve"> System and Services Acquisition</v>
      </c>
      <c r="C581" s="13" t="str">
        <f>VLOOKUP(D581,'NIST 800-53 (Rev. 4)'!A:C,3,FALSE)</f>
        <v>DEVELOPMENT PROCESS, STANDARDS, AND TOOLS</v>
      </c>
      <c r="D581" s="12" t="s">
        <v>183</v>
      </c>
      <c r="E581" s="55">
        <v>6</v>
      </c>
      <c r="F581" s="2" t="str">
        <f t="shared" si="54"/>
        <v>SA-15-6</v>
      </c>
      <c r="G581" s="17" t="s">
        <v>609</v>
      </c>
      <c r="H581" s="13" t="str">
        <f t="shared" si="56"/>
        <v>N</v>
      </c>
      <c r="I581" s="13"/>
      <c r="J581" s="13" t="str">
        <f t="shared" si="57"/>
        <v>N</v>
      </c>
      <c r="K581" s="13" t="str">
        <f>IFERROR(VLOOKUP(F581,'Low High Medium'!I:I,1,FALSE)," ")</f>
        <v xml:space="preserve"> </v>
      </c>
      <c r="L581" s="13" t="str">
        <f t="shared" si="58"/>
        <v>N</v>
      </c>
      <c r="M581" s="13" t="str">
        <f>IFERROR(VLOOKUP(F581,'Low High Medium'!D:D,1,FALSE)," ")</f>
        <v xml:space="preserve"> </v>
      </c>
      <c r="N581" s="13" t="str">
        <f>VLOOKUP(D581,'NIST 800-53 (Rev. 4)'!A:D,4,FALSE)</f>
        <v>P2</v>
      </c>
    </row>
    <row r="582" spans="1:14">
      <c r="A582" s="13" t="str">
        <f t="shared" si="55"/>
        <v>SA</v>
      </c>
      <c r="B582" s="13" t="str">
        <f>VLOOKUP(A582,Families!A:B,2,FALSE)</f>
        <v xml:space="preserve"> System and Services Acquisition</v>
      </c>
      <c r="C582" s="13" t="str">
        <f>VLOOKUP(D582,'NIST 800-53 (Rev. 4)'!A:C,3,FALSE)</f>
        <v>DEVELOPMENT PROCESS, STANDARDS, AND TOOLS</v>
      </c>
      <c r="D582" s="12" t="s">
        <v>183</v>
      </c>
      <c r="E582" s="55">
        <v>7</v>
      </c>
      <c r="F582" s="2" t="str">
        <f t="shared" si="54"/>
        <v>SA-15-7</v>
      </c>
      <c r="G582" s="17" t="s">
        <v>168</v>
      </c>
      <c r="H582" s="13" t="str">
        <f t="shared" si="56"/>
        <v>N</v>
      </c>
      <c r="I582" s="13"/>
      <c r="J582" s="13" t="str">
        <f t="shared" si="57"/>
        <v>N</v>
      </c>
      <c r="K582" s="13" t="str">
        <f>IFERROR(VLOOKUP(F582,'Low High Medium'!I:I,1,FALSE)," ")</f>
        <v xml:space="preserve"> </v>
      </c>
      <c r="L582" s="13" t="str">
        <f t="shared" si="58"/>
        <v>N</v>
      </c>
      <c r="M582" s="13" t="str">
        <f>IFERROR(VLOOKUP(F582,'Low High Medium'!D:D,1,FALSE)," ")</f>
        <v xml:space="preserve"> </v>
      </c>
      <c r="N582" s="13" t="str">
        <f>VLOOKUP(D582,'NIST 800-53 (Rev. 4)'!A:D,4,FALSE)</f>
        <v>P2</v>
      </c>
    </row>
    <row r="583" spans="1:14">
      <c r="A583" s="13" t="str">
        <f t="shared" si="55"/>
        <v>SA</v>
      </c>
      <c r="B583" s="13" t="str">
        <f>VLOOKUP(A583,Families!A:B,2,FALSE)</f>
        <v xml:space="preserve"> System and Services Acquisition</v>
      </c>
      <c r="C583" s="13" t="str">
        <f>VLOOKUP(D583,'NIST 800-53 (Rev. 4)'!A:C,3,FALSE)</f>
        <v>DEVELOPMENT PROCESS, STANDARDS, AND TOOLS</v>
      </c>
      <c r="D583" s="12" t="s">
        <v>183</v>
      </c>
      <c r="E583" s="55">
        <v>8</v>
      </c>
      <c r="F583" s="2" t="str">
        <f t="shared" si="54"/>
        <v>SA-15-8</v>
      </c>
      <c r="G583" s="17" t="s">
        <v>609</v>
      </c>
      <c r="H583" s="13" t="str">
        <f t="shared" si="56"/>
        <v>N</v>
      </c>
      <c r="I583" s="13"/>
      <c r="J583" s="13" t="str">
        <f t="shared" si="57"/>
        <v>N</v>
      </c>
      <c r="K583" s="13" t="str">
        <f>IFERROR(VLOOKUP(F583,'Low High Medium'!I:I,1,FALSE)," ")</f>
        <v xml:space="preserve"> </v>
      </c>
      <c r="L583" s="13" t="str">
        <f t="shared" si="58"/>
        <v>N</v>
      </c>
      <c r="M583" s="13" t="str">
        <f>IFERROR(VLOOKUP(F583,'Low High Medium'!D:D,1,FALSE)," ")</f>
        <v xml:space="preserve"> </v>
      </c>
      <c r="N583" s="13" t="str">
        <f>VLOOKUP(D583,'NIST 800-53 (Rev. 4)'!A:D,4,FALSE)</f>
        <v>P2</v>
      </c>
    </row>
    <row r="584" spans="1:14">
      <c r="A584" s="13" t="str">
        <f t="shared" si="55"/>
        <v>SA</v>
      </c>
      <c r="B584" s="13" t="str">
        <f>VLOOKUP(A584,Families!A:B,2,FALSE)</f>
        <v xml:space="preserve"> System and Services Acquisition</v>
      </c>
      <c r="C584" s="13" t="str">
        <f>VLOOKUP(D584,'NIST 800-53 (Rev. 4)'!A:C,3,FALSE)</f>
        <v>DEVELOPMENT PROCESS, STANDARDS, AND TOOLS</v>
      </c>
      <c r="D584" s="12" t="s">
        <v>183</v>
      </c>
      <c r="E584" s="55">
        <v>9</v>
      </c>
      <c r="F584" s="2" t="str">
        <f t="shared" si="54"/>
        <v>SA-15-9</v>
      </c>
      <c r="G584" s="17" t="s">
        <v>609</v>
      </c>
      <c r="H584" s="13" t="str">
        <f t="shared" si="56"/>
        <v>N</v>
      </c>
      <c r="I584" s="13"/>
      <c r="J584" s="13" t="str">
        <f t="shared" si="57"/>
        <v>N</v>
      </c>
      <c r="K584" s="13" t="str">
        <f>IFERROR(VLOOKUP(F584,'Low High Medium'!I:I,1,FALSE)," ")</f>
        <v xml:space="preserve"> </v>
      </c>
      <c r="L584" s="13" t="str">
        <f t="shared" si="58"/>
        <v>N</v>
      </c>
      <c r="M584" s="13" t="str">
        <f>IFERROR(VLOOKUP(F584,'Low High Medium'!D:D,1,FALSE)," ")</f>
        <v xml:space="preserve"> </v>
      </c>
      <c r="N584" s="13" t="str">
        <f>VLOOKUP(D584,'NIST 800-53 (Rev. 4)'!A:D,4,FALSE)</f>
        <v>P2</v>
      </c>
    </row>
    <row r="585" spans="1:14">
      <c r="A585" s="13" t="str">
        <f t="shared" si="55"/>
        <v>SA</v>
      </c>
      <c r="B585" s="13" t="str">
        <f>VLOOKUP(A585,Families!A:B,2,FALSE)</f>
        <v xml:space="preserve"> System and Services Acquisition</v>
      </c>
      <c r="C585" s="13" t="str">
        <f>VLOOKUP(D585,'NIST 800-53 (Rev. 4)'!A:C,3,FALSE)</f>
        <v>DEVELOPMENT PROCESS, STANDARDS, AND TOOLS</v>
      </c>
      <c r="D585" s="12" t="s">
        <v>183</v>
      </c>
      <c r="E585" s="55">
        <v>10</v>
      </c>
      <c r="F585" s="2" t="str">
        <f t="shared" si="54"/>
        <v>SA-15-10</v>
      </c>
      <c r="G585" s="17" t="s">
        <v>185</v>
      </c>
      <c r="H585" s="13" t="str">
        <f t="shared" si="56"/>
        <v>N</v>
      </c>
      <c r="I585" s="13"/>
      <c r="J585" s="13" t="str">
        <f t="shared" si="57"/>
        <v>N</v>
      </c>
      <c r="K585" s="13" t="str">
        <f>IFERROR(VLOOKUP(F585,'Low High Medium'!I:I,1,FALSE)," ")</f>
        <v xml:space="preserve"> </v>
      </c>
      <c r="L585" s="13" t="str">
        <f t="shared" si="58"/>
        <v>N</v>
      </c>
      <c r="M585" s="13" t="str">
        <f>IFERROR(VLOOKUP(F585,'Low High Medium'!D:D,1,FALSE)," ")</f>
        <v xml:space="preserve"> </v>
      </c>
      <c r="N585" s="13" t="str">
        <f>VLOOKUP(D585,'NIST 800-53 (Rev. 4)'!A:D,4,FALSE)</f>
        <v>P2</v>
      </c>
    </row>
    <row r="586" spans="1:14">
      <c r="A586" s="13" t="str">
        <f t="shared" si="55"/>
        <v>SA</v>
      </c>
      <c r="B586" s="13" t="str">
        <f>VLOOKUP(A586,Families!A:B,2,FALSE)</f>
        <v xml:space="preserve"> System and Services Acquisition</v>
      </c>
      <c r="C586" s="13" t="str">
        <f>VLOOKUP(D586,'NIST 800-53 (Rev. 4)'!A:C,3,FALSE)</f>
        <v>DEVELOPMENT PROCESS, STANDARDS, AND TOOLS</v>
      </c>
      <c r="D586" s="12" t="s">
        <v>183</v>
      </c>
      <c r="E586" s="55">
        <v>11</v>
      </c>
      <c r="F586" s="2" t="str">
        <f t="shared" si="54"/>
        <v>SA-15-11</v>
      </c>
      <c r="G586" s="17" t="s">
        <v>609</v>
      </c>
      <c r="H586" s="13" t="str">
        <f t="shared" si="56"/>
        <v>N</v>
      </c>
      <c r="I586" s="13"/>
      <c r="J586" s="13" t="str">
        <f t="shared" si="57"/>
        <v>N</v>
      </c>
      <c r="K586" s="13" t="str">
        <f>IFERROR(VLOOKUP(F586,'Low High Medium'!I:I,1,FALSE)," ")</f>
        <v xml:space="preserve"> </v>
      </c>
      <c r="L586" s="13" t="str">
        <f t="shared" si="58"/>
        <v>N</v>
      </c>
      <c r="M586" s="13" t="str">
        <f>IFERROR(VLOOKUP(F586,'Low High Medium'!D:D,1,FALSE)," ")</f>
        <v xml:space="preserve"> </v>
      </c>
      <c r="N586" s="13" t="str">
        <f>VLOOKUP(D586,'NIST 800-53 (Rev. 4)'!A:D,4,FALSE)</f>
        <v>P2</v>
      </c>
    </row>
    <row r="587" spans="1:14">
      <c r="A587" s="13" t="str">
        <f t="shared" si="55"/>
        <v>SA</v>
      </c>
      <c r="B587" s="13" t="str">
        <f>VLOOKUP(A587,Families!A:B,2,FALSE)</f>
        <v xml:space="preserve"> System and Services Acquisition</v>
      </c>
      <c r="C587" s="13" t="str">
        <f>VLOOKUP(D587,'NIST 800-53 (Rev. 4)'!A:C,3,FALSE)</f>
        <v>DEVELOPER-PROVIDED TRAINING</v>
      </c>
      <c r="D587" s="12" t="s">
        <v>510</v>
      </c>
      <c r="E587" s="56">
        <v>0</v>
      </c>
      <c r="F587" s="2" t="str">
        <f t="shared" si="54"/>
        <v>SA-16-0</v>
      </c>
      <c r="G587" s="17" t="s">
        <v>717</v>
      </c>
      <c r="H587" s="13" t="str">
        <f t="shared" si="56"/>
        <v>N</v>
      </c>
      <c r="I587" s="13"/>
      <c r="J587" s="13" t="str">
        <f t="shared" si="57"/>
        <v>N</v>
      </c>
      <c r="K587" s="13" t="str">
        <f>IFERROR(VLOOKUP(F587,'Low High Medium'!I:I,1,FALSE)," ")</f>
        <v xml:space="preserve"> </v>
      </c>
      <c r="L587" s="13" t="str">
        <f t="shared" si="58"/>
        <v>Y</v>
      </c>
      <c r="M587" s="13" t="str">
        <f>IFERROR(VLOOKUP(F587,'Low High Medium'!D:D,1,FALSE)," ")</f>
        <v>SA-16-0</v>
      </c>
      <c r="N587" s="13" t="str">
        <f>VLOOKUP(D587,'NIST 800-53 (Rev. 4)'!A:D,4,FALSE)</f>
        <v>P2</v>
      </c>
    </row>
    <row r="588" spans="1:14">
      <c r="A588" s="13" t="str">
        <f t="shared" si="55"/>
        <v>SA</v>
      </c>
      <c r="B588" s="13" t="str">
        <f>VLOOKUP(A588,Families!A:B,2,FALSE)</f>
        <v xml:space="preserve"> System and Services Acquisition</v>
      </c>
      <c r="C588" s="13" t="str">
        <f>VLOOKUP(D588,'NIST 800-53 (Rev. 4)'!A:C,3,FALSE)</f>
        <v>DEVELOPER SECURITY ARCHITECTURE AND DESIGN</v>
      </c>
      <c r="D588" s="12" t="s">
        <v>186</v>
      </c>
      <c r="E588" s="55">
        <v>0</v>
      </c>
      <c r="F588" s="2" t="str">
        <f t="shared" si="54"/>
        <v>SA-17-0</v>
      </c>
      <c r="G588" s="17" t="s">
        <v>718</v>
      </c>
      <c r="H588" s="13" t="str">
        <f t="shared" si="56"/>
        <v>N</v>
      </c>
      <c r="I588" s="13"/>
      <c r="J588" s="13" t="str">
        <f t="shared" si="57"/>
        <v>N</v>
      </c>
      <c r="K588" s="13" t="str">
        <f>IFERROR(VLOOKUP(F588,'Low High Medium'!I:I,1,FALSE)," ")</f>
        <v xml:space="preserve"> </v>
      </c>
      <c r="L588" s="13" t="str">
        <f t="shared" si="58"/>
        <v>Y</v>
      </c>
      <c r="M588" s="13" t="str">
        <f>IFERROR(VLOOKUP(F588,'Low High Medium'!D:D,1,FALSE)," ")</f>
        <v>SA-17-0</v>
      </c>
      <c r="N588" s="13" t="str">
        <f>VLOOKUP(D588,'NIST 800-53 (Rev. 4)'!A:D,4,FALSE)</f>
        <v>P1</v>
      </c>
    </row>
    <row r="589" spans="1:14">
      <c r="A589" s="13" t="str">
        <f t="shared" si="55"/>
        <v>SA</v>
      </c>
      <c r="B589" s="13" t="str">
        <f>VLOOKUP(A589,Families!A:B,2,FALSE)</f>
        <v xml:space="preserve"> System and Services Acquisition</v>
      </c>
      <c r="C589" s="13" t="str">
        <f>VLOOKUP(D589,'NIST 800-53 (Rev. 4)'!A:C,3,FALSE)</f>
        <v>DEVELOPER SECURITY ARCHITECTURE AND DESIGN</v>
      </c>
      <c r="D589" s="12" t="s">
        <v>186</v>
      </c>
      <c r="E589" s="55">
        <v>1</v>
      </c>
      <c r="F589" s="2" t="str">
        <f t="shared" si="54"/>
        <v>SA-17-1</v>
      </c>
      <c r="G589" s="17" t="s">
        <v>609</v>
      </c>
      <c r="H589" s="13" t="str">
        <f t="shared" si="56"/>
        <v>N</v>
      </c>
      <c r="I589" s="13"/>
      <c r="J589" s="13" t="str">
        <f t="shared" si="57"/>
        <v>N</v>
      </c>
      <c r="K589" s="13" t="str">
        <f>IFERROR(VLOOKUP(F589,'Low High Medium'!I:I,1,FALSE)," ")</f>
        <v xml:space="preserve"> </v>
      </c>
      <c r="L589" s="13" t="str">
        <f t="shared" si="58"/>
        <v>N</v>
      </c>
      <c r="M589" s="13" t="str">
        <f>IFERROR(VLOOKUP(F589,'Low High Medium'!D:D,1,FALSE)," ")</f>
        <v xml:space="preserve"> </v>
      </c>
      <c r="N589" s="13" t="str">
        <f>VLOOKUP(D589,'NIST 800-53 (Rev. 4)'!A:D,4,FALSE)</f>
        <v>P1</v>
      </c>
    </row>
    <row r="590" spans="1:14">
      <c r="A590" s="13" t="str">
        <f t="shared" si="55"/>
        <v>SA</v>
      </c>
      <c r="B590" s="13" t="str">
        <f>VLOOKUP(A590,Families!A:B,2,FALSE)</f>
        <v xml:space="preserve"> System and Services Acquisition</v>
      </c>
      <c r="C590" s="13" t="str">
        <f>VLOOKUP(D590,'NIST 800-53 (Rev. 4)'!A:C,3,FALSE)</f>
        <v>DEVELOPER SECURITY ARCHITECTURE AND DESIGN</v>
      </c>
      <c r="D590" s="12" t="s">
        <v>186</v>
      </c>
      <c r="E590" s="55">
        <v>2</v>
      </c>
      <c r="F590" s="2" t="str">
        <f t="shared" si="54"/>
        <v>SA-17-2</v>
      </c>
      <c r="G590" s="17" t="s">
        <v>173</v>
      </c>
      <c r="H590" s="13" t="str">
        <f t="shared" si="56"/>
        <v>N</v>
      </c>
      <c r="I590" s="13"/>
      <c r="J590" s="13" t="str">
        <f t="shared" si="57"/>
        <v>N</v>
      </c>
      <c r="K590" s="13" t="str">
        <f>IFERROR(VLOOKUP(F590,'Low High Medium'!I:I,1,FALSE)," ")</f>
        <v xml:space="preserve"> </v>
      </c>
      <c r="L590" s="13" t="str">
        <f t="shared" si="58"/>
        <v>N</v>
      </c>
      <c r="M590" s="13" t="str">
        <f>IFERROR(VLOOKUP(F590,'Low High Medium'!D:D,1,FALSE)," ")</f>
        <v xml:space="preserve"> </v>
      </c>
      <c r="N590" s="13" t="str">
        <f>VLOOKUP(D590,'NIST 800-53 (Rev. 4)'!A:D,4,FALSE)</f>
        <v>P1</v>
      </c>
    </row>
    <row r="591" spans="1:14">
      <c r="A591" s="13" t="str">
        <f t="shared" si="55"/>
        <v>SA</v>
      </c>
      <c r="B591" s="13" t="str">
        <f>VLOOKUP(A591,Families!A:B,2,FALSE)</f>
        <v xml:space="preserve"> System and Services Acquisition</v>
      </c>
      <c r="C591" s="13" t="str">
        <f>VLOOKUP(D591,'NIST 800-53 (Rev. 4)'!A:C,3,FALSE)</f>
        <v>DEVELOPER SECURITY ARCHITECTURE AND DESIGN</v>
      </c>
      <c r="D591" s="12" t="s">
        <v>186</v>
      </c>
      <c r="E591" s="55">
        <v>3</v>
      </c>
      <c r="F591" s="2" t="str">
        <f t="shared" si="54"/>
        <v>SA-17-3</v>
      </c>
      <c r="G591" s="17" t="s">
        <v>173</v>
      </c>
      <c r="H591" s="13" t="str">
        <f t="shared" si="56"/>
        <v>N</v>
      </c>
      <c r="I591" s="13"/>
      <c r="J591" s="13" t="str">
        <f t="shared" si="57"/>
        <v>N</v>
      </c>
      <c r="K591" s="13" t="str">
        <f>IFERROR(VLOOKUP(F591,'Low High Medium'!I:I,1,FALSE)," ")</f>
        <v xml:space="preserve"> </v>
      </c>
      <c r="L591" s="13" t="str">
        <f t="shared" si="58"/>
        <v>N</v>
      </c>
      <c r="M591" s="13" t="str">
        <f>IFERROR(VLOOKUP(F591,'Low High Medium'!D:D,1,FALSE)," ")</f>
        <v xml:space="preserve"> </v>
      </c>
      <c r="N591" s="13" t="str">
        <f>VLOOKUP(D591,'NIST 800-53 (Rev. 4)'!A:D,4,FALSE)</f>
        <v>P1</v>
      </c>
    </row>
    <row r="592" spans="1:14">
      <c r="A592" s="13" t="str">
        <f t="shared" si="55"/>
        <v>SA</v>
      </c>
      <c r="B592" s="13" t="str">
        <f>VLOOKUP(A592,Families!A:B,2,FALSE)</f>
        <v xml:space="preserve"> System and Services Acquisition</v>
      </c>
      <c r="C592" s="13" t="str">
        <f>VLOOKUP(D592,'NIST 800-53 (Rev. 4)'!A:C,3,FALSE)</f>
        <v>DEVELOPER SECURITY ARCHITECTURE AND DESIGN</v>
      </c>
      <c r="D592" s="12" t="s">
        <v>186</v>
      </c>
      <c r="E592" s="55">
        <v>4</v>
      </c>
      <c r="F592" s="2" t="str">
        <f t="shared" si="54"/>
        <v>SA-17-4</v>
      </c>
      <c r="G592" s="17" t="s">
        <v>173</v>
      </c>
      <c r="H592" s="13" t="str">
        <f t="shared" si="56"/>
        <v>N</v>
      </c>
      <c r="I592" s="13"/>
      <c r="J592" s="13" t="str">
        <f t="shared" si="57"/>
        <v>N</v>
      </c>
      <c r="K592" s="13" t="str">
        <f>IFERROR(VLOOKUP(F592,'Low High Medium'!I:I,1,FALSE)," ")</f>
        <v xml:space="preserve"> </v>
      </c>
      <c r="L592" s="13" t="str">
        <f t="shared" si="58"/>
        <v>N</v>
      </c>
      <c r="M592" s="13" t="str">
        <f>IFERROR(VLOOKUP(F592,'Low High Medium'!D:D,1,FALSE)," ")</f>
        <v xml:space="preserve"> </v>
      </c>
      <c r="N592" s="13" t="str">
        <f>VLOOKUP(D592,'NIST 800-53 (Rev. 4)'!A:D,4,FALSE)</f>
        <v>P1</v>
      </c>
    </row>
    <row r="593" spans="1:14">
      <c r="A593" s="13" t="str">
        <f t="shared" si="55"/>
        <v>SA</v>
      </c>
      <c r="B593" s="13" t="str">
        <f>VLOOKUP(A593,Families!A:B,2,FALSE)</f>
        <v xml:space="preserve"> System and Services Acquisition</v>
      </c>
      <c r="C593" s="13" t="str">
        <f>VLOOKUP(D593,'NIST 800-53 (Rev. 4)'!A:C,3,FALSE)</f>
        <v>DEVELOPER SECURITY ARCHITECTURE AND DESIGN</v>
      </c>
      <c r="D593" s="12" t="s">
        <v>186</v>
      </c>
      <c r="E593" s="55">
        <v>5</v>
      </c>
      <c r="F593" s="2" t="str">
        <f t="shared" si="54"/>
        <v>SA-17-5</v>
      </c>
      <c r="G593" s="17" t="s">
        <v>187</v>
      </c>
      <c r="H593" s="13" t="str">
        <f t="shared" si="56"/>
        <v>N</v>
      </c>
      <c r="I593" s="13"/>
      <c r="J593" s="13" t="str">
        <f t="shared" si="57"/>
        <v>N</v>
      </c>
      <c r="K593" s="13" t="str">
        <f>IFERROR(VLOOKUP(F593,'Low High Medium'!I:I,1,FALSE)," ")</f>
        <v xml:space="preserve"> </v>
      </c>
      <c r="L593" s="13" t="str">
        <f t="shared" si="58"/>
        <v>N</v>
      </c>
      <c r="M593" s="13" t="str">
        <f>IFERROR(VLOOKUP(F593,'Low High Medium'!D:D,1,FALSE)," ")</f>
        <v xml:space="preserve"> </v>
      </c>
      <c r="N593" s="13" t="str">
        <f>VLOOKUP(D593,'NIST 800-53 (Rev. 4)'!A:D,4,FALSE)</f>
        <v>P1</v>
      </c>
    </row>
    <row r="594" spans="1:14">
      <c r="A594" s="13" t="str">
        <f t="shared" si="55"/>
        <v>SA</v>
      </c>
      <c r="B594" s="13" t="str">
        <f>VLOOKUP(A594,Families!A:B,2,FALSE)</f>
        <v xml:space="preserve"> System and Services Acquisition</v>
      </c>
      <c r="C594" s="13" t="str">
        <f>VLOOKUP(D594,'NIST 800-53 (Rev. 4)'!A:C,3,FALSE)</f>
        <v>DEVELOPER SECURITY ARCHITECTURE AND DESIGN</v>
      </c>
      <c r="D594" s="12" t="s">
        <v>186</v>
      </c>
      <c r="E594" s="55">
        <v>6</v>
      </c>
      <c r="F594" s="2" t="str">
        <f t="shared" si="54"/>
        <v>SA-17-6</v>
      </c>
      <c r="G594" s="17" t="s">
        <v>82</v>
      </c>
      <c r="H594" s="13" t="str">
        <f t="shared" si="56"/>
        <v>N</v>
      </c>
      <c r="I594" s="13"/>
      <c r="J594" s="13" t="str">
        <f t="shared" si="57"/>
        <v>N</v>
      </c>
      <c r="K594" s="13" t="str">
        <f>IFERROR(VLOOKUP(F594,'Low High Medium'!I:I,1,FALSE)," ")</f>
        <v xml:space="preserve"> </v>
      </c>
      <c r="L594" s="13" t="str">
        <f t="shared" si="58"/>
        <v>N</v>
      </c>
      <c r="M594" s="13" t="str">
        <f>IFERROR(VLOOKUP(F594,'Low High Medium'!D:D,1,FALSE)," ")</f>
        <v xml:space="preserve"> </v>
      </c>
      <c r="N594" s="13" t="str">
        <f>VLOOKUP(D594,'NIST 800-53 (Rev. 4)'!A:D,4,FALSE)</f>
        <v>P1</v>
      </c>
    </row>
    <row r="595" spans="1:14">
      <c r="A595" s="13" t="str">
        <f t="shared" si="55"/>
        <v>SA</v>
      </c>
      <c r="B595" s="13" t="str">
        <f>VLOOKUP(A595,Families!A:B,2,FALSE)</f>
        <v xml:space="preserve"> System and Services Acquisition</v>
      </c>
      <c r="C595" s="13" t="str">
        <f>VLOOKUP(D595,'NIST 800-53 (Rev. 4)'!A:C,3,FALSE)</f>
        <v>DEVELOPER SECURITY ARCHITECTURE AND DESIGN</v>
      </c>
      <c r="D595" s="12" t="s">
        <v>186</v>
      </c>
      <c r="E595" s="55">
        <v>7</v>
      </c>
      <c r="F595" s="2" t="str">
        <f t="shared" si="54"/>
        <v>SA-17-7</v>
      </c>
      <c r="G595" s="17" t="s">
        <v>188</v>
      </c>
      <c r="H595" s="13" t="str">
        <f t="shared" si="56"/>
        <v>N</v>
      </c>
      <c r="I595" s="13"/>
      <c r="J595" s="13" t="str">
        <f t="shared" si="57"/>
        <v>N</v>
      </c>
      <c r="K595" s="13" t="str">
        <f>IFERROR(VLOOKUP(F595,'Low High Medium'!I:I,1,FALSE)," ")</f>
        <v xml:space="preserve"> </v>
      </c>
      <c r="L595" s="13" t="str">
        <f t="shared" si="58"/>
        <v>N</v>
      </c>
      <c r="M595" s="13" t="str">
        <f>IFERROR(VLOOKUP(F595,'Low High Medium'!D:D,1,FALSE)," ")</f>
        <v xml:space="preserve"> </v>
      </c>
      <c r="N595" s="13" t="str">
        <f>VLOOKUP(D595,'NIST 800-53 (Rev. 4)'!A:D,4,FALSE)</f>
        <v>P1</v>
      </c>
    </row>
    <row r="596" spans="1:14">
      <c r="A596" s="13" t="str">
        <f t="shared" si="55"/>
        <v>SC</v>
      </c>
      <c r="B596" s="13" t="str">
        <f>VLOOKUP(A596,Families!A:B,2,FALSE)</f>
        <v xml:space="preserve"> System and Communications Protection</v>
      </c>
      <c r="C596" s="13" t="str">
        <f>VLOOKUP(D596,'NIST 800-53 (Rev. 4)'!A:C,3,FALSE)</f>
        <v>SYSTEM AND COMMUNICATIONS PROTECTION POLICY AND PROCEDURES</v>
      </c>
      <c r="D596" s="12" t="s">
        <v>513</v>
      </c>
      <c r="E596" s="56">
        <v>0</v>
      </c>
      <c r="F596" s="2" t="str">
        <f t="shared" si="54"/>
        <v>SC-1-0</v>
      </c>
      <c r="G596" s="17" t="s">
        <v>219</v>
      </c>
      <c r="H596" s="13" t="str">
        <f t="shared" si="56"/>
        <v>Y</v>
      </c>
      <c r="I596" s="13" t="str">
        <f t="shared" ref="I579:I642" si="59">F596</f>
        <v>SC-1-0</v>
      </c>
      <c r="J596" s="13" t="str">
        <f t="shared" si="57"/>
        <v>Y</v>
      </c>
      <c r="K596" s="13" t="str">
        <f>IFERROR(VLOOKUP(F596,'Low High Medium'!I:I,1,FALSE)," ")</f>
        <v>SC-1-0</v>
      </c>
      <c r="L596" s="13" t="str">
        <f t="shared" si="58"/>
        <v>Y</v>
      </c>
      <c r="M596" s="13" t="str">
        <f>IFERROR(VLOOKUP(F596,'Low High Medium'!D:D,1,FALSE)," ")</f>
        <v>SC-1-0</v>
      </c>
      <c r="N596" s="13" t="str">
        <f>VLOOKUP(D596,'NIST 800-53 (Rev. 4)'!A:D,4,FALSE)</f>
        <v>P1</v>
      </c>
    </row>
    <row r="597" spans="1:14">
      <c r="A597" s="13" t="str">
        <f t="shared" si="55"/>
        <v>SC</v>
      </c>
      <c r="B597" s="13" t="str">
        <f>VLOOKUP(A597,Families!A:B,2,FALSE)</f>
        <v xml:space="preserve"> System and Communications Protection</v>
      </c>
      <c r="C597" s="13" t="str">
        <f>VLOOKUP(D597,'NIST 800-53 (Rev. 4)'!A:C,3,FALSE)</f>
        <v>APPLICATION PARTITIONING</v>
      </c>
      <c r="D597" s="12" t="s">
        <v>189</v>
      </c>
      <c r="E597" s="55">
        <v>0</v>
      </c>
      <c r="F597" s="2" t="str">
        <f t="shared" si="54"/>
        <v>SC-2-0</v>
      </c>
      <c r="G597" s="17" t="s">
        <v>719</v>
      </c>
      <c r="H597" s="13" t="str">
        <f t="shared" si="56"/>
        <v>N</v>
      </c>
      <c r="I597" s="13"/>
      <c r="J597" s="13" t="str">
        <f t="shared" si="57"/>
        <v>Y</v>
      </c>
      <c r="K597" s="13" t="str">
        <f>IFERROR(VLOOKUP(F597,'Low High Medium'!I:I,1,FALSE)," ")</f>
        <v>SC-2-0</v>
      </c>
      <c r="L597" s="13" t="str">
        <f t="shared" si="58"/>
        <v>Y</v>
      </c>
      <c r="M597" s="13" t="str">
        <f>IFERROR(VLOOKUP(F597,'Low High Medium'!D:D,1,FALSE)," ")</f>
        <v>SC-2-0</v>
      </c>
      <c r="N597" s="13" t="str">
        <f>VLOOKUP(D597,'NIST 800-53 (Rev. 4)'!A:D,4,FALSE)</f>
        <v>P1</v>
      </c>
    </row>
    <row r="598" spans="1:14">
      <c r="A598" s="13" t="str">
        <f t="shared" si="55"/>
        <v>SC</v>
      </c>
      <c r="B598" s="13" t="str">
        <f>VLOOKUP(A598,Families!A:B,2,FALSE)</f>
        <v xml:space="preserve"> System and Communications Protection</v>
      </c>
      <c r="C598" s="13" t="str">
        <f>VLOOKUP(D598,'NIST 800-53 (Rev. 4)'!A:C,3,FALSE)</f>
        <v>APPLICATION PARTITIONING</v>
      </c>
      <c r="D598" s="12" t="s">
        <v>189</v>
      </c>
      <c r="E598" s="55">
        <v>1</v>
      </c>
      <c r="F598" s="2" t="str">
        <f t="shared" si="54"/>
        <v>SC-2-1</v>
      </c>
      <c r="G598" s="17" t="s">
        <v>9</v>
      </c>
      <c r="H598" s="13" t="str">
        <f t="shared" si="56"/>
        <v>N</v>
      </c>
      <c r="I598" s="13"/>
      <c r="J598" s="13" t="str">
        <f t="shared" si="57"/>
        <v>N</v>
      </c>
      <c r="K598" s="13" t="str">
        <f>IFERROR(VLOOKUP(F598,'Low High Medium'!I:I,1,FALSE)," ")</f>
        <v xml:space="preserve"> </v>
      </c>
      <c r="L598" s="13" t="str">
        <f t="shared" si="58"/>
        <v>N</v>
      </c>
      <c r="M598" s="13" t="str">
        <f>IFERROR(VLOOKUP(F598,'Low High Medium'!D:D,1,FALSE)," ")</f>
        <v xml:space="preserve"> </v>
      </c>
      <c r="N598" s="13" t="str">
        <f>VLOOKUP(D598,'NIST 800-53 (Rev. 4)'!A:D,4,FALSE)</f>
        <v>P1</v>
      </c>
    </row>
    <row r="599" spans="1:14">
      <c r="A599" s="13" t="str">
        <f t="shared" si="55"/>
        <v>SC</v>
      </c>
      <c r="B599" s="13" t="str">
        <f>VLOOKUP(A599,Families!A:B,2,FALSE)</f>
        <v xml:space="preserve"> System and Communications Protection</v>
      </c>
      <c r="C599" s="13" t="str">
        <f>VLOOKUP(D599,'NIST 800-53 (Rev. 4)'!A:C,3,FALSE)</f>
        <v>SECURITY FUNCTION ISOLATION</v>
      </c>
      <c r="D599" s="12" t="s">
        <v>187</v>
      </c>
      <c r="E599" s="55">
        <v>0</v>
      </c>
      <c r="F599" s="2" t="str">
        <f t="shared" si="54"/>
        <v>SC-3-0</v>
      </c>
      <c r="G599" s="17" t="s">
        <v>720</v>
      </c>
      <c r="H599" s="13" t="str">
        <f t="shared" si="56"/>
        <v>N</v>
      </c>
      <c r="I599" s="13"/>
      <c r="J599" s="13" t="str">
        <f t="shared" si="57"/>
        <v>N</v>
      </c>
      <c r="K599" s="13" t="str">
        <f>IFERROR(VLOOKUP(F599,'Low High Medium'!I:I,1,FALSE)," ")</f>
        <v xml:space="preserve"> </v>
      </c>
      <c r="L599" s="13" t="str">
        <f t="shared" si="58"/>
        <v>Y</v>
      </c>
      <c r="M599" s="13" t="str">
        <f>IFERROR(VLOOKUP(F599,'Low High Medium'!D:D,1,FALSE)," ")</f>
        <v>SC-3-0</v>
      </c>
      <c r="N599" s="13" t="str">
        <f>VLOOKUP(D599,'NIST 800-53 (Rev. 4)'!A:D,4,FALSE)</f>
        <v>P1</v>
      </c>
    </row>
    <row r="600" spans="1:14">
      <c r="A600" s="13" t="str">
        <f t="shared" si="55"/>
        <v>SC</v>
      </c>
      <c r="B600" s="13" t="str">
        <f>VLOOKUP(A600,Families!A:B,2,FALSE)</f>
        <v xml:space="preserve"> System and Communications Protection</v>
      </c>
      <c r="C600" s="13" t="str">
        <f>VLOOKUP(D600,'NIST 800-53 (Rev. 4)'!A:C,3,FALSE)</f>
        <v>SECURITY FUNCTION ISOLATION</v>
      </c>
      <c r="D600" s="12" t="s">
        <v>187</v>
      </c>
      <c r="E600" s="55">
        <v>1</v>
      </c>
      <c r="F600" s="2" t="str">
        <f t="shared" si="54"/>
        <v>SC-3-1</v>
      </c>
      <c r="G600" s="17" t="s">
        <v>609</v>
      </c>
      <c r="H600" s="13" t="str">
        <f t="shared" si="56"/>
        <v>N</v>
      </c>
      <c r="I600" s="13"/>
      <c r="J600" s="13" t="str">
        <f t="shared" si="57"/>
        <v>N</v>
      </c>
      <c r="K600" s="13" t="str">
        <f>IFERROR(VLOOKUP(F600,'Low High Medium'!I:I,1,FALSE)," ")</f>
        <v xml:space="preserve"> </v>
      </c>
      <c r="L600" s="13" t="str">
        <f t="shared" si="58"/>
        <v>N</v>
      </c>
      <c r="M600" s="13" t="str">
        <f>IFERROR(VLOOKUP(F600,'Low High Medium'!D:D,1,FALSE)," ")</f>
        <v xml:space="preserve"> </v>
      </c>
      <c r="N600" s="13" t="str">
        <f>VLOOKUP(D600,'NIST 800-53 (Rev. 4)'!A:D,4,FALSE)</f>
        <v>P1</v>
      </c>
    </row>
    <row r="601" spans="1:14">
      <c r="A601" s="13" t="str">
        <f t="shared" si="55"/>
        <v>SC</v>
      </c>
      <c r="B601" s="13" t="str">
        <f>VLOOKUP(A601,Families!A:B,2,FALSE)</f>
        <v xml:space="preserve"> System and Communications Protection</v>
      </c>
      <c r="C601" s="13" t="str">
        <f>VLOOKUP(D601,'NIST 800-53 (Rev. 4)'!A:C,3,FALSE)</f>
        <v>SECURITY FUNCTION ISOLATION</v>
      </c>
      <c r="D601" s="12" t="s">
        <v>187</v>
      </c>
      <c r="E601" s="55">
        <v>2</v>
      </c>
      <c r="F601" s="2" t="str">
        <f t="shared" si="54"/>
        <v>SC-3-2</v>
      </c>
      <c r="G601" s="17" t="s">
        <v>609</v>
      </c>
      <c r="H601" s="13" t="str">
        <f t="shared" si="56"/>
        <v>N</v>
      </c>
      <c r="I601" s="13"/>
      <c r="J601" s="13" t="str">
        <f t="shared" si="57"/>
        <v>N</v>
      </c>
      <c r="K601" s="13" t="str">
        <f>IFERROR(VLOOKUP(F601,'Low High Medium'!I:I,1,FALSE)," ")</f>
        <v xml:space="preserve"> </v>
      </c>
      <c r="L601" s="13" t="str">
        <f t="shared" si="58"/>
        <v>N</v>
      </c>
      <c r="M601" s="13" t="str">
        <f>IFERROR(VLOOKUP(F601,'Low High Medium'!D:D,1,FALSE)," ")</f>
        <v xml:space="preserve"> </v>
      </c>
      <c r="N601" s="13" t="str">
        <f>VLOOKUP(D601,'NIST 800-53 (Rev. 4)'!A:D,4,FALSE)</f>
        <v>P1</v>
      </c>
    </row>
    <row r="602" spans="1:14">
      <c r="A602" s="13" t="str">
        <f t="shared" si="55"/>
        <v>SC</v>
      </c>
      <c r="B602" s="13" t="str">
        <f>VLOOKUP(A602,Families!A:B,2,FALSE)</f>
        <v xml:space="preserve"> System and Communications Protection</v>
      </c>
      <c r="C602" s="13" t="str">
        <f>VLOOKUP(D602,'NIST 800-53 (Rev. 4)'!A:C,3,FALSE)</f>
        <v>SECURITY FUNCTION ISOLATION</v>
      </c>
      <c r="D602" s="12" t="s">
        <v>187</v>
      </c>
      <c r="E602" s="55">
        <v>3</v>
      </c>
      <c r="F602" s="2" t="str">
        <f t="shared" si="54"/>
        <v>SC-3-3</v>
      </c>
      <c r="G602" s="17" t="s">
        <v>609</v>
      </c>
      <c r="H602" s="13" t="str">
        <f t="shared" si="56"/>
        <v>N</v>
      </c>
      <c r="I602" s="13"/>
      <c r="J602" s="13" t="str">
        <f t="shared" si="57"/>
        <v>N</v>
      </c>
      <c r="K602" s="13" t="str">
        <f>IFERROR(VLOOKUP(F602,'Low High Medium'!I:I,1,FALSE)," ")</f>
        <v xml:space="preserve"> </v>
      </c>
      <c r="L602" s="13" t="str">
        <f t="shared" si="58"/>
        <v>N</v>
      </c>
      <c r="M602" s="13" t="str">
        <f>IFERROR(VLOOKUP(F602,'Low High Medium'!D:D,1,FALSE)," ")</f>
        <v xml:space="preserve"> </v>
      </c>
      <c r="N602" s="13" t="str">
        <f>VLOOKUP(D602,'NIST 800-53 (Rev. 4)'!A:D,4,FALSE)</f>
        <v>P1</v>
      </c>
    </row>
    <row r="603" spans="1:14">
      <c r="A603" s="13" t="str">
        <f t="shared" si="55"/>
        <v>SC</v>
      </c>
      <c r="B603" s="13" t="str">
        <f>VLOOKUP(A603,Families!A:B,2,FALSE)</f>
        <v xml:space="preserve"> System and Communications Protection</v>
      </c>
      <c r="C603" s="13" t="str">
        <f>VLOOKUP(D603,'NIST 800-53 (Rev. 4)'!A:C,3,FALSE)</f>
        <v>SECURITY FUNCTION ISOLATION</v>
      </c>
      <c r="D603" s="12" t="s">
        <v>187</v>
      </c>
      <c r="E603" s="55">
        <v>4</v>
      </c>
      <c r="F603" s="2" t="str">
        <f t="shared" si="54"/>
        <v>SC-3-4</v>
      </c>
      <c r="G603" s="17" t="s">
        <v>609</v>
      </c>
      <c r="H603" s="13" t="str">
        <f t="shared" si="56"/>
        <v>N</v>
      </c>
      <c r="I603" s="13"/>
      <c r="J603" s="13" t="str">
        <f t="shared" si="57"/>
        <v>N</v>
      </c>
      <c r="K603" s="13" t="str">
        <f>IFERROR(VLOOKUP(F603,'Low High Medium'!I:I,1,FALSE)," ")</f>
        <v xml:space="preserve"> </v>
      </c>
      <c r="L603" s="13" t="str">
        <f t="shared" si="58"/>
        <v>N</v>
      </c>
      <c r="M603" s="13" t="str">
        <f>IFERROR(VLOOKUP(F603,'Low High Medium'!D:D,1,FALSE)," ")</f>
        <v xml:space="preserve"> </v>
      </c>
      <c r="N603" s="13" t="str">
        <f>VLOOKUP(D603,'NIST 800-53 (Rev. 4)'!A:D,4,FALSE)</f>
        <v>P1</v>
      </c>
    </row>
    <row r="604" spans="1:14">
      <c r="A604" s="13" t="str">
        <f t="shared" si="55"/>
        <v>SC</v>
      </c>
      <c r="B604" s="13" t="str">
        <f>VLOOKUP(A604,Families!A:B,2,FALSE)</f>
        <v xml:space="preserve"> System and Communications Protection</v>
      </c>
      <c r="C604" s="13" t="str">
        <f>VLOOKUP(D604,'NIST 800-53 (Rev. 4)'!A:C,3,FALSE)</f>
        <v>SECURITY FUNCTION ISOLATION</v>
      </c>
      <c r="D604" s="12" t="s">
        <v>187</v>
      </c>
      <c r="E604" s="55">
        <v>5</v>
      </c>
      <c r="F604" s="2" t="str">
        <f t="shared" si="54"/>
        <v>SC-3-5</v>
      </c>
      <c r="G604" s="17" t="s">
        <v>609</v>
      </c>
      <c r="H604" s="13" t="str">
        <f t="shared" si="56"/>
        <v>N</v>
      </c>
      <c r="I604" s="13"/>
      <c r="J604" s="13" t="str">
        <f t="shared" si="57"/>
        <v>N</v>
      </c>
      <c r="K604" s="13" t="str">
        <f>IFERROR(VLOOKUP(F604,'Low High Medium'!I:I,1,FALSE)," ")</f>
        <v xml:space="preserve"> </v>
      </c>
      <c r="L604" s="13" t="str">
        <f t="shared" si="58"/>
        <v>N</v>
      </c>
      <c r="M604" s="13" t="str">
        <f>IFERROR(VLOOKUP(F604,'Low High Medium'!D:D,1,FALSE)," ")</f>
        <v xml:space="preserve"> </v>
      </c>
      <c r="N604" s="13" t="str">
        <f>VLOOKUP(D604,'NIST 800-53 (Rev. 4)'!A:D,4,FALSE)</f>
        <v>P1</v>
      </c>
    </row>
    <row r="605" spans="1:14">
      <c r="A605" s="13" t="str">
        <f t="shared" si="55"/>
        <v>SC</v>
      </c>
      <c r="B605" s="13" t="str">
        <f>VLOOKUP(A605,Families!A:B,2,FALSE)</f>
        <v xml:space="preserve"> System and Communications Protection</v>
      </c>
      <c r="C605" s="13" t="str">
        <f>VLOOKUP(D605,'NIST 800-53 (Rev. 4)'!A:C,3,FALSE)</f>
        <v>INFORMATION IN SHARED RESOURCES</v>
      </c>
      <c r="D605" s="12" t="s">
        <v>197</v>
      </c>
      <c r="E605" s="55">
        <v>0</v>
      </c>
      <c r="F605" s="2" t="str">
        <f t="shared" si="54"/>
        <v>SC-4-0</v>
      </c>
      <c r="G605" s="17" t="s">
        <v>721</v>
      </c>
      <c r="H605" s="13" t="str">
        <f t="shared" si="56"/>
        <v>N</v>
      </c>
      <c r="I605" s="13"/>
      <c r="J605" s="13" t="str">
        <f t="shared" si="57"/>
        <v>Y</v>
      </c>
      <c r="K605" s="13" t="str">
        <f>IFERROR(VLOOKUP(F605,'Low High Medium'!I:I,1,FALSE)," ")</f>
        <v>SC-4-0</v>
      </c>
      <c r="L605" s="13" t="str">
        <f t="shared" si="58"/>
        <v>Y</v>
      </c>
      <c r="M605" s="13" t="str">
        <f>IFERROR(VLOOKUP(F605,'Low High Medium'!D:D,1,FALSE)," ")</f>
        <v>SC-4-0</v>
      </c>
      <c r="N605" s="13" t="str">
        <f>VLOOKUP(D605,'NIST 800-53 (Rev. 4)'!A:D,4,FALSE)</f>
        <v>P1</v>
      </c>
    </row>
    <row r="606" spans="1:14">
      <c r="A606" s="13" t="str">
        <f t="shared" si="55"/>
        <v>SC</v>
      </c>
      <c r="B606" s="13" t="str">
        <f>VLOOKUP(A606,Families!A:B,2,FALSE)</f>
        <v xml:space="preserve"> System and Communications Protection</v>
      </c>
      <c r="C606" s="13" t="str">
        <f>VLOOKUP(D606,'NIST 800-53 (Rev. 4)'!A:C,3,FALSE)</f>
        <v>INFORMATION IN SHARED RESOURCES</v>
      </c>
      <c r="D606" s="12" t="s">
        <v>197</v>
      </c>
      <c r="E606" s="55">
        <v>1</v>
      </c>
      <c r="F606" s="2" t="str">
        <f t="shared" si="54"/>
        <v>SC-4-1</v>
      </c>
      <c r="G606" s="17" t="s">
        <v>611</v>
      </c>
      <c r="H606" s="13" t="str">
        <f t="shared" si="56"/>
        <v>N</v>
      </c>
      <c r="I606" s="13"/>
      <c r="J606" s="13" t="str">
        <f t="shared" si="57"/>
        <v>N</v>
      </c>
      <c r="K606" s="13" t="str">
        <f>IFERROR(VLOOKUP(F606,'Low High Medium'!I:I,1,FALSE)," ")</f>
        <v xml:space="preserve"> </v>
      </c>
      <c r="L606" s="13" t="str">
        <f t="shared" si="58"/>
        <v>N</v>
      </c>
      <c r="M606" s="13" t="str">
        <f>IFERROR(VLOOKUP(F606,'Low High Medium'!D:D,1,FALSE)," ")</f>
        <v xml:space="preserve"> </v>
      </c>
      <c r="N606" s="13" t="str">
        <f>VLOOKUP(D606,'NIST 800-53 (Rev. 4)'!A:D,4,FALSE)</f>
        <v>P1</v>
      </c>
    </row>
    <row r="607" spans="1:14">
      <c r="A607" s="13" t="str">
        <f t="shared" si="55"/>
        <v>SC</v>
      </c>
      <c r="B607" s="13" t="str">
        <f>VLOOKUP(A607,Families!A:B,2,FALSE)</f>
        <v xml:space="preserve"> System and Communications Protection</v>
      </c>
      <c r="C607" s="13" t="str">
        <f>VLOOKUP(D607,'NIST 800-53 (Rev. 4)'!A:C,3,FALSE)</f>
        <v>INFORMATION IN SHARED RESOURCES</v>
      </c>
      <c r="D607" s="12" t="s">
        <v>197</v>
      </c>
      <c r="E607" s="55">
        <v>2</v>
      </c>
      <c r="F607" s="2" t="str">
        <f t="shared" si="54"/>
        <v>SC-4-2</v>
      </c>
      <c r="G607" s="17" t="s">
        <v>609</v>
      </c>
      <c r="H607" s="13" t="str">
        <f t="shared" si="56"/>
        <v>N</v>
      </c>
      <c r="I607" s="13"/>
      <c r="J607" s="13" t="str">
        <f t="shared" si="57"/>
        <v>N</v>
      </c>
      <c r="K607" s="13" t="str">
        <f>IFERROR(VLOOKUP(F607,'Low High Medium'!I:I,1,FALSE)," ")</f>
        <v xml:space="preserve"> </v>
      </c>
      <c r="L607" s="13" t="str">
        <f t="shared" si="58"/>
        <v>N</v>
      </c>
      <c r="M607" s="13" t="str">
        <f>IFERROR(VLOOKUP(F607,'Low High Medium'!D:D,1,FALSE)," ")</f>
        <v xml:space="preserve"> </v>
      </c>
      <c r="N607" s="13" t="str">
        <f>VLOOKUP(D607,'NIST 800-53 (Rev. 4)'!A:D,4,FALSE)</f>
        <v>P1</v>
      </c>
    </row>
    <row r="608" spans="1:14">
      <c r="A608" s="13" t="str">
        <f t="shared" si="55"/>
        <v>SC</v>
      </c>
      <c r="B608" s="13" t="str">
        <f>VLOOKUP(A608,Families!A:B,2,FALSE)</f>
        <v xml:space="preserve"> System and Communications Protection</v>
      </c>
      <c r="C608" s="13" t="str">
        <f>VLOOKUP(D608,'NIST 800-53 (Rev. 4)'!A:C,3,FALSE)</f>
        <v>DENIAL OF SERVICE PROTECTION</v>
      </c>
      <c r="D608" s="12" t="s">
        <v>190</v>
      </c>
      <c r="E608" s="55">
        <v>0</v>
      </c>
      <c r="F608" s="2" t="str">
        <f t="shared" si="54"/>
        <v>SC-5-0</v>
      </c>
      <c r="G608" s="17" t="s">
        <v>722</v>
      </c>
      <c r="H608" s="13" t="str">
        <f t="shared" si="56"/>
        <v>Y</v>
      </c>
      <c r="I608" s="13" t="str">
        <f t="shared" si="59"/>
        <v>SC-5-0</v>
      </c>
      <c r="J608" s="13" t="str">
        <f t="shared" si="57"/>
        <v>Y</v>
      </c>
      <c r="K608" s="13" t="str">
        <f>IFERROR(VLOOKUP(F608,'Low High Medium'!I:I,1,FALSE)," ")</f>
        <v>SC-5-0</v>
      </c>
      <c r="L608" s="13" t="str">
        <f t="shared" si="58"/>
        <v>Y</v>
      </c>
      <c r="M608" s="13" t="str">
        <f>IFERROR(VLOOKUP(F608,'Low High Medium'!D:D,1,FALSE)," ")</f>
        <v>SC-5-0</v>
      </c>
      <c r="N608" s="13" t="str">
        <f>VLOOKUP(D608,'NIST 800-53 (Rev. 4)'!A:D,4,FALSE)</f>
        <v>P1</v>
      </c>
    </row>
    <row r="609" spans="1:14">
      <c r="A609" s="13" t="str">
        <f t="shared" si="55"/>
        <v>SC</v>
      </c>
      <c r="B609" s="13" t="str">
        <f>VLOOKUP(A609,Families!A:B,2,FALSE)</f>
        <v xml:space="preserve"> System and Communications Protection</v>
      </c>
      <c r="C609" s="13" t="str">
        <f>VLOOKUP(D609,'NIST 800-53 (Rev. 4)'!A:C,3,FALSE)</f>
        <v>DENIAL OF SERVICE PROTECTION</v>
      </c>
      <c r="D609" s="12" t="s">
        <v>190</v>
      </c>
      <c r="E609" s="55">
        <v>1</v>
      </c>
      <c r="F609" s="2" t="str">
        <f t="shared" si="54"/>
        <v>SC-5-1</v>
      </c>
      <c r="G609" s="17" t="s">
        <v>609</v>
      </c>
      <c r="H609" s="13" t="str">
        <f t="shared" si="56"/>
        <v>N</v>
      </c>
      <c r="I609" s="13"/>
      <c r="J609" s="13" t="str">
        <f t="shared" si="57"/>
        <v>N</v>
      </c>
      <c r="K609" s="13" t="str">
        <f>IFERROR(VLOOKUP(F609,'Low High Medium'!I:I,1,FALSE)," ")</f>
        <v xml:space="preserve"> </v>
      </c>
      <c r="L609" s="13" t="str">
        <f t="shared" si="58"/>
        <v>N</v>
      </c>
      <c r="M609" s="13" t="str">
        <f>IFERROR(VLOOKUP(F609,'Low High Medium'!D:D,1,FALSE)," ")</f>
        <v xml:space="preserve"> </v>
      </c>
      <c r="N609" s="13" t="str">
        <f>VLOOKUP(D609,'NIST 800-53 (Rev. 4)'!A:D,4,FALSE)</f>
        <v>P1</v>
      </c>
    </row>
    <row r="610" spans="1:14">
      <c r="A610" s="13" t="str">
        <f t="shared" si="55"/>
        <v>SC</v>
      </c>
      <c r="B610" s="13" t="str">
        <f>VLOOKUP(A610,Families!A:B,2,FALSE)</f>
        <v xml:space="preserve"> System and Communications Protection</v>
      </c>
      <c r="C610" s="13" t="str">
        <f>VLOOKUP(D610,'NIST 800-53 (Rev. 4)'!A:C,3,FALSE)</f>
        <v>DENIAL OF SERVICE PROTECTION</v>
      </c>
      <c r="D610" s="12" t="s">
        <v>190</v>
      </c>
      <c r="E610" s="55">
        <v>2</v>
      </c>
      <c r="F610" s="2" t="str">
        <f t="shared" si="54"/>
        <v>SC-5-2</v>
      </c>
      <c r="G610" s="17" t="s">
        <v>609</v>
      </c>
      <c r="H610" s="13" t="str">
        <f t="shared" si="56"/>
        <v>N</v>
      </c>
      <c r="I610" s="13"/>
      <c r="J610" s="13" t="str">
        <f t="shared" si="57"/>
        <v>N</v>
      </c>
      <c r="K610" s="13" t="str">
        <f>IFERROR(VLOOKUP(F610,'Low High Medium'!I:I,1,FALSE)," ")</f>
        <v xml:space="preserve"> </v>
      </c>
      <c r="L610" s="13" t="str">
        <f t="shared" si="58"/>
        <v>N</v>
      </c>
      <c r="M610" s="13" t="str">
        <f>IFERROR(VLOOKUP(F610,'Low High Medium'!D:D,1,FALSE)," ")</f>
        <v xml:space="preserve"> </v>
      </c>
      <c r="N610" s="13" t="str">
        <f>VLOOKUP(D610,'NIST 800-53 (Rev. 4)'!A:D,4,FALSE)</f>
        <v>P1</v>
      </c>
    </row>
    <row r="611" spans="1:14">
      <c r="A611" s="13" t="str">
        <f t="shared" si="55"/>
        <v>SC</v>
      </c>
      <c r="B611" s="13" t="str">
        <f>VLOOKUP(A611,Families!A:B,2,FALSE)</f>
        <v xml:space="preserve"> System and Communications Protection</v>
      </c>
      <c r="C611" s="13" t="str">
        <f>VLOOKUP(D611,'NIST 800-53 (Rev. 4)'!A:C,3,FALSE)</f>
        <v>DENIAL OF SERVICE PROTECTION</v>
      </c>
      <c r="D611" s="12" t="s">
        <v>190</v>
      </c>
      <c r="E611" s="55">
        <v>3</v>
      </c>
      <c r="F611" s="2" t="str">
        <f t="shared" si="54"/>
        <v>SC-5-3</v>
      </c>
      <c r="G611" s="17" t="s">
        <v>99</v>
      </c>
      <c r="H611" s="13" t="str">
        <f t="shared" si="56"/>
        <v>N</v>
      </c>
      <c r="I611" s="13"/>
      <c r="J611" s="13" t="str">
        <f t="shared" si="57"/>
        <v>N</v>
      </c>
      <c r="K611" s="13" t="str">
        <f>IFERROR(VLOOKUP(F611,'Low High Medium'!I:I,1,FALSE)," ")</f>
        <v xml:space="preserve"> </v>
      </c>
      <c r="L611" s="13" t="str">
        <f t="shared" si="58"/>
        <v>N</v>
      </c>
      <c r="M611" s="13" t="str">
        <f>IFERROR(VLOOKUP(F611,'Low High Medium'!D:D,1,FALSE)," ")</f>
        <v xml:space="preserve"> </v>
      </c>
      <c r="N611" s="13" t="str">
        <f>VLOOKUP(D611,'NIST 800-53 (Rev. 4)'!A:D,4,FALSE)</f>
        <v>P1</v>
      </c>
    </row>
    <row r="612" spans="1:14">
      <c r="A612" s="13" t="str">
        <f t="shared" si="55"/>
        <v>SC</v>
      </c>
      <c r="B612" s="13" t="str">
        <f>VLOOKUP(A612,Families!A:B,2,FALSE)</f>
        <v xml:space="preserve"> System and Communications Protection</v>
      </c>
      <c r="C612" s="13" t="str">
        <f>VLOOKUP(D612,'NIST 800-53 (Rev. 4)'!A:C,3,FALSE)</f>
        <v>BOUNDARY PROTECTION</v>
      </c>
      <c r="D612" s="12" t="s">
        <v>32</v>
      </c>
      <c r="E612" s="55">
        <v>0</v>
      </c>
      <c r="F612" s="2" t="str">
        <f t="shared" si="54"/>
        <v>SC-7-0</v>
      </c>
      <c r="G612" s="17" t="s">
        <v>723</v>
      </c>
      <c r="H612" s="13" t="str">
        <f t="shared" si="56"/>
        <v>Y</v>
      </c>
      <c r="I612" s="13" t="str">
        <f t="shared" si="59"/>
        <v>SC-7-0</v>
      </c>
      <c r="J612" s="13" t="str">
        <f t="shared" si="57"/>
        <v>Y</v>
      </c>
      <c r="K612" s="13" t="str">
        <f>IFERROR(VLOOKUP(F612,'Low High Medium'!I:I,1,FALSE)," ")</f>
        <v>SC-7-0</v>
      </c>
      <c r="L612" s="13" t="str">
        <f t="shared" si="58"/>
        <v>Y</v>
      </c>
      <c r="M612" s="13" t="str">
        <f>IFERROR(VLOOKUP(F612,'Low High Medium'!D:D,1,FALSE)," ")</f>
        <v>SC-7-0</v>
      </c>
      <c r="N612" s="13" t="str">
        <f>VLOOKUP(D612,'NIST 800-53 (Rev. 4)'!A:D,4,FALSE)</f>
        <v>P1</v>
      </c>
    </row>
    <row r="613" spans="1:14">
      <c r="A613" s="13" t="str">
        <f t="shared" si="55"/>
        <v>SC</v>
      </c>
      <c r="B613" s="13" t="str">
        <f>VLOOKUP(A613,Families!A:B,2,FALSE)</f>
        <v xml:space="preserve"> System and Communications Protection</v>
      </c>
      <c r="C613" s="13" t="str">
        <f>VLOOKUP(D613,'NIST 800-53 (Rev. 4)'!A:C,3,FALSE)</f>
        <v>BOUNDARY PROTECTION</v>
      </c>
      <c r="D613" s="12" t="s">
        <v>32</v>
      </c>
      <c r="E613" s="55">
        <v>1</v>
      </c>
      <c r="F613" s="2" t="str">
        <f t="shared" ref="F613:F676" si="60">CONCATENATE(D613,"-",E613)</f>
        <v>SC-7-1</v>
      </c>
      <c r="G613" s="17" t="s">
        <v>611</v>
      </c>
      <c r="H613" s="13" t="str">
        <f t="shared" si="56"/>
        <v>N</v>
      </c>
      <c r="I613" s="13"/>
      <c r="J613" s="13" t="str">
        <f t="shared" si="57"/>
        <v>N</v>
      </c>
      <c r="K613" s="13" t="str">
        <f>IFERROR(VLOOKUP(F613,'Low High Medium'!I:I,1,FALSE)," ")</f>
        <v xml:space="preserve"> </v>
      </c>
      <c r="L613" s="13" t="str">
        <f t="shared" si="58"/>
        <v>N</v>
      </c>
      <c r="M613" s="13" t="str">
        <f>IFERROR(VLOOKUP(F613,'Low High Medium'!D:D,1,FALSE)," ")</f>
        <v xml:space="preserve"> </v>
      </c>
      <c r="N613" s="13" t="str">
        <f>VLOOKUP(D613,'NIST 800-53 (Rev. 4)'!A:D,4,FALSE)</f>
        <v>P1</v>
      </c>
    </row>
    <row r="614" spans="1:14">
      <c r="A614" s="13" t="str">
        <f t="shared" si="55"/>
        <v>SC</v>
      </c>
      <c r="B614" s="13" t="str">
        <f>VLOOKUP(A614,Families!A:B,2,FALSE)</f>
        <v xml:space="preserve"> System and Communications Protection</v>
      </c>
      <c r="C614" s="13" t="str">
        <f>VLOOKUP(D614,'NIST 800-53 (Rev. 4)'!A:C,3,FALSE)</f>
        <v>BOUNDARY PROTECTION</v>
      </c>
      <c r="D614" s="12" t="s">
        <v>32</v>
      </c>
      <c r="E614" s="55">
        <v>2</v>
      </c>
      <c r="F614" s="2" t="str">
        <f t="shared" si="60"/>
        <v>SC-7-2</v>
      </c>
      <c r="G614" s="17" t="s">
        <v>611</v>
      </c>
      <c r="H614" s="13" t="str">
        <f t="shared" si="56"/>
        <v>N</v>
      </c>
      <c r="I614" s="13"/>
      <c r="J614" s="13" t="str">
        <f t="shared" si="57"/>
        <v>N</v>
      </c>
      <c r="K614" s="13" t="str">
        <f>IFERROR(VLOOKUP(F614,'Low High Medium'!I:I,1,FALSE)," ")</f>
        <v xml:space="preserve"> </v>
      </c>
      <c r="L614" s="13" t="str">
        <f t="shared" si="58"/>
        <v>N</v>
      </c>
      <c r="M614" s="13" t="str">
        <f>IFERROR(VLOOKUP(F614,'Low High Medium'!D:D,1,FALSE)," ")</f>
        <v xml:space="preserve"> </v>
      </c>
      <c r="N614" s="13" t="str">
        <f>VLOOKUP(D614,'NIST 800-53 (Rev. 4)'!A:D,4,FALSE)</f>
        <v>P1</v>
      </c>
    </row>
    <row r="615" spans="1:14">
      <c r="A615" s="13" t="str">
        <f t="shared" si="55"/>
        <v>SC</v>
      </c>
      <c r="B615" s="13" t="str">
        <f>VLOOKUP(A615,Families!A:B,2,FALSE)</f>
        <v xml:space="preserve"> System and Communications Protection</v>
      </c>
      <c r="C615" s="13" t="str">
        <f>VLOOKUP(D615,'NIST 800-53 (Rev. 4)'!A:C,3,FALSE)</f>
        <v>BOUNDARY PROTECTION</v>
      </c>
      <c r="D615" s="12" t="s">
        <v>32</v>
      </c>
      <c r="E615" s="55">
        <v>3</v>
      </c>
      <c r="F615" s="2" t="str">
        <f t="shared" si="60"/>
        <v>SC-7-3</v>
      </c>
      <c r="G615" s="17" t="s">
        <v>609</v>
      </c>
      <c r="H615" s="13" t="str">
        <f t="shared" si="56"/>
        <v>N</v>
      </c>
      <c r="I615" s="13"/>
      <c r="J615" s="13" t="str">
        <f t="shared" si="57"/>
        <v>Y</v>
      </c>
      <c r="K615" s="13" t="str">
        <f>IFERROR(VLOOKUP(F615,'Low High Medium'!I:I,1,FALSE)," ")</f>
        <v>SC-7-3</v>
      </c>
      <c r="L615" s="13" t="str">
        <f t="shared" si="58"/>
        <v>Y</v>
      </c>
      <c r="M615" s="13" t="str">
        <f>IFERROR(VLOOKUP(F615,'Low High Medium'!D:D,1,FALSE)," ")</f>
        <v>SC-7-3</v>
      </c>
      <c r="N615" s="13" t="str">
        <f>VLOOKUP(D615,'NIST 800-53 (Rev. 4)'!A:D,4,FALSE)</f>
        <v>P1</v>
      </c>
    </row>
    <row r="616" spans="1:14">
      <c r="A616" s="13" t="str">
        <f t="shared" si="55"/>
        <v>SC</v>
      </c>
      <c r="B616" s="13" t="str">
        <f>VLOOKUP(A616,Families!A:B,2,FALSE)</f>
        <v xml:space="preserve"> System and Communications Protection</v>
      </c>
      <c r="C616" s="13" t="str">
        <f>VLOOKUP(D616,'NIST 800-53 (Rev. 4)'!A:C,3,FALSE)</f>
        <v>BOUNDARY PROTECTION</v>
      </c>
      <c r="D616" s="12" t="s">
        <v>32</v>
      </c>
      <c r="E616" s="55">
        <v>4</v>
      </c>
      <c r="F616" s="2" t="str">
        <f t="shared" si="60"/>
        <v>SC-7-4</v>
      </c>
      <c r="G616" s="17" t="s">
        <v>191</v>
      </c>
      <c r="H616" s="13" t="str">
        <f t="shared" si="56"/>
        <v>N</v>
      </c>
      <c r="I616" s="13"/>
      <c r="J616" s="13" t="str">
        <f t="shared" si="57"/>
        <v>Y</v>
      </c>
      <c r="K616" s="13" t="str">
        <f>IFERROR(VLOOKUP(F616,'Low High Medium'!I:I,1,FALSE)," ")</f>
        <v>SC-7-4</v>
      </c>
      <c r="L616" s="13" t="str">
        <f t="shared" si="58"/>
        <v>Y</v>
      </c>
      <c r="M616" s="13" t="str">
        <f>IFERROR(VLOOKUP(F616,'Low High Medium'!D:D,1,FALSE)," ")</f>
        <v>SC-7-4</v>
      </c>
      <c r="N616" s="13" t="str">
        <f>VLOOKUP(D616,'NIST 800-53 (Rev. 4)'!A:D,4,FALSE)</f>
        <v>P1</v>
      </c>
    </row>
    <row r="617" spans="1:14">
      <c r="A617" s="13" t="str">
        <f t="shared" si="55"/>
        <v>SC</v>
      </c>
      <c r="B617" s="13" t="str">
        <f>VLOOKUP(A617,Families!A:B,2,FALSE)</f>
        <v xml:space="preserve"> System and Communications Protection</v>
      </c>
      <c r="C617" s="13" t="str">
        <f>VLOOKUP(D617,'NIST 800-53 (Rev. 4)'!A:C,3,FALSE)</f>
        <v>BOUNDARY PROTECTION</v>
      </c>
      <c r="D617" s="12" t="s">
        <v>32</v>
      </c>
      <c r="E617" s="55">
        <v>5</v>
      </c>
      <c r="F617" s="2" t="str">
        <f t="shared" si="60"/>
        <v>SC-7-5</v>
      </c>
      <c r="G617" s="17" t="s">
        <v>609</v>
      </c>
      <c r="H617" s="13" t="str">
        <f t="shared" si="56"/>
        <v>N</v>
      </c>
      <c r="I617" s="13"/>
      <c r="J617" s="13" t="str">
        <f t="shared" si="57"/>
        <v>Y</v>
      </c>
      <c r="K617" s="13" t="str">
        <f>IFERROR(VLOOKUP(F617,'Low High Medium'!I:I,1,FALSE)," ")</f>
        <v>SC-7-5</v>
      </c>
      <c r="L617" s="13" t="str">
        <f t="shared" si="58"/>
        <v>Y</v>
      </c>
      <c r="M617" s="13" t="str">
        <f>IFERROR(VLOOKUP(F617,'Low High Medium'!D:D,1,FALSE)," ")</f>
        <v>SC-7-5</v>
      </c>
      <c r="N617" s="13" t="str">
        <f>VLOOKUP(D617,'NIST 800-53 (Rev. 4)'!A:D,4,FALSE)</f>
        <v>P1</v>
      </c>
    </row>
    <row r="618" spans="1:14">
      <c r="A618" s="13" t="str">
        <f t="shared" si="55"/>
        <v>SC</v>
      </c>
      <c r="B618" s="13" t="str">
        <f>VLOOKUP(A618,Families!A:B,2,FALSE)</f>
        <v xml:space="preserve"> System and Communications Protection</v>
      </c>
      <c r="C618" s="13" t="str">
        <f>VLOOKUP(D618,'NIST 800-53 (Rev. 4)'!A:C,3,FALSE)</f>
        <v>BOUNDARY PROTECTION</v>
      </c>
      <c r="D618" s="12" t="s">
        <v>32</v>
      </c>
      <c r="E618" s="55">
        <v>6</v>
      </c>
      <c r="F618" s="2" t="str">
        <f t="shared" si="60"/>
        <v>SC-7-6</v>
      </c>
      <c r="G618" s="17" t="s">
        <v>611</v>
      </c>
      <c r="H618" s="13" t="str">
        <f t="shared" si="56"/>
        <v>N</v>
      </c>
      <c r="I618" s="13"/>
      <c r="J618" s="13" t="str">
        <f t="shared" si="57"/>
        <v>N</v>
      </c>
      <c r="K618" s="13" t="str">
        <f>IFERROR(VLOOKUP(F618,'Low High Medium'!I:I,1,FALSE)," ")</f>
        <v xml:space="preserve"> </v>
      </c>
      <c r="L618" s="13" t="str">
        <f t="shared" si="58"/>
        <v>N</v>
      </c>
      <c r="M618" s="13" t="str">
        <f>IFERROR(VLOOKUP(F618,'Low High Medium'!D:D,1,FALSE)," ")</f>
        <v xml:space="preserve"> </v>
      </c>
      <c r="N618" s="13" t="str">
        <f>VLOOKUP(D618,'NIST 800-53 (Rev. 4)'!A:D,4,FALSE)</f>
        <v>P1</v>
      </c>
    </row>
    <row r="619" spans="1:14">
      <c r="A619" s="13" t="str">
        <f t="shared" si="55"/>
        <v>SC</v>
      </c>
      <c r="B619" s="13" t="str">
        <f>VLOOKUP(A619,Families!A:B,2,FALSE)</f>
        <v xml:space="preserve"> System and Communications Protection</v>
      </c>
      <c r="C619" s="13" t="str">
        <f>VLOOKUP(D619,'NIST 800-53 (Rev. 4)'!A:C,3,FALSE)</f>
        <v>BOUNDARY PROTECTION</v>
      </c>
      <c r="D619" s="12" t="s">
        <v>32</v>
      </c>
      <c r="E619" s="55">
        <v>7</v>
      </c>
      <c r="F619" s="2" t="str">
        <f t="shared" si="60"/>
        <v>SC-7-7</v>
      </c>
      <c r="G619" s="17" t="s">
        <v>609</v>
      </c>
      <c r="H619" s="13" t="str">
        <f t="shared" si="56"/>
        <v>N</v>
      </c>
      <c r="I619" s="13"/>
      <c r="J619" s="13" t="str">
        <f t="shared" si="57"/>
        <v>Y</v>
      </c>
      <c r="K619" s="13" t="str">
        <f>IFERROR(VLOOKUP(F619,'Low High Medium'!I:I,1,FALSE)," ")</f>
        <v>SC-7-7</v>
      </c>
      <c r="L619" s="13" t="str">
        <f t="shared" si="58"/>
        <v>Y</v>
      </c>
      <c r="M619" s="13" t="str">
        <f>IFERROR(VLOOKUP(F619,'Low High Medium'!D:D,1,FALSE)," ")</f>
        <v>SC-7-7</v>
      </c>
      <c r="N619" s="13" t="str">
        <f>VLOOKUP(D619,'NIST 800-53 (Rev. 4)'!A:D,4,FALSE)</f>
        <v>P1</v>
      </c>
    </row>
    <row r="620" spans="1:14">
      <c r="A620" s="13" t="str">
        <f t="shared" si="55"/>
        <v>SC</v>
      </c>
      <c r="B620" s="13" t="str">
        <f>VLOOKUP(A620,Families!A:B,2,FALSE)</f>
        <v xml:space="preserve"> System and Communications Protection</v>
      </c>
      <c r="C620" s="13" t="str">
        <f>VLOOKUP(D620,'NIST 800-53 (Rev. 4)'!A:C,3,FALSE)</f>
        <v>BOUNDARY PROTECTION</v>
      </c>
      <c r="D620" s="12" t="s">
        <v>32</v>
      </c>
      <c r="E620" s="55">
        <v>8</v>
      </c>
      <c r="F620" s="2" t="str">
        <f t="shared" si="60"/>
        <v>SC-7-8</v>
      </c>
      <c r="G620" s="17" t="s">
        <v>192</v>
      </c>
      <c r="H620" s="13" t="str">
        <f t="shared" si="56"/>
        <v>N</v>
      </c>
      <c r="I620" s="13"/>
      <c r="J620" s="13" t="str">
        <f t="shared" si="57"/>
        <v>Y</v>
      </c>
      <c r="K620" s="13" t="str">
        <f>IFERROR(VLOOKUP(F620,'Low High Medium'!I:I,1,FALSE)," ")</f>
        <v>SC-7-8</v>
      </c>
      <c r="L620" s="13" t="str">
        <f t="shared" si="58"/>
        <v>Y</v>
      </c>
      <c r="M620" s="13" t="str">
        <f>IFERROR(VLOOKUP(F620,'Low High Medium'!D:D,1,FALSE)," ")</f>
        <v>SC-7-8</v>
      </c>
      <c r="N620" s="13" t="str">
        <f>VLOOKUP(D620,'NIST 800-53 (Rev. 4)'!A:D,4,FALSE)</f>
        <v>P1</v>
      </c>
    </row>
    <row r="621" spans="1:14">
      <c r="A621" s="13" t="str">
        <f t="shared" si="55"/>
        <v>SC</v>
      </c>
      <c r="B621" s="13" t="str">
        <f>VLOOKUP(A621,Families!A:B,2,FALSE)</f>
        <v xml:space="preserve"> System and Communications Protection</v>
      </c>
      <c r="C621" s="13" t="str">
        <f>VLOOKUP(D621,'NIST 800-53 (Rev. 4)'!A:C,3,FALSE)</f>
        <v>BOUNDARY PROTECTION</v>
      </c>
      <c r="D621" s="12" t="s">
        <v>32</v>
      </c>
      <c r="E621" s="55">
        <v>9</v>
      </c>
      <c r="F621" s="2" t="str">
        <f t="shared" si="60"/>
        <v>SC-7-9</v>
      </c>
      <c r="G621" s="17" t="s">
        <v>193</v>
      </c>
      <c r="H621" s="13" t="str">
        <f t="shared" si="56"/>
        <v>N</v>
      </c>
      <c r="I621" s="13"/>
      <c r="J621" s="13" t="str">
        <f t="shared" si="57"/>
        <v>N</v>
      </c>
      <c r="K621" s="13" t="str">
        <f>IFERROR(VLOOKUP(F621,'Low High Medium'!I:I,1,FALSE)," ")</f>
        <v xml:space="preserve"> </v>
      </c>
      <c r="L621" s="13" t="str">
        <f t="shared" si="58"/>
        <v>N</v>
      </c>
      <c r="M621" s="13" t="str">
        <f>IFERROR(VLOOKUP(F621,'Low High Medium'!D:D,1,FALSE)," ")</f>
        <v xml:space="preserve"> </v>
      </c>
      <c r="N621" s="13" t="str">
        <f>VLOOKUP(D621,'NIST 800-53 (Rev. 4)'!A:D,4,FALSE)</f>
        <v>P1</v>
      </c>
    </row>
    <row r="622" spans="1:14">
      <c r="A622" s="13" t="str">
        <f t="shared" si="55"/>
        <v>SC</v>
      </c>
      <c r="B622" s="13" t="str">
        <f>VLOOKUP(A622,Families!A:B,2,FALSE)</f>
        <v xml:space="preserve"> System and Communications Protection</v>
      </c>
      <c r="C622" s="13" t="str">
        <f>VLOOKUP(D622,'NIST 800-53 (Rev. 4)'!A:C,3,FALSE)</f>
        <v>BOUNDARY PROTECTION</v>
      </c>
      <c r="D622" s="12" t="s">
        <v>32</v>
      </c>
      <c r="E622" s="55">
        <v>10</v>
      </c>
      <c r="F622" s="2" t="str">
        <f t="shared" si="60"/>
        <v>SC-7-10</v>
      </c>
      <c r="G622" s="17" t="s">
        <v>17</v>
      </c>
      <c r="H622" s="13" t="str">
        <f t="shared" si="56"/>
        <v>N</v>
      </c>
      <c r="I622" s="13"/>
      <c r="J622" s="13" t="str">
        <f t="shared" si="57"/>
        <v>N</v>
      </c>
      <c r="K622" s="13" t="str">
        <f>IFERROR(VLOOKUP(F622,'Low High Medium'!I:I,1,FALSE)," ")</f>
        <v xml:space="preserve"> </v>
      </c>
      <c r="L622" s="13" t="str">
        <f t="shared" si="58"/>
        <v>Y</v>
      </c>
      <c r="M622" s="13" t="str">
        <f>IFERROR(VLOOKUP(F622,'Low High Medium'!D:D,1,FALSE)," ")</f>
        <v>SC-7-10</v>
      </c>
      <c r="N622" s="13" t="str">
        <f>VLOOKUP(D622,'NIST 800-53 (Rev. 4)'!A:D,4,FALSE)</f>
        <v>P1</v>
      </c>
    </row>
    <row r="623" spans="1:14">
      <c r="A623" s="13" t="str">
        <f t="shared" si="55"/>
        <v>SC</v>
      </c>
      <c r="B623" s="13" t="str">
        <f>VLOOKUP(A623,Families!A:B,2,FALSE)</f>
        <v xml:space="preserve"> System and Communications Protection</v>
      </c>
      <c r="C623" s="13" t="str">
        <f>VLOOKUP(D623,'NIST 800-53 (Rev. 4)'!A:C,3,FALSE)</f>
        <v>BOUNDARY PROTECTION</v>
      </c>
      <c r="D623" s="12" t="s">
        <v>32</v>
      </c>
      <c r="E623" s="55">
        <v>11</v>
      </c>
      <c r="F623" s="2" t="str">
        <f t="shared" si="60"/>
        <v>SC-7-11</v>
      </c>
      <c r="G623" s="17" t="s">
        <v>9</v>
      </c>
      <c r="H623" s="13" t="str">
        <f t="shared" si="56"/>
        <v>N</v>
      </c>
      <c r="I623" s="13"/>
      <c r="J623" s="13" t="str">
        <f t="shared" si="57"/>
        <v>N</v>
      </c>
      <c r="K623" s="13" t="str">
        <f>IFERROR(VLOOKUP(F623,'Low High Medium'!I:I,1,FALSE)," ")</f>
        <v xml:space="preserve"> </v>
      </c>
      <c r="L623" s="13" t="str">
        <f t="shared" si="58"/>
        <v>N</v>
      </c>
      <c r="M623" s="13" t="str">
        <f>IFERROR(VLOOKUP(F623,'Low High Medium'!D:D,1,FALSE)," ")</f>
        <v xml:space="preserve"> </v>
      </c>
      <c r="N623" s="13" t="str">
        <f>VLOOKUP(D623,'NIST 800-53 (Rev. 4)'!A:D,4,FALSE)</f>
        <v>P1</v>
      </c>
    </row>
    <row r="624" spans="1:14">
      <c r="A624" s="13" t="str">
        <f t="shared" si="55"/>
        <v>SC</v>
      </c>
      <c r="B624" s="13" t="str">
        <f>VLOOKUP(A624,Families!A:B,2,FALSE)</f>
        <v xml:space="preserve"> System and Communications Protection</v>
      </c>
      <c r="C624" s="13" t="str">
        <f>VLOOKUP(D624,'NIST 800-53 (Rev. 4)'!A:C,3,FALSE)</f>
        <v>BOUNDARY PROTECTION</v>
      </c>
      <c r="D624" s="12" t="s">
        <v>32</v>
      </c>
      <c r="E624" s="55">
        <v>12</v>
      </c>
      <c r="F624" s="2" t="str">
        <f t="shared" si="60"/>
        <v>SC-7-12</v>
      </c>
      <c r="G624" s="17" t="s">
        <v>609</v>
      </c>
      <c r="H624" s="13" t="str">
        <f t="shared" si="56"/>
        <v>N</v>
      </c>
      <c r="I624" s="13"/>
      <c r="J624" s="13" t="str">
        <f t="shared" si="57"/>
        <v>Y</v>
      </c>
      <c r="K624" s="13" t="str">
        <f>IFERROR(VLOOKUP(F624,'Low High Medium'!I:I,1,FALSE)," ")</f>
        <v>SC-7-12</v>
      </c>
      <c r="L624" s="13" t="str">
        <f t="shared" si="58"/>
        <v>Y</v>
      </c>
      <c r="M624" s="13" t="str">
        <f>IFERROR(VLOOKUP(F624,'Low High Medium'!D:D,1,FALSE)," ")</f>
        <v>SC-7-12</v>
      </c>
      <c r="N624" s="13" t="str">
        <f>VLOOKUP(D624,'NIST 800-53 (Rev. 4)'!A:D,4,FALSE)</f>
        <v>P1</v>
      </c>
    </row>
    <row r="625" spans="1:14">
      <c r="A625" s="13" t="str">
        <f t="shared" si="55"/>
        <v>SC</v>
      </c>
      <c r="B625" s="13" t="str">
        <f>VLOOKUP(A625,Families!A:B,2,FALSE)</f>
        <v xml:space="preserve"> System and Communications Protection</v>
      </c>
      <c r="C625" s="13" t="str">
        <f>VLOOKUP(D625,'NIST 800-53 (Rev. 4)'!A:C,3,FALSE)</f>
        <v>BOUNDARY PROTECTION</v>
      </c>
      <c r="D625" s="12" t="s">
        <v>32</v>
      </c>
      <c r="E625" s="55">
        <v>13</v>
      </c>
      <c r="F625" s="2" t="str">
        <f t="shared" si="60"/>
        <v>SC-7-13</v>
      </c>
      <c r="G625" s="17" t="s">
        <v>194</v>
      </c>
      <c r="H625" s="13" t="str">
        <f t="shared" si="56"/>
        <v>N</v>
      </c>
      <c r="I625" s="13"/>
      <c r="J625" s="13" t="str">
        <f t="shared" si="57"/>
        <v>Y</v>
      </c>
      <c r="K625" s="13" t="str">
        <f>IFERROR(VLOOKUP(F625,'Low High Medium'!I:I,1,FALSE)," ")</f>
        <v>SC-7-13</v>
      </c>
      <c r="L625" s="13" t="str">
        <f t="shared" si="58"/>
        <v>Y</v>
      </c>
      <c r="M625" s="13" t="str">
        <f>IFERROR(VLOOKUP(F625,'Low High Medium'!D:D,1,FALSE)," ")</f>
        <v>SC-7-13</v>
      </c>
      <c r="N625" s="13" t="str">
        <f>VLOOKUP(D625,'NIST 800-53 (Rev. 4)'!A:D,4,FALSE)</f>
        <v>P1</v>
      </c>
    </row>
    <row r="626" spans="1:14">
      <c r="A626" s="13" t="str">
        <f t="shared" si="55"/>
        <v>SC</v>
      </c>
      <c r="B626" s="13" t="str">
        <f>VLOOKUP(A626,Families!A:B,2,FALSE)</f>
        <v xml:space="preserve"> System and Communications Protection</v>
      </c>
      <c r="C626" s="13" t="str">
        <f>VLOOKUP(D626,'NIST 800-53 (Rev. 4)'!A:C,3,FALSE)</f>
        <v>BOUNDARY PROTECTION</v>
      </c>
      <c r="D626" s="12" t="s">
        <v>32</v>
      </c>
      <c r="E626" s="55">
        <v>14</v>
      </c>
      <c r="F626" s="2" t="str">
        <f t="shared" si="60"/>
        <v>SC-7-14</v>
      </c>
      <c r="G626" s="17" t="s">
        <v>195</v>
      </c>
      <c r="H626" s="13" t="str">
        <f t="shared" si="56"/>
        <v>N</v>
      </c>
      <c r="I626" s="13"/>
      <c r="J626" s="13" t="str">
        <f t="shared" si="57"/>
        <v>N</v>
      </c>
      <c r="K626" s="13" t="str">
        <f>IFERROR(VLOOKUP(F626,'Low High Medium'!I:I,1,FALSE)," ")</f>
        <v xml:space="preserve"> </v>
      </c>
      <c r="L626" s="13" t="str">
        <f t="shared" si="58"/>
        <v>N</v>
      </c>
      <c r="M626" s="13" t="str">
        <f>IFERROR(VLOOKUP(F626,'Low High Medium'!D:D,1,FALSE)," ")</f>
        <v xml:space="preserve"> </v>
      </c>
      <c r="N626" s="13" t="str">
        <f>VLOOKUP(D626,'NIST 800-53 (Rev. 4)'!A:D,4,FALSE)</f>
        <v>P1</v>
      </c>
    </row>
    <row r="627" spans="1:14">
      <c r="A627" s="13" t="str">
        <f t="shared" si="55"/>
        <v>SC</v>
      </c>
      <c r="B627" s="13" t="str">
        <f>VLOOKUP(A627,Families!A:B,2,FALSE)</f>
        <v xml:space="preserve"> System and Communications Protection</v>
      </c>
      <c r="C627" s="13" t="str">
        <f>VLOOKUP(D627,'NIST 800-53 (Rev. 4)'!A:C,3,FALSE)</f>
        <v>BOUNDARY PROTECTION</v>
      </c>
      <c r="D627" s="12" t="s">
        <v>32</v>
      </c>
      <c r="E627" s="55">
        <v>15</v>
      </c>
      <c r="F627" s="2" t="str">
        <f t="shared" si="60"/>
        <v>SC-7-15</v>
      </c>
      <c r="G627" s="17" t="s">
        <v>196</v>
      </c>
      <c r="H627" s="13" t="str">
        <f t="shared" si="56"/>
        <v>N</v>
      </c>
      <c r="I627" s="13"/>
      <c r="J627" s="13" t="str">
        <f t="shared" si="57"/>
        <v>N</v>
      </c>
      <c r="K627" s="13" t="str">
        <f>IFERROR(VLOOKUP(F627,'Low High Medium'!I:I,1,FALSE)," ")</f>
        <v xml:space="preserve"> </v>
      </c>
      <c r="L627" s="13" t="str">
        <f t="shared" si="58"/>
        <v>N</v>
      </c>
      <c r="M627" s="13" t="str">
        <f>IFERROR(VLOOKUP(F627,'Low High Medium'!D:D,1,FALSE)," ")</f>
        <v xml:space="preserve"> </v>
      </c>
      <c r="N627" s="13" t="str">
        <f>VLOOKUP(D627,'NIST 800-53 (Rev. 4)'!A:D,4,FALSE)</f>
        <v>P1</v>
      </c>
    </row>
    <row r="628" spans="1:14">
      <c r="A628" s="13" t="str">
        <f t="shared" si="55"/>
        <v>SC</v>
      </c>
      <c r="B628" s="13" t="str">
        <f>VLOOKUP(A628,Families!A:B,2,FALSE)</f>
        <v xml:space="preserve"> System and Communications Protection</v>
      </c>
      <c r="C628" s="13" t="str">
        <f>VLOOKUP(D628,'NIST 800-53 (Rev. 4)'!A:C,3,FALSE)</f>
        <v>BOUNDARY PROTECTION</v>
      </c>
      <c r="D628" s="12" t="s">
        <v>32</v>
      </c>
      <c r="E628" s="55">
        <v>16</v>
      </c>
      <c r="F628" s="2" t="str">
        <f t="shared" si="60"/>
        <v>SC-7-16</v>
      </c>
      <c r="G628" s="17" t="s">
        <v>609</v>
      </c>
      <c r="H628" s="13" t="str">
        <f t="shared" si="56"/>
        <v>N</v>
      </c>
      <c r="I628" s="13"/>
      <c r="J628" s="13" t="str">
        <f t="shared" si="57"/>
        <v>N</v>
      </c>
      <c r="K628" s="13" t="str">
        <f>IFERROR(VLOOKUP(F628,'Low High Medium'!I:I,1,FALSE)," ")</f>
        <v xml:space="preserve"> </v>
      </c>
      <c r="L628" s="13" t="str">
        <f t="shared" si="58"/>
        <v>N</v>
      </c>
      <c r="M628" s="13" t="str">
        <f>IFERROR(VLOOKUP(F628,'Low High Medium'!D:D,1,FALSE)," ")</f>
        <v xml:space="preserve"> </v>
      </c>
      <c r="N628" s="13" t="str">
        <f>VLOOKUP(D628,'NIST 800-53 (Rev. 4)'!A:D,4,FALSE)</f>
        <v>P1</v>
      </c>
    </row>
    <row r="629" spans="1:14">
      <c r="A629" s="13" t="str">
        <f t="shared" si="55"/>
        <v>SC</v>
      </c>
      <c r="B629" s="13" t="str">
        <f>VLOOKUP(A629,Families!A:B,2,FALSE)</f>
        <v xml:space="preserve"> System and Communications Protection</v>
      </c>
      <c r="C629" s="13" t="str">
        <f>VLOOKUP(D629,'NIST 800-53 (Rev. 4)'!A:C,3,FALSE)</f>
        <v>BOUNDARY PROTECTION</v>
      </c>
      <c r="D629" s="12" t="s">
        <v>32</v>
      </c>
      <c r="E629" s="55">
        <v>17</v>
      </c>
      <c r="F629" s="2" t="str">
        <f t="shared" si="60"/>
        <v>SC-7-17</v>
      </c>
      <c r="G629" s="17" t="s">
        <v>197</v>
      </c>
      <c r="H629" s="13" t="str">
        <f t="shared" si="56"/>
        <v>N</v>
      </c>
      <c r="I629" s="13"/>
      <c r="J629" s="13" t="str">
        <f t="shared" si="57"/>
        <v>N</v>
      </c>
      <c r="K629" s="13" t="str">
        <f>IFERROR(VLOOKUP(F629,'Low High Medium'!I:I,1,FALSE)," ")</f>
        <v xml:space="preserve"> </v>
      </c>
      <c r="L629" s="13" t="str">
        <f t="shared" si="58"/>
        <v>N</v>
      </c>
      <c r="M629" s="13" t="str">
        <f>IFERROR(VLOOKUP(F629,'Low High Medium'!D:D,1,FALSE)," ")</f>
        <v xml:space="preserve"> </v>
      </c>
      <c r="N629" s="13" t="str">
        <f>VLOOKUP(D629,'NIST 800-53 (Rev. 4)'!A:D,4,FALSE)</f>
        <v>P1</v>
      </c>
    </row>
    <row r="630" spans="1:14">
      <c r="A630" s="13" t="str">
        <f t="shared" si="55"/>
        <v>SC</v>
      </c>
      <c r="B630" s="13" t="str">
        <f>VLOOKUP(A630,Families!A:B,2,FALSE)</f>
        <v xml:space="preserve"> System and Communications Protection</v>
      </c>
      <c r="C630" s="13" t="str">
        <f>VLOOKUP(D630,'NIST 800-53 (Rev. 4)'!A:C,3,FALSE)</f>
        <v>BOUNDARY PROTECTION</v>
      </c>
      <c r="D630" s="12" t="s">
        <v>32</v>
      </c>
      <c r="E630" s="55">
        <v>18</v>
      </c>
      <c r="F630" s="2" t="str">
        <f t="shared" si="60"/>
        <v>SC-7-18</v>
      </c>
      <c r="G630" s="17" t="s">
        <v>198</v>
      </c>
      <c r="H630" s="13" t="str">
        <f t="shared" si="56"/>
        <v>N</v>
      </c>
      <c r="I630" s="13"/>
      <c r="J630" s="13" t="str">
        <f t="shared" si="57"/>
        <v>Y</v>
      </c>
      <c r="K630" s="13" t="str">
        <f>IFERROR(VLOOKUP(F630,'Low High Medium'!I:I,1,FALSE)," ")</f>
        <v>SC-7-18</v>
      </c>
      <c r="L630" s="13" t="str">
        <f t="shared" si="58"/>
        <v>Y</v>
      </c>
      <c r="M630" s="13" t="str">
        <f>IFERROR(VLOOKUP(F630,'Low High Medium'!D:D,1,FALSE)," ")</f>
        <v>SC-7-18</v>
      </c>
      <c r="N630" s="13" t="str">
        <f>VLOOKUP(D630,'NIST 800-53 (Rev. 4)'!A:D,4,FALSE)</f>
        <v>P1</v>
      </c>
    </row>
    <row r="631" spans="1:14">
      <c r="A631" s="13" t="str">
        <f t="shared" si="55"/>
        <v>SC</v>
      </c>
      <c r="B631" s="13" t="str">
        <f>VLOOKUP(A631,Families!A:B,2,FALSE)</f>
        <v xml:space="preserve"> System and Communications Protection</v>
      </c>
      <c r="C631" s="13" t="str">
        <f>VLOOKUP(D631,'NIST 800-53 (Rev. 4)'!A:C,3,FALSE)</f>
        <v>BOUNDARY PROTECTION</v>
      </c>
      <c r="D631" s="12" t="s">
        <v>32</v>
      </c>
      <c r="E631" s="55">
        <v>19</v>
      </c>
      <c r="F631" s="2" t="str">
        <f t="shared" si="60"/>
        <v>SC-7-19</v>
      </c>
      <c r="G631" s="17" t="s">
        <v>609</v>
      </c>
      <c r="H631" s="13" t="str">
        <f t="shared" si="56"/>
        <v>N</v>
      </c>
      <c r="I631" s="13"/>
      <c r="J631" s="13" t="str">
        <f t="shared" si="57"/>
        <v>N</v>
      </c>
      <c r="K631" s="13" t="str">
        <f>IFERROR(VLOOKUP(F631,'Low High Medium'!I:I,1,FALSE)," ")</f>
        <v xml:space="preserve"> </v>
      </c>
      <c r="L631" s="13" t="str">
        <f t="shared" si="58"/>
        <v>N</v>
      </c>
      <c r="M631" s="13" t="str">
        <f>IFERROR(VLOOKUP(F631,'Low High Medium'!D:D,1,FALSE)," ")</f>
        <v xml:space="preserve"> </v>
      </c>
      <c r="N631" s="13" t="str">
        <f>VLOOKUP(D631,'NIST 800-53 (Rev. 4)'!A:D,4,FALSE)</f>
        <v>P1</v>
      </c>
    </row>
    <row r="632" spans="1:14">
      <c r="A632" s="13" t="str">
        <f t="shared" si="55"/>
        <v>SC</v>
      </c>
      <c r="B632" s="13" t="str">
        <f>VLOOKUP(A632,Families!A:B,2,FALSE)</f>
        <v xml:space="preserve"> System and Communications Protection</v>
      </c>
      <c r="C632" s="13" t="str">
        <f>VLOOKUP(D632,'NIST 800-53 (Rev. 4)'!A:C,3,FALSE)</f>
        <v>BOUNDARY PROTECTION</v>
      </c>
      <c r="D632" s="12" t="s">
        <v>32</v>
      </c>
      <c r="E632" s="55">
        <v>20</v>
      </c>
      <c r="F632" s="2" t="str">
        <f t="shared" si="60"/>
        <v>SC-7-20</v>
      </c>
      <c r="G632" s="17" t="s">
        <v>609</v>
      </c>
      <c r="H632" s="13" t="str">
        <f t="shared" si="56"/>
        <v>N</v>
      </c>
      <c r="I632" s="13"/>
      <c r="J632" s="13" t="str">
        <f t="shared" si="57"/>
        <v>N</v>
      </c>
      <c r="K632" s="13" t="str">
        <f>IFERROR(VLOOKUP(F632,'Low High Medium'!I:I,1,FALSE)," ")</f>
        <v xml:space="preserve"> </v>
      </c>
      <c r="L632" s="13" t="str">
        <f t="shared" si="58"/>
        <v>Y</v>
      </c>
      <c r="M632" s="13" t="str">
        <f>IFERROR(VLOOKUP(F632,'Low High Medium'!D:D,1,FALSE)," ")</f>
        <v>SC-7-20</v>
      </c>
      <c r="N632" s="13" t="str">
        <f>VLOOKUP(D632,'NIST 800-53 (Rev. 4)'!A:D,4,FALSE)</f>
        <v>P1</v>
      </c>
    </row>
    <row r="633" spans="1:14">
      <c r="A633" s="13" t="str">
        <f t="shared" si="55"/>
        <v>SC</v>
      </c>
      <c r="B633" s="13" t="str">
        <f>VLOOKUP(A633,Families!A:B,2,FALSE)</f>
        <v xml:space="preserve"> System and Communications Protection</v>
      </c>
      <c r="C633" s="13" t="str">
        <f>VLOOKUP(D633,'NIST 800-53 (Rev. 4)'!A:C,3,FALSE)</f>
        <v>BOUNDARY PROTECTION</v>
      </c>
      <c r="D633" s="12" t="s">
        <v>32</v>
      </c>
      <c r="E633" s="55">
        <v>21</v>
      </c>
      <c r="F633" s="2" t="str">
        <f t="shared" si="60"/>
        <v>SC-7-21</v>
      </c>
      <c r="G633" s="17" t="s">
        <v>199</v>
      </c>
      <c r="H633" s="13" t="str">
        <f t="shared" si="56"/>
        <v>N</v>
      </c>
      <c r="I633" s="13"/>
      <c r="J633" s="13" t="str">
        <f t="shared" si="57"/>
        <v>N</v>
      </c>
      <c r="K633" s="13" t="str">
        <f>IFERROR(VLOOKUP(F633,'Low High Medium'!I:I,1,FALSE)," ")</f>
        <v xml:space="preserve"> </v>
      </c>
      <c r="L633" s="13" t="str">
        <f t="shared" si="58"/>
        <v>Y</v>
      </c>
      <c r="M633" s="13" t="str">
        <f>IFERROR(VLOOKUP(F633,'Low High Medium'!D:D,1,FALSE)," ")</f>
        <v>SC-7-21</v>
      </c>
      <c r="N633" s="13" t="str">
        <f>VLOOKUP(D633,'NIST 800-53 (Rev. 4)'!A:D,4,FALSE)</f>
        <v>P1</v>
      </c>
    </row>
    <row r="634" spans="1:14">
      <c r="A634" s="13" t="str">
        <f t="shared" si="55"/>
        <v>SC</v>
      </c>
      <c r="B634" s="13" t="str">
        <f>VLOOKUP(A634,Families!A:B,2,FALSE)</f>
        <v xml:space="preserve"> System and Communications Protection</v>
      </c>
      <c r="C634" s="13" t="str">
        <f>VLOOKUP(D634,'NIST 800-53 (Rev. 4)'!A:C,3,FALSE)</f>
        <v>BOUNDARY PROTECTION</v>
      </c>
      <c r="D634" s="12" t="s">
        <v>32</v>
      </c>
      <c r="E634" s="55">
        <v>22</v>
      </c>
      <c r="F634" s="2" t="str">
        <f t="shared" si="60"/>
        <v>SC-7-22</v>
      </c>
      <c r="G634" s="17" t="s">
        <v>609</v>
      </c>
      <c r="H634" s="13" t="str">
        <f t="shared" si="56"/>
        <v>N</v>
      </c>
      <c r="I634" s="13"/>
      <c r="J634" s="13" t="str">
        <f t="shared" si="57"/>
        <v>N</v>
      </c>
      <c r="K634" s="13" t="str">
        <f>IFERROR(VLOOKUP(F634,'Low High Medium'!I:I,1,FALSE)," ")</f>
        <v xml:space="preserve"> </v>
      </c>
      <c r="L634" s="13" t="str">
        <f t="shared" si="58"/>
        <v>N</v>
      </c>
      <c r="M634" s="13" t="str">
        <f>IFERROR(VLOOKUP(F634,'Low High Medium'!D:D,1,FALSE)," ")</f>
        <v xml:space="preserve"> </v>
      </c>
      <c r="N634" s="13" t="str">
        <f>VLOOKUP(D634,'NIST 800-53 (Rev. 4)'!A:D,4,FALSE)</f>
        <v>P1</v>
      </c>
    </row>
    <row r="635" spans="1:14">
      <c r="A635" s="13" t="str">
        <f t="shared" si="55"/>
        <v>SC</v>
      </c>
      <c r="B635" s="13" t="str">
        <f>VLOOKUP(A635,Families!A:B,2,FALSE)</f>
        <v xml:space="preserve"> System and Communications Protection</v>
      </c>
      <c r="C635" s="13" t="str">
        <f>VLOOKUP(D635,'NIST 800-53 (Rev. 4)'!A:C,3,FALSE)</f>
        <v>BOUNDARY PROTECTION</v>
      </c>
      <c r="D635" s="12" t="s">
        <v>32</v>
      </c>
      <c r="E635" s="55">
        <v>23</v>
      </c>
      <c r="F635" s="2" t="str">
        <f t="shared" si="60"/>
        <v>SC-7-23</v>
      </c>
      <c r="G635" s="17" t="s">
        <v>609</v>
      </c>
      <c r="H635" s="13" t="str">
        <f t="shared" si="56"/>
        <v>N</v>
      </c>
      <c r="I635" s="13"/>
      <c r="J635" s="13" t="str">
        <f t="shared" si="57"/>
        <v>N</v>
      </c>
      <c r="K635" s="13" t="str">
        <f>IFERROR(VLOOKUP(F635,'Low High Medium'!I:I,1,FALSE)," ")</f>
        <v xml:space="preserve"> </v>
      </c>
      <c r="L635" s="13" t="str">
        <f t="shared" si="58"/>
        <v>N</v>
      </c>
      <c r="M635" s="13" t="str">
        <f>IFERROR(VLOOKUP(F635,'Low High Medium'!D:D,1,FALSE)," ")</f>
        <v xml:space="preserve"> </v>
      </c>
      <c r="N635" s="13" t="str">
        <f>VLOOKUP(D635,'NIST 800-53 (Rev. 4)'!A:D,4,FALSE)</f>
        <v>P1</v>
      </c>
    </row>
    <row r="636" spans="1:14">
      <c r="A636" s="13" t="str">
        <f t="shared" si="55"/>
        <v>SC</v>
      </c>
      <c r="B636" s="13" t="str">
        <f>VLOOKUP(A636,Families!A:B,2,FALSE)</f>
        <v xml:space="preserve"> System and Communications Protection</v>
      </c>
      <c r="C636" s="13" t="str">
        <f>VLOOKUP(D636,'NIST 800-53 (Rev. 4)'!A:C,3,FALSE)</f>
        <v>TRANSMISSION CONFIDENTIALITY AND INTEGRITY</v>
      </c>
      <c r="D636" s="12" t="s">
        <v>191</v>
      </c>
      <c r="E636" s="55">
        <v>0</v>
      </c>
      <c r="F636" s="2" t="str">
        <f t="shared" si="60"/>
        <v>SC-8-0</v>
      </c>
      <c r="G636" s="17" t="s">
        <v>724</v>
      </c>
      <c r="H636" s="13" t="str">
        <f t="shared" si="56"/>
        <v>N</v>
      </c>
      <c r="I636" s="13"/>
      <c r="J636" s="13" t="str">
        <f t="shared" si="57"/>
        <v>Y</v>
      </c>
      <c r="K636" s="13" t="str">
        <f>IFERROR(VLOOKUP(F636,'Low High Medium'!I:I,1,FALSE)," ")</f>
        <v>SC-8-0</v>
      </c>
      <c r="L636" s="13" t="str">
        <f t="shared" si="58"/>
        <v>Y</v>
      </c>
      <c r="M636" s="13" t="str">
        <f>IFERROR(VLOOKUP(F636,'Low High Medium'!D:D,1,FALSE)," ")</f>
        <v>SC-8-0</v>
      </c>
      <c r="N636" s="13" t="str">
        <f>VLOOKUP(D636,'NIST 800-53 (Rev. 4)'!A:D,4,FALSE)</f>
        <v>P1</v>
      </c>
    </row>
    <row r="637" spans="1:14">
      <c r="A637" s="13" t="str">
        <f t="shared" si="55"/>
        <v>SC</v>
      </c>
      <c r="B637" s="13" t="str">
        <f>VLOOKUP(A637,Families!A:B,2,FALSE)</f>
        <v xml:space="preserve"> System and Communications Protection</v>
      </c>
      <c r="C637" s="13" t="str">
        <f>VLOOKUP(D637,'NIST 800-53 (Rev. 4)'!A:C,3,FALSE)</f>
        <v>TRANSMISSION CONFIDENTIALITY AND INTEGRITY</v>
      </c>
      <c r="D637" s="12" t="s">
        <v>191</v>
      </c>
      <c r="E637" s="55">
        <v>1</v>
      </c>
      <c r="F637" s="2" t="str">
        <f t="shared" si="60"/>
        <v>SC-8-1</v>
      </c>
      <c r="G637" s="17" t="s">
        <v>79</v>
      </c>
      <c r="H637" s="13" t="str">
        <f t="shared" si="56"/>
        <v>N</v>
      </c>
      <c r="I637" s="13"/>
      <c r="J637" s="13" t="str">
        <f t="shared" si="57"/>
        <v>Y</v>
      </c>
      <c r="K637" s="13" t="str">
        <f>IFERROR(VLOOKUP(F637,'Low High Medium'!I:I,1,FALSE)," ")</f>
        <v>SC-8-1</v>
      </c>
      <c r="L637" s="13" t="str">
        <f t="shared" si="58"/>
        <v>Y</v>
      </c>
      <c r="M637" s="13" t="str">
        <f>IFERROR(VLOOKUP(F637,'Low High Medium'!D:D,1,FALSE)," ")</f>
        <v>SC-8-1</v>
      </c>
      <c r="N637" s="13" t="str">
        <f>VLOOKUP(D637,'NIST 800-53 (Rev. 4)'!A:D,4,FALSE)</f>
        <v>P1</v>
      </c>
    </row>
    <row r="638" spans="1:14">
      <c r="A638" s="13" t="str">
        <f t="shared" si="55"/>
        <v>SC</v>
      </c>
      <c r="B638" s="13" t="str">
        <f>VLOOKUP(A638,Families!A:B,2,FALSE)</f>
        <v xml:space="preserve"> System and Communications Protection</v>
      </c>
      <c r="C638" s="13" t="str">
        <f>VLOOKUP(D638,'NIST 800-53 (Rev. 4)'!A:C,3,FALSE)</f>
        <v>TRANSMISSION CONFIDENTIALITY AND INTEGRITY</v>
      </c>
      <c r="D638" s="12" t="s">
        <v>191</v>
      </c>
      <c r="E638" s="55">
        <v>2</v>
      </c>
      <c r="F638" s="2" t="str">
        <f t="shared" si="60"/>
        <v>SC-8-2</v>
      </c>
      <c r="G638" s="17" t="s">
        <v>65</v>
      </c>
      <c r="H638" s="13" t="str">
        <f t="shared" si="56"/>
        <v>N</v>
      </c>
      <c r="I638" s="13"/>
      <c r="J638" s="13" t="str">
        <f t="shared" si="57"/>
        <v>N</v>
      </c>
      <c r="K638" s="13" t="str">
        <f>IFERROR(VLOOKUP(F638,'Low High Medium'!I:I,1,FALSE)," ")</f>
        <v xml:space="preserve"> </v>
      </c>
      <c r="L638" s="13" t="str">
        <f t="shared" si="58"/>
        <v>N</v>
      </c>
      <c r="M638" s="13" t="str">
        <f>IFERROR(VLOOKUP(F638,'Low High Medium'!D:D,1,FALSE)," ")</f>
        <v xml:space="preserve"> </v>
      </c>
      <c r="N638" s="13" t="str">
        <f>VLOOKUP(D638,'NIST 800-53 (Rev. 4)'!A:D,4,FALSE)</f>
        <v>P1</v>
      </c>
    </row>
    <row r="639" spans="1:14">
      <c r="A639" s="13" t="str">
        <f t="shared" si="55"/>
        <v>SC</v>
      </c>
      <c r="B639" s="13" t="str">
        <f>VLOOKUP(A639,Families!A:B,2,FALSE)</f>
        <v xml:space="preserve"> System and Communications Protection</v>
      </c>
      <c r="C639" s="13" t="str">
        <f>VLOOKUP(D639,'NIST 800-53 (Rev. 4)'!A:C,3,FALSE)</f>
        <v>TRANSMISSION CONFIDENTIALITY AND INTEGRITY</v>
      </c>
      <c r="D639" s="12" t="s">
        <v>191</v>
      </c>
      <c r="E639" s="55">
        <v>3</v>
      </c>
      <c r="F639" s="2" t="str">
        <f t="shared" si="60"/>
        <v>SC-8-3</v>
      </c>
      <c r="G639" s="17" t="s">
        <v>174</v>
      </c>
      <c r="H639" s="13" t="str">
        <f t="shared" si="56"/>
        <v>N</v>
      </c>
      <c r="I639" s="13"/>
      <c r="J639" s="13" t="str">
        <f t="shared" si="57"/>
        <v>N</v>
      </c>
      <c r="K639" s="13" t="str">
        <f>IFERROR(VLOOKUP(F639,'Low High Medium'!I:I,1,FALSE)," ")</f>
        <v xml:space="preserve"> </v>
      </c>
      <c r="L639" s="13" t="str">
        <f t="shared" si="58"/>
        <v>N</v>
      </c>
      <c r="M639" s="13" t="str">
        <f>IFERROR(VLOOKUP(F639,'Low High Medium'!D:D,1,FALSE)," ")</f>
        <v xml:space="preserve"> </v>
      </c>
      <c r="N639" s="13" t="str">
        <f>VLOOKUP(D639,'NIST 800-53 (Rev. 4)'!A:D,4,FALSE)</f>
        <v>P1</v>
      </c>
    </row>
    <row r="640" spans="1:14">
      <c r="A640" s="13" t="str">
        <f t="shared" si="55"/>
        <v>SC</v>
      </c>
      <c r="B640" s="13" t="str">
        <f>VLOOKUP(A640,Families!A:B,2,FALSE)</f>
        <v xml:space="preserve"> System and Communications Protection</v>
      </c>
      <c r="C640" s="13" t="str">
        <f>VLOOKUP(D640,'NIST 800-53 (Rev. 4)'!A:C,3,FALSE)</f>
        <v>TRANSMISSION CONFIDENTIALITY AND INTEGRITY</v>
      </c>
      <c r="D640" s="12" t="s">
        <v>191</v>
      </c>
      <c r="E640" s="55">
        <v>4</v>
      </c>
      <c r="F640" s="2" t="str">
        <f t="shared" si="60"/>
        <v>SC-8-4</v>
      </c>
      <c r="G640" s="17" t="s">
        <v>174</v>
      </c>
      <c r="H640" s="13" t="str">
        <f t="shared" si="56"/>
        <v>N</v>
      </c>
      <c r="I640" s="13"/>
      <c r="J640" s="13" t="str">
        <f t="shared" si="57"/>
        <v>N</v>
      </c>
      <c r="K640" s="13" t="str">
        <f>IFERROR(VLOOKUP(F640,'Low High Medium'!I:I,1,FALSE)," ")</f>
        <v xml:space="preserve"> </v>
      </c>
      <c r="L640" s="13" t="str">
        <f t="shared" si="58"/>
        <v>N</v>
      </c>
      <c r="M640" s="13" t="str">
        <f>IFERROR(VLOOKUP(F640,'Low High Medium'!D:D,1,FALSE)," ")</f>
        <v xml:space="preserve"> </v>
      </c>
      <c r="N640" s="13" t="str">
        <f>VLOOKUP(D640,'NIST 800-53 (Rev. 4)'!A:D,4,FALSE)</f>
        <v>P1</v>
      </c>
    </row>
    <row r="641" spans="1:14">
      <c r="A641" s="13" t="str">
        <f t="shared" si="55"/>
        <v>SC</v>
      </c>
      <c r="B641" s="13" t="str">
        <f>VLOOKUP(A641,Families!A:B,2,FALSE)</f>
        <v xml:space="preserve"> System and Communications Protection</v>
      </c>
      <c r="C641" s="13" t="str">
        <f>VLOOKUP(D641,'NIST 800-53 (Rev. 4)'!A:C,3,FALSE)</f>
        <v>NETWORK DISCONNECT</v>
      </c>
      <c r="D641" s="12" t="s">
        <v>524</v>
      </c>
      <c r="E641" s="56">
        <v>0</v>
      </c>
      <c r="F641" s="2" t="str">
        <f t="shared" si="60"/>
        <v>SC-10-0</v>
      </c>
      <c r="G641" s="17" t="s">
        <v>609</v>
      </c>
      <c r="H641" s="13" t="str">
        <f t="shared" si="56"/>
        <v>N</v>
      </c>
      <c r="I641" s="13"/>
      <c r="J641" s="13" t="str">
        <f t="shared" si="57"/>
        <v>Y</v>
      </c>
      <c r="K641" s="13" t="str">
        <f>IFERROR(VLOOKUP(F641,'Low High Medium'!I:I,1,FALSE)," ")</f>
        <v>SC-10-0</v>
      </c>
      <c r="L641" s="13" t="str">
        <f t="shared" si="58"/>
        <v>Y</v>
      </c>
      <c r="M641" s="13" t="str">
        <f>IFERROR(VLOOKUP(F641,'Low High Medium'!D:D,1,FALSE)," ")</f>
        <v>SC-10-0</v>
      </c>
      <c r="N641" s="13" t="str">
        <f>VLOOKUP(D641,'NIST 800-53 (Rev. 4)'!A:D,4,FALSE)</f>
        <v>P2</v>
      </c>
    </row>
    <row r="642" spans="1:14">
      <c r="A642" s="13" t="str">
        <f t="shared" si="55"/>
        <v>SC</v>
      </c>
      <c r="B642" s="13" t="str">
        <f>VLOOKUP(A642,Families!A:B,2,FALSE)</f>
        <v xml:space="preserve"> System and Communications Protection</v>
      </c>
      <c r="C642" s="13" t="str">
        <f>VLOOKUP(D642,'NIST 800-53 (Rev. 4)'!A:C,3,FALSE)</f>
        <v>CRYPTOGRAPHIC KEY ESTABLISHMENT AND MANAGEMENT</v>
      </c>
      <c r="D642" s="12" t="s">
        <v>526</v>
      </c>
      <c r="E642" s="55">
        <v>0</v>
      </c>
      <c r="F642" s="2" t="str">
        <f t="shared" si="60"/>
        <v>SC-12-0</v>
      </c>
      <c r="G642" s="17" t="s">
        <v>628</v>
      </c>
      <c r="H642" s="13" t="str">
        <f t="shared" si="56"/>
        <v>Y</v>
      </c>
      <c r="I642" s="13" t="str">
        <f t="shared" si="59"/>
        <v>SC-12-0</v>
      </c>
      <c r="J642" s="13" t="str">
        <f t="shared" si="57"/>
        <v>Y</v>
      </c>
      <c r="K642" s="13" t="str">
        <f>IFERROR(VLOOKUP(F642,'Low High Medium'!I:I,1,FALSE)," ")</f>
        <v>SC-12-0</v>
      </c>
      <c r="L642" s="13" t="str">
        <f t="shared" si="58"/>
        <v>Y</v>
      </c>
      <c r="M642" s="13" t="str">
        <f>IFERROR(VLOOKUP(F642,'Low High Medium'!D:D,1,FALSE)," ")</f>
        <v>SC-12-0</v>
      </c>
      <c r="N642" s="13" t="str">
        <f>VLOOKUP(D642,'NIST 800-53 (Rev. 4)'!A:D,4,FALSE)</f>
        <v>P1</v>
      </c>
    </row>
    <row r="643" spans="1:14">
      <c r="A643" s="13" t="str">
        <f t="shared" ref="A643:A706" si="61">LEFT(D643,2)</f>
        <v>SC</v>
      </c>
      <c r="B643" s="13" t="str">
        <f>VLOOKUP(A643,Families!A:B,2,FALSE)</f>
        <v xml:space="preserve"> System and Communications Protection</v>
      </c>
      <c r="C643" s="13" t="str">
        <f>VLOOKUP(D643,'NIST 800-53 (Rev. 4)'!A:C,3,FALSE)</f>
        <v>CRYPTOGRAPHIC KEY ESTABLISHMENT AND MANAGEMENT</v>
      </c>
      <c r="D643" s="12" t="s">
        <v>526</v>
      </c>
      <c r="E643" s="55">
        <v>1</v>
      </c>
      <c r="F643" s="2" t="str">
        <f t="shared" si="60"/>
        <v>SC-12-1</v>
      </c>
      <c r="G643" s="17" t="s">
        <v>609</v>
      </c>
      <c r="H643" s="13" t="str">
        <f t="shared" ref="H643:H706" si="62">IF(I643 = "", "N", "Y")</f>
        <v>N</v>
      </c>
      <c r="I643" s="13"/>
      <c r="J643" s="13" t="str">
        <f t="shared" ref="J643:J706" si="63">IF(K643=" ","N","Y")</f>
        <v>N</v>
      </c>
      <c r="K643" s="13" t="str">
        <f>IFERROR(VLOOKUP(F643,'Low High Medium'!I:I,1,FALSE)," ")</f>
        <v xml:space="preserve"> </v>
      </c>
      <c r="L643" s="13" t="str">
        <f t="shared" ref="L643:L706" si="64">IF(M643= " ", "N", "Y")</f>
        <v>Y</v>
      </c>
      <c r="M643" s="13" t="str">
        <f>IFERROR(VLOOKUP(F643,'Low High Medium'!D:D,1,FALSE)," ")</f>
        <v>SC-12-1</v>
      </c>
      <c r="N643" s="13" t="str">
        <f>VLOOKUP(D643,'NIST 800-53 (Rev. 4)'!A:D,4,FALSE)</f>
        <v>P1</v>
      </c>
    </row>
    <row r="644" spans="1:14">
      <c r="A644" s="13" t="str">
        <f t="shared" si="61"/>
        <v>SC</v>
      </c>
      <c r="B644" s="13" t="str">
        <f>VLOOKUP(A644,Families!A:B,2,FALSE)</f>
        <v xml:space="preserve"> System and Communications Protection</v>
      </c>
      <c r="C644" s="13" t="str">
        <f>VLOOKUP(D644,'NIST 800-53 (Rev. 4)'!A:C,3,FALSE)</f>
        <v>CRYPTOGRAPHIC KEY ESTABLISHMENT AND MANAGEMENT</v>
      </c>
      <c r="D644" s="12" t="s">
        <v>526</v>
      </c>
      <c r="E644" s="55">
        <v>2</v>
      </c>
      <c r="F644" s="2" t="str">
        <f t="shared" si="60"/>
        <v>SC-12-2</v>
      </c>
      <c r="G644" s="17" t="s">
        <v>609</v>
      </c>
      <c r="H644" s="13" t="str">
        <f t="shared" si="62"/>
        <v>N</v>
      </c>
      <c r="I644" s="13"/>
      <c r="J644" s="13" t="str">
        <f t="shared" si="63"/>
        <v>Y</v>
      </c>
      <c r="K644" s="13" t="str">
        <f>IFERROR(VLOOKUP(F644,'Low High Medium'!I:I,1,FALSE)," ")</f>
        <v>SC-12-2</v>
      </c>
      <c r="L644" s="13" t="str">
        <f t="shared" si="64"/>
        <v>Y</v>
      </c>
      <c r="M644" s="13" t="str">
        <f>IFERROR(VLOOKUP(F644,'Low High Medium'!D:D,1,FALSE)," ")</f>
        <v>SC-12-2</v>
      </c>
      <c r="N644" s="13" t="str">
        <f>VLOOKUP(D644,'NIST 800-53 (Rev. 4)'!A:D,4,FALSE)</f>
        <v>P1</v>
      </c>
    </row>
    <row r="645" spans="1:14">
      <c r="A645" s="13" t="str">
        <f t="shared" si="61"/>
        <v>SC</v>
      </c>
      <c r="B645" s="13" t="str">
        <f>VLOOKUP(A645,Families!A:B,2,FALSE)</f>
        <v xml:space="preserve"> System and Communications Protection</v>
      </c>
      <c r="C645" s="13" t="str">
        <f>VLOOKUP(D645,'NIST 800-53 (Rev. 4)'!A:C,3,FALSE)</f>
        <v>CRYPTOGRAPHIC KEY ESTABLISHMENT AND MANAGEMENT</v>
      </c>
      <c r="D645" s="12" t="s">
        <v>526</v>
      </c>
      <c r="E645" s="55">
        <v>3</v>
      </c>
      <c r="F645" s="2" t="str">
        <f t="shared" si="60"/>
        <v>SC-12-3</v>
      </c>
      <c r="G645" s="17" t="s">
        <v>609</v>
      </c>
      <c r="H645" s="13" t="str">
        <f t="shared" si="62"/>
        <v>N</v>
      </c>
      <c r="I645" s="13"/>
      <c r="J645" s="13" t="str">
        <f t="shared" si="63"/>
        <v>Y</v>
      </c>
      <c r="K645" s="13" t="str">
        <f>IFERROR(VLOOKUP(F645,'Low High Medium'!I:I,1,FALSE)," ")</f>
        <v>SC-12-3</v>
      </c>
      <c r="L645" s="13" t="str">
        <f t="shared" si="64"/>
        <v>Y</v>
      </c>
      <c r="M645" s="13" t="str">
        <f>IFERROR(VLOOKUP(F645,'Low High Medium'!D:D,1,FALSE)," ")</f>
        <v>SC-12-3</v>
      </c>
      <c r="N645" s="13" t="str">
        <f>VLOOKUP(D645,'NIST 800-53 (Rev. 4)'!A:D,4,FALSE)</f>
        <v>P1</v>
      </c>
    </row>
    <row r="646" spans="1:14">
      <c r="A646" s="13" t="str">
        <f t="shared" si="61"/>
        <v>SC</v>
      </c>
      <c r="B646" s="13" t="str">
        <f>VLOOKUP(A646,Families!A:B,2,FALSE)</f>
        <v xml:space="preserve"> System and Communications Protection</v>
      </c>
      <c r="C646" s="13" t="str">
        <f>VLOOKUP(D646,'NIST 800-53 (Rev. 4)'!A:C,3,FALSE)</f>
        <v>CRYPTOGRAPHIC KEY ESTABLISHMENT AND MANAGEMENT</v>
      </c>
      <c r="D646" s="12" t="s">
        <v>526</v>
      </c>
      <c r="E646" s="55">
        <v>4</v>
      </c>
      <c r="F646" s="2" t="str">
        <f t="shared" si="60"/>
        <v>SC-12-4</v>
      </c>
      <c r="G646" s="17" t="s">
        <v>611</v>
      </c>
      <c r="H646" s="13" t="str">
        <f t="shared" si="62"/>
        <v>N</v>
      </c>
      <c r="I646" s="13"/>
      <c r="J646" s="13" t="str">
        <f t="shared" si="63"/>
        <v>N</v>
      </c>
      <c r="K646" s="13" t="str">
        <f>IFERROR(VLOOKUP(F646,'Low High Medium'!I:I,1,FALSE)," ")</f>
        <v xml:space="preserve"> </v>
      </c>
      <c r="L646" s="13" t="str">
        <f t="shared" si="64"/>
        <v>N</v>
      </c>
      <c r="M646" s="13" t="str">
        <f>IFERROR(VLOOKUP(F646,'Low High Medium'!D:D,1,FALSE)," ")</f>
        <v xml:space="preserve"> </v>
      </c>
      <c r="N646" s="13" t="str">
        <f>VLOOKUP(D646,'NIST 800-53 (Rev. 4)'!A:D,4,FALSE)</f>
        <v>P1</v>
      </c>
    </row>
    <row r="647" spans="1:14">
      <c r="A647" s="13" t="str">
        <f t="shared" si="61"/>
        <v>SC</v>
      </c>
      <c r="B647" s="13" t="str">
        <f>VLOOKUP(A647,Families!A:B,2,FALSE)</f>
        <v xml:space="preserve"> System and Communications Protection</v>
      </c>
      <c r="C647" s="13" t="str">
        <f>VLOOKUP(D647,'NIST 800-53 (Rev. 4)'!A:C,3,FALSE)</f>
        <v>CRYPTOGRAPHIC KEY ESTABLISHMENT AND MANAGEMENT</v>
      </c>
      <c r="D647" s="12" t="s">
        <v>526</v>
      </c>
      <c r="E647" s="55">
        <v>5</v>
      </c>
      <c r="F647" s="2" t="str">
        <f t="shared" si="60"/>
        <v>SC-12-5</v>
      </c>
      <c r="G647" s="17" t="s">
        <v>611</v>
      </c>
      <c r="H647" s="13" t="str">
        <f t="shared" si="62"/>
        <v>N</v>
      </c>
      <c r="I647" s="13"/>
      <c r="J647" s="13" t="str">
        <f t="shared" si="63"/>
        <v>N</v>
      </c>
      <c r="K647" s="13" t="str">
        <f>IFERROR(VLOOKUP(F647,'Low High Medium'!I:I,1,FALSE)," ")</f>
        <v xml:space="preserve"> </v>
      </c>
      <c r="L647" s="13" t="str">
        <f t="shared" si="64"/>
        <v>N</v>
      </c>
      <c r="M647" s="13" t="str">
        <f>IFERROR(VLOOKUP(F647,'Low High Medium'!D:D,1,FALSE)," ")</f>
        <v xml:space="preserve"> </v>
      </c>
      <c r="N647" s="13" t="str">
        <f>VLOOKUP(D647,'NIST 800-53 (Rev. 4)'!A:D,4,FALSE)</f>
        <v>P1</v>
      </c>
    </row>
    <row r="648" spans="1:14" ht="30">
      <c r="A648" s="13" t="str">
        <f t="shared" si="61"/>
        <v>SC</v>
      </c>
      <c r="B648" s="13" t="str">
        <f>VLOOKUP(A648,Families!A:B,2,FALSE)</f>
        <v xml:space="preserve"> System and Communications Protection</v>
      </c>
      <c r="C648" s="13" t="str">
        <f>VLOOKUP(D648,'NIST 800-53 (Rev. 4)'!A:C,3,FALSE)</f>
        <v>CRYPTOGRAPHIC PROTECTION</v>
      </c>
      <c r="D648" s="12" t="s">
        <v>79</v>
      </c>
      <c r="E648" s="55">
        <v>0</v>
      </c>
      <c r="F648" s="2" t="str">
        <f t="shared" si="60"/>
        <v>SC-13-0</v>
      </c>
      <c r="G648" s="17" t="s">
        <v>725</v>
      </c>
      <c r="H648" s="13" t="str">
        <f t="shared" si="62"/>
        <v>Y</v>
      </c>
      <c r="I648" s="13" t="str">
        <f t="shared" ref="I643:I706" si="65">F648</f>
        <v>SC-13-0</v>
      </c>
      <c r="J648" s="13" t="str">
        <f t="shared" si="63"/>
        <v>Y</v>
      </c>
      <c r="K648" s="13" t="str">
        <f>IFERROR(VLOOKUP(F648,'Low High Medium'!I:I,1,FALSE)," ")</f>
        <v>SC-13-0</v>
      </c>
      <c r="L648" s="13" t="str">
        <f t="shared" si="64"/>
        <v>Y</v>
      </c>
      <c r="M648" s="13" t="str">
        <f>IFERROR(VLOOKUP(F648,'Low High Medium'!D:D,1,FALSE)," ")</f>
        <v>SC-13-0</v>
      </c>
      <c r="N648" s="13" t="str">
        <f>VLOOKUP(D648,'NIST 800-53 (Rev. 4)'!A:D,4,FALSE)</f>
        <v>P1</v>
      </c>
    </row>
    <row r="649" spans="1:14">
      <c r="A649" s="13" t="str">
        <f t="shared" si="61"/>
        <v>SC</v>
      </c>
      <c r="B649" s="13" t="str">
        <f>VLOOKUP(A649,Families!A:B,2,FALSE)</f>
        <v xml:space="preserve"> System and Communications Protection</v>
      </c>
      <c r="C649" s="13" t="str">
        <f>VLOOKUP(D649,'NIST 800-53 (Rev. 4)'!A:C,3,FALSE)</f>
        <v>CRYPTOGRAPHIC PROTECTION</v>
      </c>
      <c r="D649" s="12" t="s">
        <v>79</v>
      </c>
      <c r="E649" s="55">
        <v>1</v>
      </c>
      <c r="F649" s="2" t="str">
        <f t="shared" si="60"/>
        <v>SC-13-1</v>
      </c>
      <c r="G649" s="17" t="s">
        <v>611</v>
      </c>
      <c r="H649" s="13" t="str">
        <f t="shared" si="62"/>
        <v>N</v>
      </c>
      <c r="I649" s="13"/>
      <c r="J649" s="13" t="str">
        <f t="shared" si="63"/>
        <v>N</v>
      </c>
      <c r="K649" s="13" t="str">
        <f>IFERROR(VLOOKUP(F649,'Low High Medium'!I:I,1,FALSE)," ")</f>
        <v xml:space="preserve"> </v>
      </c>
      <c r="L649" s="13" t="str">
        <f t="shared" si="64"/>
        <v>N</v>
      </c>
      <c r="M649" s="13" t="str">
        <f>IFERROR(VLOOKUP(F649,'Low High Medium'!D:D,1,FALSE)," ")</f>
        <v xml:space="preserve"> </v>
      </c>
      <c r="N649" s="13" t="str">
        <f>VLOOKUP(D649,'NIST 800-53 (Rev. 4)'!A:D,4,FALSE)</f>
        <v>P1</v>
      </c>
    </row>
    <row r="650" spans="1:14">
      <c r="A650" s="13" t="str">
        <f t="shared" si="61"/>
        <v>SC</v>
      </c>
      <c r="B650" s="13" t="str">
        <f>VLOOKUP(A650,Families!A:B,2,FALSE)</f>
        <v xml:space="preserve"> System and Communications Protection</v>
      </c>
      <c r="C650" s="13" t="str">
        <f>VLOOKUP(D650,'NIST 800-53 (Rev. 4)'!A:C,3,FALSE)</f>
        <v>CRYPTOGRAPHIC PROTECTION</v>
      </c>
      <c r="D650" s="12" t="s">
        <v>79</v>
      </c>
      <c r="E650" s="55">
        <v>2</v>
      </c>
      <c r="F650" s="2" t="str">
        <f t="shared" si="60"/>
        <v>SC-13-2</v>
      </c>
      <c r="G650" s="17" t="s">
        <v>611</v>
      </c>
      <c r="H650" s="13" t="str">
        <f t="shared" si="62"/>
        <v>N</v>
      </c>
      <c r="I650" s="13"/>
      <c r="J650" s="13" t="str">
        <f t="shared" si="63"/>
        <v>N</v>
      </c>
      <c r="K650" s="13" t="str">
        <f>IFERROR(VLOOKUP(F650,'Low High Medium'!I:I,1,FALSE)," ")</f>
        <v xml:space="preserve"> </v>
      </c>
      <c r="L650" s="13" t="str">
        <f t="shared" si="64"/>
        <v>N</v>
      </c>
      <c r="M650" s="13" t="str">
        <f>IFERROR(VLOOKUP(F650,'Low High Medium'!D:D,1,FALSE)," ")</f>
        <v xml:space="preserve"> </v>
      </c>
      <c r="N650" s="13" t="str">
        <f>VLOOKUP(D650,'NIST 800-53 (Rev. 4)'!A:D,4,FALSE)</f>
        <v>P1</v>
      </c>
    </row>
    <row r="651" spans="1:14">
      <c r="A651" s="13" t="str">
        <f t="shared" si="61"/>
        <v>SC</v>
      </c>
      <c r="B651" s="13" t="str">
        <f>VLOOKUP(A651,Families!A:B,2,FALSE)</f>
        <v xml:space="preserve"> System and Communications Protection</v>
      </c>
      <c r="C651" s="13" t="str">
        <f>VLOOKUP(D651,'NIST 800-53 (Rev. 4)'!A:C,3,FALSE)</f>
        <v>CRYPTOGRAPHIC PROTECTION</v>
      </c>
      <c r="D651" s="12" t="s">
        <v>79</v>
      </c>
      <c r="E651" s="55">
        <v>3</v>
      </c>
      <c r="F651" s="2" t="str">
        <f t="shared" si="60"/>
        <v>SC-13-3</v>
      </c>
      <c r="G651" s="17" t="s">
        <v>611</v>
      </c>
      <c r="H651" s="13" t="str">
        <f t="shared" si="62"/>
        <v>N</v>
      </c>
      <c r="I651" s="13"/>
      <c r="J651" s="13" t="str">
        <f t="shared" si="63"/>
        <v>N</v>
      </c>
      <c r="K651" s="13" t="str">
        <f>IFERROR(VLOOKUP(F651,'Low High Medium'!I:I,1,FALSE)," ")</f>
        <v xml:space="preserve"> </v>
      </c>
      <c r="L651" s="13" t="str">
        <f t="shared" si="64"/>
        <v>N</v>
      </c>
      <c r="M651" s="13" t="str">
        <f>IFERROR(VLOOKUP(F651,'Low High Medium'!D:D,1,FALSE)," ")</f>
        <v xml:space="preserve"> </v>
      </c>
      <c r="N651" s="13" t="str">
        <f>VLOOKUP(D651,'NIST 800-53 (Rev. 4)'!A:D,4,FALSE)</f>
        <v>P1</v>
      </c>
    </row>
    <row r="652" spans="1:14">
      <c r="A652" s="13" t="str">
        <f t="shared" si="61"/>
        <v>SC</v>
      </c>
      <c r="B652" s="13" t="str">
        <f>VLOOKUP(A652,Families!A:B,2,FALSE)</f>
        <v xml:space="preserve"> System and Communications Protection</v>
      </c>
      <c r="C652" s="13" t="str">
        <f>VLOOKUP(D652,'NIST 800-53 (Rev. 4)'!A:C,3,FALSE)</f>
        <v>CRYPTOGRAPHIC PROTECTION</v>
      </c>
      <c r="D652" s="12" t="s">
        <v>79</v>
      </c>
      <c r="E652" s="55">
        <v>4</v>
      </c>
      <c r="F652" s="2" t="str">
        <f t="shared" si="60"/>
        <v>SC-13-4</v>
      </c>
      <c r="G652" s="17" t="s">
        <v>611</v>
      </c>
      <c r="H652" s="13" t="str">
        <f t="shared" si="62"/>
        <v>N</v>
      </c>
      <c r="I652" s="13"/>
      <c r="J652" s="13" t="str">
        <f t="shared" si="63"/>
        <v>N</v>
      </c>
      <c r="K652" s="13" t="str">
        <f>IFERROR(VLOOKUP(F652,'Low High Medium'!I:I,1,FALSE)," ")</f>
        <v xml:space="preserve"> </v>
      </c>
      <c r="L652" s="13" t="str">
        <f t="shared" si="64"/>
        <v>N</v>
      </c>
      <c r="M652" s="13" t="str">
        <f>IFERROR(VLOOKUP(F652,'Low High Medium'!D:D,1,FALSE)," ")</f>
        <v xml:space="preserve"> </v>
      </c>
      <c r="N652" s="13" t="str">
        <f>VLOOKUP(D652,'NIST 800-53 (Rev. 4)'!A:D,4,FALSE)</f>
        <v>P1</v>
      </c>
    </row>
    <row r="653" spans="1:14">
      <c r="A653" s="13" t="str">
        <f t="shared" si="61"/>
        <v>SC</v>
      </c>
      <c r="B653" s="13" t="str">
        <f>VLOOKUP(A653,Families!A:B,2,FALSE)</f>
        <v xml:space="preserve"> System and Communications Protection</v>
      </c>
      <c r="C653" s="13" t="str">
        <f>VLOOKUP(D653,'NIST 800-53 (Rev. 4)'!A:C,3,FALSE)</f>
        <v>COLLABORATIVE COMPUTING DEVICES</v>
      </c>
      <c r="D653" s="12" t="s">
        <v>530</v>
      </c>
      <c r="E653" s="55">
        <v>0</v>
      </c>
      <c r="F653" s="2" t="str">
        <f t="shared" si="60"/>
        <v>SC-15-0</v>
      </c>
      <c r="G653" s="17" t="s">
        <v>261</v>
      </c>
      <c r="H653" s="13" t="str">
        <f t="shared" si="62"/>
        <v>Y</v>
      </c>
      <c r="I653" s="13" t="str">
        <f t="shared" si="65"/>
        <v>SC-15-0</v>
      </c>
      <c r="J653" s="13" t="str">
        <f t="shared" si="63"/>
        <v>Y</v>
      </c>
      <c r="K653" s="13" t="str">
        <f>IFERROR(VLOOKUP(F653,'Low High Medium'!I:I,1,FALSE)," ")</f>
        <v>SC-15-0</v>
      </c>
      <c r="L653" s="13" t="str">
        <f t="shared" si="64"/>
        <v>Y</v>
      </c>
      <c r="M653" s="13" t="str">
        <f>IFERROR(VLOOKUP(F653,'Low High Medium'!D:D,1,FALSE)," ")</f>
        <v>SC-15-0</v>
      </c>
      <c r="N653" s="13" t="str">
        <f>VLOOKUP(D653,'NIST 800-53 (Rev. 4)'!A:D,4,FALSE)</f>
        <v>P1</v>
      </c>
    </row>
    <row r="654" spans="1:14">
      <c r="A654" s="13" t="str">
        <f t="shared" si="61"/>
        <v>SC</v>
      </c>
      <c r="B654" s="13" t="str">
        <f>VLOOKUP(A654,Families!A:B,2,FALSE)</f>
        <v xml:space="preserve"> System and Communications Protection</v>
      </c>
      <c r="C654" s="13" t="str">
        <f>VLOOKUP(D654,'NIST 800-53 (Rev. 4)'!A:C,3,FALSE)</f>
        <v>COLLABORATIVE COMPUTING DEVICES</v>
      </c>
      <c r="D654" s="12" t="s">
        <v>530</v>
      </c>
      <c r="E654" s="55">
        <v>1</v>
      </c>
      <c r="F654" s="2" t="str">
        <f t="shared" si="60"/>
        <v>SC-15-1</v>
      </c>
      <c r="G654" s="17" t="s">
        <v>609</v>
      </c>
      <c r="H654" s="13" t="str">
        <f t="shared" si="62"/>
        <v>N</v>
      </c>
      <c r="I654" s="13"/>
      <c r="J654" s="13" t="str">
        <f t="shared" si="63"/>
        <v>N</v>
      </c>
      <c r="K654" s="13" t="str">
        <f>IFERROR(VLOOKUP(F654,'Low High Medium'!I:I,1,FALSE)," ")</f>
        <v xml:space="preserve"> </v>
      </c>
      <c r="L654" s="13" t="str">
        <f t="shared" si="64"/>
        <v>N</v>
      </c>
      <c r="M654" s="13" t="str">
        <f>IFERROR(VLOOKUP(F654,'Low High Medium'!D:D,1,FALSE)," ")</f>
        <v xml:space="preserve"> </v>
      </c>
      <c r="N654" s="13" t="str">
        <f>VLOOKUP(D654,'NIST 800-53 (Rev. 4)'!A:D,4,FALSE)</f>
        <v>P1</v>
      </c>
    </row>
    <row r="655" spans="1:14">
      <c r="A655" s="13" t="str">
        <f t="shared" si="61"/>
        <v>SC</v>
      </c>
      <c r="B655" s="13" t="str">
        <f>VLOOKUP(A655,Families!A:B,2,FALSE)</f>
        <v xml:space="preserve"> System and Communications Protection</v>
      </c>
      <c r="C655" s="13" t="str">
        <f>VLOOKUP(D655,'NIST 800-53 (Rev. 4)'!A:C,3,FALSE)</f>
        <v>COLLABORATIVE COMPUTING DEVICES</v>
      </c>
      <c r="D655" s="12" t="s">
        <v>530</v>
      </c>
      <c r="E655" s="55">
        <v>2</v>
      </c>
      <c r="F655" s="2" t="str">
        <f t="shared" si="60"/>
        <v>SC-15-2</v>
      </c>
      <c r="G655" s="17" t="s">
        <v>611</v>
      </c>
      <c r="H655" s="13" t="str">
        <f t="shared" si="62"/>
        <v>N</v>
      </c>
      <c r="I655" s="13"/>
      <c r="J655" s="13" t="str">
        <f t="shared" si="63"/>
        <v>N</v>
      </c>
      <c r="K655" s="13" t="str">
        <f>IFERROR(VLOOKUP(F655,'Low High Medium'!I:I,1,FALSE)," ")</f>
        <v xml:space="preserve"> </v>
      </c>
      <c r="L655" s="13" t="str">
        <f t="shared" si="64"/>
        <v>N</v>
      </c>
      <c r="M655" s="13" t="str">
        <f>IFERROR(VLOOKUP(F655,'Low High Medium'!D:D,1,FALSE)," ")</f>
        <v xml:space="preserve"> </v>
      </c>
      <c r="N655" s="13" t="str">
        <f>VLOOKUP(D655,'NIST 800-53 (Rev. 4)'!A:D,4,FALSE)</f>
        <v>P1</v>
      </c>
    </row>
    <row r="656" spans="1:14">
      <c r="A656" s="13" t="str">
        <f t="shared" si="61"/>
        <v>SC</v>
      </c>
      <c r="B656" s="13" t="str">
        <f>VLOOKUP(A656,Families!A:B,2,FALSE)</f>
        <v xml:space="preserve"> System and Communications Protection</v>
      </c>
      <c r="C656" s="13" t="str">
        <f>VLOOKUP(D656,'NIST 800-53 (Rev. 4)'!A:C,3,FALSE)</f>
        <v>COLLABORATIVE COMPUTING DEVICES</v>
      </c>
      <c r="D656" s="12" t="s">
        <v>530</v>
      </c>
      <c r="E656" s="55">
        <v>3</v>
      </c>
      <c r="F656" s="2" t="str">
        <f t="shared" si="60"/>
        <v>SC-15-3</v>
      </c>
      <c r="G656" s="17" t="s">
        <v>609</v>
      </c>
      <c r="H656" s="13" t="str">
        <f t="shared" si="62"/>
        <v>N</v>
      </c>
      <c r="I656" s="13"/>
      <c r="J656" s="13" t="str">
        <f t="shared" si="63"/>
        <v>N</v>
      </c>
      <c r="K656" s="13" t="str">
        <f>IFERROR(VLOOKUP(F656,'Low High Medium'!I:I,1,FALSE)," ")</f>
        <v xml:space="preserve"> </v>
      </c>
      <c r="L656" s="13" t="str">
        <f t="shared" si="64"/>
        <v>N</v>
      </c>
      <c r="M656" s="13" t="str">
        <f>IFERROR(VLOOKUP(F656,'Low High Medium'!D:D,1,FALSE)," ")</f>
        <v xml:space="preserve"> </v>
      </c>
      <c r="N656" s="13" t="str">
        <f>VLOOKUP(D656,'NIST 800-53 (Rev. 4)'!A:D,4,FALSE)</f>
        <v>P1</v>
      </c>
    </row>
    <row r="657" spans="1:14">
      <c r="A657" s="13" t="str">
        <f t="shared" si="61"/>
        <v>SC</v>
      </c>
      <c r="B657" s="13" t="str">
        <f>VLOOKUP(A657,Families!A:B,2,FALSE)</f>
        <v xml:space="preserve"> System and Communications Protection</v>
      </c>
      <c r="C657" s="13" t="str">
        <f>VLOOKUP(D657,'NIST 800-53 (Rev. 4)'!A:C,3,FALSE)</f>
        <v>COLLABORATIVE COMPUTING DEVICES</v>
      </c>
      <c r="D657" s="12" t="s">
        <v>530</v>
      </c>
      <c r="E657" s="55">
        <v>4</v>
      </c>
      <c r="F657" s="2" t="str">
        <f t="shared" si="60"/>
        <v>SC-15-4</v>
      </c>
      <c r="G657" s="17" t="s">
        <v>609</v>
      </c>
      <c r="H657" s="13" t="str">
        <f t="shared" si="62"/>
        <v>N</v>
      </c>
      <c r="I657" s="13"/>
      <c r="J657" s="13" t="str">
        <f t="shared" si="63"/>
        <v>N</v>
      </c>
      <c r="K657" s="13" t="str">
        <f>IFERROR(VLOOKUP(F657,'Low High Medium'!I:I,1,FALSE)," ")</f>
        <v xml:space="preserve"> </v>
      </c>
      <c r="L657" s="13" t="str">
        <f t="shared" si="64"/>
        <v>N</v>
      </c>
      <c r="M657" s="13" t="str">
        <f>IFERROR(VLOOKUP(F657,'Low High Medium'!D:D,1,FALSE)," ")</f>
        <v xml:space="preserve"> </v>
      </c>
      <c r="N657" s="13" t="str">
        <f>VLOOKUP(D657,'NIST 800-53 (Rev. 4)'!A:D,4,FALSE)</f>
        <v>P1</v>
      </c>
    </row>
    <row r="658" spans="1:14">
      <c r="A658" s="13" t="str">
        <f t="shared" si="61"/>
        <v>SC</v>
      </c>
      <c r="B658" s="13" t="str">
        <f>VLOOKUP(A658,Families!A:B,2,FALSE)</f>
        <v xml:space="preserve"> System and Communications Protection</v>
      </c>
      <c r="C658" s="13" t="str">
        <f>VLOOKUP(D658,'NIST 800-53 (Rev. 4)'!A:C,3,FALSE)</f>
        <v>PUBLIC KEY INFRASTRUCTURE CERTIFICATES</v>
      </c>
      <c r="D658" s="12" t="s">
        <v>532</v>
      </c>
      <c r="E658" s="56">
        <v>0</v>
      </c>
      <c r="F658" s="2" t="str">
        <f t="shared" si="60"/>
        <v>SC-17-0</v>
      </c>
      <c r="G658" s="17" t="s">
        <v>526</v>
      </c>
      <c r="H658" s="13" t="str">
        <f t="shared" si="62"/>
        <v>N</v>
      </c>
      <c r="I658" s="13"/>
      <c r="J658" s="13" t="str">
        <f t="shared" si="63"/>
        <v>Y</v>
      </c>
      <c r="K658" s="13" t="str">
        <f>IFERROR(VLOOKUP(F658,'Low High Medium'!I:I,1,FALSE)," ")</f>
        <v>SC-17-0</v>
      </c>
      <c r="L658" s="13" t="str">
        <f t="shared" si="64"/>
        <v>Y</v>
      </c>
      <c r="M658" s="13" t="str">
        <f>IFERROR(VLOOKUP(F658,'Low High Medium'!D:D,1,FALSE)," ")</f>
        <v>SC-17-0</v>
      </c>
      <c r="N658" s="13" t="str">
        <f>VLOOKUP(D658,'NIST 800-53 (Rev. 4)'!A:D,4,FALSE)</f>
        <v>P1</v>
      </c>
    </row>
    <row r="659" spans="1:14">
      <c r="A659" s="13" t="str">
        <f t="shared" si="61"/>
        <v>SC</v>
      </c>
      <c r="B659" s="13" t="str">
        <f>VLOOKUP(A659,Families!A:B,2,FALSE)</f>
        <v xml:space="preserve"> System and Communications Protection</v>
      </c>
      <c r="C659" s="13" t="str">
        <f>VLOOKUP(D659,'NIST 800-53 (Rev. 4)'!A:C,3,FALSE)</f>
        <v>MOBILE CODE</v>
      </c>
      <c r="D659" s="12" t="s">
        <v>534</v>
      </c>
      <c r="E659" s="55">
        <v>0</v>
      </c>
      <c r="F659" s="2" t="str">
        <f t="shared" si="60"/>
        <v>SC-18-0</v>
      </c>
      <c r="G659" s="17" t="s">
        <v>726</v>
      </c>
      <c r="H659" s="13" t="str">
        <f t="shared" si="62"/>
        <v>N</v>
      </c>
      <c r="I659" s="13"/>
      <c r="J659" s="13" t="str">
        <f t="shared" si="63"/>
        <v>Y</v>
      </c>
      <c r="K659" s="13" t="str">
        <f>IFERROR(VLOOKUP(F659,'Low High Medium'!I:I,1,FALSE)," ")</f>
        <v>SC-18-0</v>
      </c>
      <c r="L659" s="13" t="str">
        <f t="shared" si="64"/>
        <v>Y</v>
      </c>
      <c r="M659" s="13" t="str">
        <f>IFERROR(VLOOKUP(F659,'Low High Medium'!D:D,1,FALSE)," ")</f>
        <v>SC-18-0</v>
      </c>
      <c r="N659" s="13" t="str">
        <f>VLOOKUP(D659,'NIST 800-53 (Rev. 4)'!A:D,4,FALSE)</f>
        <v>P2</v>
      </c>
    </row>
    <row r="660" spans="1:14">
      <c r="A660" s="13" t="str">
        <f t="shared" si="61"/>
        <v>SC</v>
      </c>
      <c r="B660" s="13" t="str">
        <f>VLOOKUP(A660,Families!A:B,2,FALSE)</f>
        <v xml:space="preserve"> System and Communications Protection</v>
      </c>
      <c r="C660" s="13" t="str">
        <f>VLOOKUP(D660,'NIST 800-53 (Rev. 4)'!A:C,3,FALSE)</f>
        <v>MOBILE CODE</v>
      </c>
      <c r="D660" s="12" t="s">
        <v>534</v>
      </c>
      <c r="E660" s="55">
        <v>1</v>
      </c>
      <c r="F660" s="2" t="str">
        <f t="shared" si="60"/>
        <v>SC-18-1</v>
      </c>
      <c r="G660" s="17" t="s">
        <v>609</v>
      </c>
      <c r="H660" s="13" t="str">
        <f t="shared" si="62"/>
        <v>N</v>
      </c>
      <c r="I660" s="13"/>
      <c r="J660" s="13" t="str">
        <f t="shared" si="63"/>
        <v>N</v>
      </c>
      <c r="K660" s="13" t="str">
        <f>IFERROR(VLOOKUP(F660,'Low High Medium'!I:I,1,FALSE)," ")</f>
        <v xml:space="preserve"> </v>
      </c>
      <c r="L660" s="13" t="str">
        <f t="shared" si="64"/>
        <v>N</v>
      </c>
      <c r="M660" s="13" t="str">
        <f>IFERROR(VLOOKUP(F660,'Low High Medium'!D:D,1,FALSE)," ")</f>
        <v xml:space="preserve"> </v>
      </c>
      <c r="N660" s="13" t="str">
        <f>VLOOKUP(D660,'NIST 800-53 (Rev. 4)'!A:D,4,FALSE)</f>
        <v>P2</v>
      </c>
    </row>
    <row r="661" spans="1:14">
      <c r="A661" s="13" t="str">
        <f t="shared" si="61"/>
        <v>SC</v>
      </c>
      <c r="B661" s="13" t="str">
        <f>VLOOKUP(A661,Families!A:B,2,FALSE)</f>
        <v xml:space="preserve"> System and Communications Protection</v>
      </c>
      <c r="C661" s="13" t="str">
        <f>VLOOKUP(D661,'NIST 800-53 (Rev. 4)'!A:C,3,FALSE)</f>
        <v>MOBILE CODE</v>
      </c>
      <c r="D661" s="12" t="s">
        <v>534</v>
      </c>
      <c r="E661" s="55">
        <v>2</v>
      </c>
      <c r="F661" s="2" t="str">
        <f t="shared" si="60"/>
        <v>SC-18-2</v>
      </c>
      <c r="G661" s="17" t="s">
        <v>609</v>
      </c>
      <c r="H661" s="13" t="str">
        <f t="shared" si="62"/>
        <v>N</v>
      </c>
      <c r="I661" s="13"/>
      <c r="J661" s="13" t="str">
        <f t="shared" si="63"/>
        <v>N</v>
      </c>
      <c r="K661" s="13" t="str">
        <f>IFERROR(VLOOKUP(F661,'Low High Medium'!I:I,1,FALSE)," ")</f>
        <v xml:space="preserve"> </v>
      </c>
      <c r="L661" s="13" t="str">
        <f t="shared" si="64"/>
        <v>N</v>
      </c>
      <c r="M661" s="13" t="str">
        <f>IFERROR(VLOOKUP(F661,'Low High Medium'!D:D,1,FALSE)," ")</f>
        <v xml:space="preserve"> </v>
      </c>
      <c r="N661" s="13" t="str">
        <f>VLOOKUP(D661,'NIST 800-53 (Rev. 4)'!A:D,4,FALSE)</f>
        <v>P2</v>
      </c>
    </row>
    <row r="662" spans="1:14">
      <c r="A662" s="13" t="str">
        <f t="shared" si="61"/>
        <v>SC</v>
      </c>
      <c r="B662" s="13" t="str">
        <f>VLOOKUP(A662,Families!A:B,2,FALSE)</f>
        <v xml:space="preserve"> System and Communications Protection</v>
      </c>
      <c r="C662" s="13" t="str">
        <f>VLOOKUP(D662,'NIST 800-53 (Rev. 4)'!A:C,3,FALSE)</f>
        <v>MOBILE CODE</v>
      </c>
      <c r="D662" s="12" t="s">
        <v>534</v>
      </c>
      <c r="E662" s="55">
        <v>3</v>
      </c>
      <c r="F662" s="2" t="str">
        <f t="shared" si="60"/>
        <v>SC-18-3</v>
      </c>
      <c r="G662" s="17" t="s">
        <v>609</v>
      </c>
      <c r="H662" s="13" t="str">
        <f t="shared" si="62"/>
        <v>N</v>
      </c>
      <c r="I662" s="13"/>
      <c r="J662" s="13" t="str">
        <f t="shared" si="63"/>
        <v>N</v>
      </c>
      <c r="K662" s="13" t="str">
        <f>IFERROR(VLOOKUP(F662,'Low High Medium'!I:I,1,FALSE)," ")</f>
        <v xml:space="preserve"> </v>
      </c>
      <c r="L662" s="13" t="str">
        <f t="shared" si="64"/>
        <v>N</v>
      </c>
      <c r="M662" s="13" t="str">
        <f>IFERROR(VLOOKUP(F662,'Low High Medium'!D:D,1,FALSE)," ")</f>
        <v xml:space="preserve"> </v>
      </c>
      <c r="N662" s="13" t="str">
        <f>VLOOKUP(D662,'NIST 800-53 (Rev. 4)'!A:D,4,FALSE)</f>
        <v>P2</v>
      </c>
    </row>
    <row r="663" spans="1:14">
      <c r="A663" s="13" t="str">
        <f t="shared" si="61"/>
        <v>SC</v>
      </c>
      <c r="B663" s="13" t="str">
        <f>VLOOKUP(A663,Families!A:B,2,FALSE)</f>
        <v xml:space="preserve"> System and Communications Protection</v>
      </c>
      <c r="C663" s="13" t="str">
        <f>VLOOKUP(D663,'NIST 800-53 (Rev. 4)'!A:C,3,FALSE)</f>
        <v>MOBILE CODE</v>
      </c>
      <c r="D663" s="12" t="s">
        <v>534</v>
      </c>
      <c r="E663" s="55">
        <v>4</v>
      </c>
      <c r="F663" s="2" t="str">
        <f t="shared" si="60"/>
        <v>SC-18-4</v>
      </c>
      <c r="G663" s="17" t="s">
        <v>609</v>
      </c>
      <c r="H663" s="13" t="str">
        <f t="shared" si="62"/>
        <v>N</v>
      </c>
      <c r="I663" s="13"/>
      <c r="J663" s="13" t="str">
        <f t="shared" si="63"/>
        <v>N</v>
      </c>
      <c r="K663" s="13" t="str">
        <f>IFERROR(VLOOKUP(F663,'Low High Medium'!I:I,1,FALSE)," ")</f>
        <v xml:space="preserve"> </v>
      </c>
      <c r="L663" s="13" t="str">
        <f t="shared" si="64"/>
        <v>N</v>
      </c>
      <c r="M663" s="13" t="str">
        <f>IFERROR(VLOOKUP(F663,'Low High Medium'!D:D,1,FALSE)," ")</f>
        <v xml:space="preserve"> </v>
      </c>
      <c r="N663" s="13" t="str">
        <f>VLOOKUP(D663,'NIST 800-53 (Rev. 4)'!A:D,4,FALSE)</f>
        <v>P2</v>
      </c>
    </row>
    <row r="664" spans="1:14">
      <c r="A664" s="13" t="str">
        <f t="shared" si="61"/>
        <v>SC</v>
      </c>
      <c r="B664" s="13" t="str">
        <f>VLOOKUP(A664,Families!A:B,2,FALSE)</f>
        <v xml:space="preserve"> System and Communications Protection</v>
      </c>
      <c r="C664" s="13" t="str">
        <f>VLOOKUP(D664,'NIST 800-53 (Rev. 4)'!A:C,3,FALSE)</f>
        <v>MOBILE CODE</v>
      </c>
      <c r="D664" s="12" t="s">
        <v>534</v>
      </c>
      <c r="E664" s="55">
        <v>5</v>
      </c>
      <c r="F664" s="2" t="str">
        <f t="shared" si="60"/>
        <v>SC-18-5</v>
      </c>
      <c r="G664" s="17" t="s">
        <v>609</v>
      </c>
      <c r="H664" s="13" t="str">
        <f t="shared" si="62"/>
        <v>N</v>
      </c>
      <c r="I664" s="13"/>
      <c r="J664" s="13" t="str">
        <f t="shared" si="63"/>
        <v>N</v>
      </c>
      <c r="K664" s="13" t="str">
        <f>IFERROR(VLOOKUP(F664,'Low High Medium'!I:I,1,FALSE)," ")</f>
        <v xml:space="preserve"> </v>
      </c>
      <c r="L664" s="13" t="str">
        <f t="shared" si="64"/>
        <v>N</v>
      </c>
      <c r="M664" s="13" t="str">
        <f>IFERROR(VLOOKUP(F664,'Low High Medium'!D:D,1,FALSE)," ")</f>
        <v xml:space="preserve"> </v>
      </c>
      <c r="N664" s="13" t="str">
        <f>VLOOKUP(D664,'NIST 800-53 (Rev. 4)'!A:D,4,FALSE)</f>
        <v>P2</v>
      </c>
    </row>
    <row r="665" spans="1:14">
      <c r="A665" s="13" t="str">
        <f t="shared" si="61"/>
        <v>SC</v>
      </c>
      <c r="B665" s="13" t="str">
        <f>VLOOKUP(A665,Families!A:B,2,FALSE)</f>
        <v xml:space="preserve"> System and Communications Protection</v>
      </c>
      <c r="C665" s="13" t="str">
        <f>VLOOKUP(D665,'NIST 800-53 (Rev. 4)'!A:C,3,FALSE)</f>
        <v>VOICE OVER INTERNET PROTOCOL</v>
      </c>
      <c r="D665" s="12" t="s">
        <v>536</v>
      </c>
      <c r="E665" s="56">
        <v>0</v>
      </c>
      <c r="F665" s="2" t="str">
        <f t="shared" si="60"/>
        <v>SC-19-0</v>
      </c>
      <c r="G665" s="17" t="s">
        <v>727</v>
      </c>
      <c r="H665" s="13" t="str">
        <f t="shared" si="62"/>
        <v>N</v>
      </c>
      <c r="I665" s="13"/>
      <c r="J665" s="13" t="str">
        <f t="shared" si="63"/>
        <v>Y</v>
      </c>
      <c r="K665" s="13" t="str">
        <f>IFERROR(VLOOKUP(F665,'Low High Medium'!I:I,1,FALSE)," ")</f>
        <v>SC-19-0</v>
      </c>
      <c r="L665" s="13" t="str">
        <f t="shared" si="64"/>
        <v>Y</v>
      </c>
      <c r="M665" s="13" t="str">
        <f>IFERROR(VLOOKUP(F665,'Low High Medium'!D:D,1,FALSE)," ")</f>
        <v>SC-19-0</v>
      </c>
      <c r="N665" s="13" t="str">
        <f>VLOOKUP(D665,'NIST 800-53 (Rev. 4)'!A:D,4,FALSE)</f>
        <v>P1</v>
      </c>
    </row>
    <row r="666" spans="1:14">
      <c r="A666" s="13" t="str">
        <f t="shared" si="61"/>
        <v>SC</v>
      </c>
      <c r="B666" s="13" t="str">
        <f>VLOOKUP(A666,Families!A:B,2,FALSE)</f>
        <v xml:space="preserve"> System and Communications Protection</v>
      </c>
      <c r="C666" s="13" t="str">
        <f>VLOOKUP(D666,'NIST 800-53 (Rev. 4)'!A:C,3,FALSE)</f>
        <v>SECURE NAME / ADDRESS RESOLUTION SERVICE (AUTHORITATIVE SOURCE)</v>
      </c>
      <c r="D666" s="12" t="s">
        <v>538</v>
      </c>
      <c r="E666" s="55">
        <v>0</v>
      </c>
      <c r="F666" s="2" t="str">
        <f t="shared" si="60"/>
        <v>SC-20-0</v>
      </c>
      <c r="G666" s="17" t="s">
        <v>728</v>
      </c>
      <c r="H666" s="13" t="str">
        <f t="shared" si="62"/>
        <v>Y</v>
      </c>
      <c r="I666" s="13" t="str">
        <f t="shared" si="65"/>
        <v>SC-20-0</v>
      </c>
      <c r="J666" s="13" t="str">
        <f t="shared" si="63"/>
        <v>Y</v>
      </c>
      <c r="K666" s="13" t="str">
        <f>IFERROR(VLOOKUP(F666,'Low High Medium'!I:I,1,FALSE)," ")</f>
        <v>SC-20-0</v>
      </c>
      <c r="L666" s="13" t="str">
        <f t="shared" si="64"/>
        <v>Y</v>
      </c>
      <c r="M666" s="13" t="str">
        <f>IFERROR(VLOOKUP(F666,'Low High Medium'!D:D,1,FALSE)," ")</f>
        <v>SC-20-0</v>
      </c>
      <c r="N666" s="13" t="str">
        <f>VLOOKUP(D666,'NIST 800-53 (Rev. 4)'!A:D,4,FALSE)</f>
        <v>P1</v>
      </c>
    </row>
    <row r="667" spans="1:14">
      <c r="A667" s="13" t="str">
        <f t="shared" si="61"/>
        <v>SC</v>
      </c>
      <c r="B667" s="13" t="str">
        <f>VLOOKUP(A667,Families!A:B,2,FALSE)</f>
        <v xml:space="preserve"> System and Communications Protection</v>
      </c>
      <c r="C667" s="13" t="str">
        <f>VLOOKUP(D667,'NIST 800-53 (Rev. 4)'!A:C,3,FALSE)</f>
        <v>SECURE NAME / ADDRESS RESOLUTION SERVICE (AUTHORITATIVE SOURCE)</v>
      </c>
      <c r="D667" s="12" t="s">
        <v>538</v>
      </c>
      <c r="E667" s="55">
        <v>1</v>
      </c>
      <c r="F667" s="2" t="str">
        <f t="shared" si="60"/>
        <v>SC-20-1</v>
      </c>
      <c r="G667" s="17" t="s">
        <v>611</v>
      </c>
      <c r="H667" s="13" t="str">
        <f t="shared" si="62"/>
        <v>N</v>
      </c>
      <c r="I667" s="13"/>
      <c r="J667" s="13" t="str">
        <f t="shared" si="63"/>
        <v>N</v>
      </c>
      <c r="K667" s="13" t="str">
        <f>IFERROR(VLOOKUP(F667,'Low High Medium'!I:I,1,FALSE)," ")</f>
        <v xml:space="preserve"> </v>
      </c>
      <c r="L667" s="13" t="str">
        <f t="shared" si="64"/>
        <v>N</v>
      </c>
      <c r="M667" s="13" t="str">
        <f>IFERROR(VLOOKUP(F667,'Low High Medium'!D:D,1,FALSE)," ")</f>
        <v xml:space="preserve"> </v>
      </c>
      <c r="N667" s="13" t="str">
        <f>VLOOKUP(D667,'NIST 800-53 (Rev. 4)'!A:D,4,FALSE)</f>
        <v>P1</v>
      </c>
    </row>
    <row r="668" spans="1:14">
      <c r="A668" s="13" t="str">
        <f t="shared" si="61"/>
        <v>SC</v>
      </c>
      <c r="B668" s="13" t="str">
        <f>VLOOKUP(A668,Families!A:B,2,FALSE)</f>
        <v xml:space="preserve"> System and Communications Protection</v>
      </c>
      <c r="C668" s="13" t="str">
        <f>VLOOKUP(D668,'NIST 800-53 (Rev. 4)'!A:C,3,FALSE)</f>
        <v>SECURE NAME / ADDRESS RESOLUTION SERVICE (AUTHORITATIVE SOURCE)</v>
      </c>
      <c r="D668" s="12" t="s">
        <v>538</v>
      </c>
      <c r="E668" s="55">
        <v>2</v>
      </c>
      <c r="F668" s="2" t="str">
        <f t="shared" si="60"/>
        <v>SC-20-2</v>
      </c>
      <c r="G668" s="17" t="s">
        <v>609</v>
      </c>
      <c r="H668" s="13" t="str">
        <f t="shared" si="62"/>
        <v>N</v>
      </c>
      <c r="I668" s="13"/>
      <c r="J668" s="13" t="str">
        <f t="shared" si="63"/>
        <v>N</v>
      </c>
      <c r="K668" s="13" t="str">
        <f>IFERROR(VLOOKUP(F668,'Low High Medium'!I:I,1,FALSE)," ")</f>
        <v xml:space="preserve"> </v>
      </c>
      <c r="L668" s="13" t="str">
        <f t="shared" si="64"/>
        <v>N</v>
      </c>
      <c r="M668" s="13" t="str">
        <f>IFERROR(VLOOKUP(F668,'Low High Medium'!D:D,1,FALSE)," ")</f>
        <v xml:space="preserve"> </v>
      </c>
      <c r="N668" s="13" t="str">
        <f>VLOOKUP(D668,'NIST 800-53 (Rev. 4)'!A:D,4,FALSE)</f>
        <v>P1</v>
      </c>
    </row>
    <row r="669" spans="1:14">
      <c r="A669" s="13" t="str">
        <f t="shared" si="61"/>
        <v>SC</v>
      </c>
      <c r="B669" s="13" t="str">
        <f>VLOOKUP(A669,Families!A:B,2,FALSE)</f>
        <v xml:space="preserve"> System and Communications Protection</v>
      </c>
      <c r="C669" s="13" t="str">
        <f>VLOOKUP(D669,'NIST 800-53 (Rev. 4)'!A:C,3,FALSE)</f>
        <v>SECURE NAME / ADDRESS RESOLUTION SERVICE (RECURSIVE OR CACHING RESOLVER)</v>
      </c>
      <c r="D669" s="12" t="s">
        <v>540</v>
      </c>
      <c r="E669" s="55">
        <v>0</v>
      </c>
      <c r="F669" s="2" t="str">
        <f t="shared" si="60"/>
        <v>SC-21-0</v>
      </c>
      <c r="G669" s="17" t="s">
        <v>729</v>
      </c>
      <c r="H669" s="13" t="str">
        <f t="shared" si="62"/>
        <v>Y</v>
      </c>
      <c r="I669" s="13" t="str">
        <f t="shared" si="65"/>
        <v>SC-21-0</v>
      </c>
      <c r="J669" s="13" t="str">
        <f t="shared" si="63"/>
        <v>Y</v>
      </c>
      <c r="K669" s="13" t="str">
        <f>IFERROR(VLOOKUP(F669,'Low High Medium'!I:I,1,FALSE)," ")</f>
        <v>SC-21-0</v>
      </c>
      <c r="L669" s="13" t="str">
        <f t="shared" si="64"/>
        <v>Y</v>
      </c>
      <c r="M669" s="13" t="str">
        <f>IFERROR(VLOOKUP(F669,'Low High Medium'!D:D,1,FALSE)," ")</f>
        <v>SC-21-0</v>
      </c>
      <c r="N669" s="13" t="str">
        <f>VLOOKUP(D669,'NIST 800-53 (Rev. 4)'!A:D,4,FALSE)</f>
        <v>P1</v>
      </c>
    </row>
    <row r="670" spans="1:14">
      <c r="A670" s="13" t="str">
        <f t="shared" si="61"/>
        <v>SC</v>
      </c>
      <c r="B670" s="13" t="str">
        <f>VLOOKUP(A670,Families!A:B,2,FALSE)</f>
        <v xml:space="preserve"> System and Communications Protection</v>
      </c>
      <c r="C670" s="13" t="str">
        <f>VLOOKUP(D670,'NIST 800-53 (Rev. 4)'!A:C,3,FALSE)</f>
        <v>SECURE NAME / ADDRESS RESOLUTION SERVICE (RECURSIVE OR CACHING RESOLVER)</v>
      </c>
      <c r="D670" s="12" t="s">
        <v>540</v>
      </c>
      <c r="E670" s="55">
        <v>1</v>
      </c>
      <c r="F670" s="2" t="str">
        <f t="shared" si="60"/>
        <v>SC-21-1</v>
      </c>
      <c r="G670" s="17" t="s">
        <v>611</v>
      </c>
      <c r="H670" s="13" t="str">
        <f t="shared" si="62"/>
        <v>N</v>
      </c>
      <c r="I670" s="13"/>
      <c r="J670" s="13" t="str">
        <f t="shared" si="63"/>
        <v>N</v>
      </c>
      <c r="K670" s="13" t="str">
        <f>IFERROR(VLOOKUP(F670,'Low High Medium'!I:I,1,FALSE)," ")</f>
        <v xml:space="preserve"> </v>
      </c>
      <c r="L670" s="13" t="str">
        <f t="shared" si="64"/>
        <v>N</v>
      </c>
      <c r="M670" s="13" t="str">
        <f>IFERROR(VLOOKUP(F670,'Low High Medium'!D:D,1,FALSE)," ")</f>
        <v xml:space="preserve"> </v>
      </c>
      <c r="N670" s="13" t="str">
        <f>VLOOKUP(D670,'NIST 800-53 (Rev. 4)'!A:D,4,FALSE)</f>
        <v>P1</v>
      </c>
    </row>
    <row r="671" spans="1:14">
      <c r="A671" s="13" t="str">
        <f t="shared" si="61"/>
        <v>SC</v>
      </c>
      <c r="B671" s="13" t="str">
        <f>VLOOKUP(A671,Families!A:B,2,FALSE)</f>
        <v xml:space="preserve"> System and Communications Protection</v>
      </c>
      <c r="C671" s="13" t="str">
        <f>VLOOKUP(D671,'NIST 800-53 (Rev. 4)'!A:C,3,FALSE)</f>
        <v>ARCHITECTURE AND PROVISIONING FOR NAME / ADDRESS RESOLUTION SERVICE</v>
      </c>
      <c r="D671" s="12" t="s">
        <v>542</v>
      </c>
      <c r="E671" s="56">
        <v>0</v>
      </c>
      <c r="F671" s="2" t="str">
        <f t="shared" si="60"/>
        <v>SC-22-0</v>
      </c>
      <c r="G671" s="17" t="s">
        <v>730</v>
      </c>
      <c r="H671" s="13" t="str">
        <f t="shared" si="62"/>
        <v>Y</v>
      </c>
      <c r="I671" s="13" t="str">
        <f t="shared" si="65"/>
        <v>SC-22-0</v>
      </c>
      <c r="J671" s="13" t="str">
        <f t="shared" si="63"/>
        <v>Y</v>
      </c>
      <c r="K671" s="13" t="str">
        <f>IFERROR(VLOOKUP(F671,'Low High Medium'!I:I,1,FALSE)," ")</f>
        <v>SC-22-0</v>
      </c>
      <c r="L671" s="13" t="str">
        <f t="shared" si="64"/>
        <v>Y</v>
      </c>
      <c r="M671" s="13" t="str">
        <f>IFERROR(VLOOKUP(F671,'Low High Medium'!D:D,1,FALSE)," ")</f>
        <v>SC-22-0</v>
      </c>
      <c r="N671" s="13" t="str">
        <f>VLOOKUP(D671,'NIST 800-53 (Rev. 4)'!A:D,4,FALSE)</f>
        <v>P1</v>
      </c>
    </row>
    <row r="672" spans="1:14">
      <c r="A672" s="13" t="str">
        <f t="shared" si="61"/>
        <v>SC</v>
      </c>
      <c r="B672" s="13" t="str">
        <f>VLOOKUP(A672,Families!A:B,2,FALSE)</f>
        <v xml:space="preserve"> System and Communications Protection</v>
      </c>
      <c r="C672" s="13" t="str">
        <f>VLOOKUP(D672,'NIST 800-53 (Rev. 4)'!A:C,3,FALSE)</f>
        <v>SESSION AUTHENTICITY</v>
      </c>
      <c r="D672" s="12" t="s">
        <v>5</v>
      </c>
      <c r="E672" s="55">
        <v>0</v>
      </c>
      <c r="F672" s="2" t="str">
        <f t="shared" si="60"/>
        <v>SC-23-0</v>
      </c>
      <c r="G672" s="17" t="s">
        <v>731</v>
      </c>
      <c r="H672" s="13" t="str">
        <f t="shared" si="62"/>
        <v>N</v>
      </c>
      <c r="I672" s="13"/>
      <c r="J672" s="13" t="str">
        <f t="shared" si="63"/>
        <v>Y</v>
      </c>
      <c r="K672" s="13" t="str">
        <f>IFERROR(VLOOKUP(F672,'Low High Medium'!I:I,1,FALSE)," ")</f>
        <v>SC-23-0</v>
      </c>
      <c r="L672" s="13" t="str">
        <f t="shared" si="64"/>
        <v>Y</v>
      </c>
      <c r="M672" s="13" t="str">
        <f>IFERROR(VLOOKUP(F672,'Low High Medium'!D:D,1,FALSE)," ")</f>
        <v>SC-23-0</v>
      </c>
      <c r="N672" s="13" t="str">
        <f>VLOOKUP(D672,'NIST 800-53 (Rev. 4)'!A:D,4,FALSE)</f>
        <v>P1</v>
      </c>
    </row>
    <row r="673" spans="1:14">
      <c r="A673" s="13" t="str">
        <f t="shared" si="61"/>
        <v>SC</v>
      </c>
      <c r="B673" s="13" t="str">
        <f>VLOOKUP(A673,Families!A:B,2,FALSE)</f>
        <v xml:space="preserve"> System and Communications Protection</v>
      </c>
      <c r="C673" s="13" t="str">
        <f>VLOOKUP(D673,'NIST 800-53 (Rev. 4)'!A:C,3,FALSE)</f>
        <v>SESSION AUTHENTICITY</v>
      </c>
      <c r="D673" s="12" t="s">
        <v>5</v>
      </c>
      <c r="E673" s="55">
        <v>1</v>
      </c>
      <c r="F673" s="2" t="str">
        <f t="shared" si="60"/>
        <v>SC-23-1</v>
      </c>
      <c r="G673" s="17" t="s">
        <v>609</v>
      </c>
      <c r="H673" s="13" t="str">
        <f t="shared" si="62"/>
        <v>N</v>
      </c>
      <c r="I673" s="13"/>
      <c r="J673" s="13" t="str">
        <f t="shared" si="63"/>
        <v>N</v>
      </c>
      <c r="K673" s="13" t="str">
        <f>IFERROR(VLOOKUP(F673,'Low High Medium'!I:I,1,FALSE)," ")</f>
        <v xml:space="preserve"> </v>
      </c>
      <c r="L673" s="13" t="str">
        <f t="shared" si="64"/>
        <v>Y</v>
      </c>
      <c r="M673" s="13" t="str">
        <f>IFERROR(VLOOKUP(F673,'Low High Medium'!D:D,1,FALSE)," ")</f>
        <v>SC-23-1</v>
      </c>
      <c r="N673" s="13" t="str">
        <f>VLOOKUP(D673,'NIST 800-53 (Rev. 4)'!A:D,4,FALSE)</f>
        <v>P1</v>
      </c>
    </row>
    <row r="674" spans="1:14">
      <c r="A674" s="13" t="str">
        <f t="shared" si="61"/>
        <v>SC</v>
      </c>
      <c r="B674" s="13" t="str">
        <f>VLOOKUP(A674,Families!A:B,2,FALSE)</f>
        <v xml:space="preserve"> System and Communications Protection</v>
      </c>
      <c r="C674" s="13" t="str">
        <f>VLOOKUP(D674,'NIST 800-53 (Rev. 4)'!A:C,3,FALSE)</f>
        <v>SESSION AUTHENTICITY</v>
      </c>
      <c r="D674" s="12" t="s">
        <v>5</v>
      </c>
      <c r="E674" s="55">
        <v>2</v>
      </c>
      <c r="F674" s="2" t="str">
        <f t="shared" si="60"/>
        <v>SC-23-2</v>
      </c>
      <c r="G674" s="17" t="s">
        <v>611</v>
      </c>
      <c r="H674" s="13" t="str">
        <f t="shared" si="62"/>
        <v>N</v>
      </c>
      <c r="I674" s="13"/>
      <c r="J674" s="13" t="str">
        <f t="shared" si="63"/>
        <v>N</v>
      </c>
      <c r="K674" s="13" t="str">
        <f>IFERROR(VLOOKUP(F674,'Low High Medium'!I:I,1,FALSE)," ")</f>
        <v xml:space="preserve"> </v>
      </c>
      <c r="L674" s="13" t="str">
        <f t="shared" si="64"/>
        <v>N</v>
      </c>
      <c r="M674" s="13" t="str">
        <f>IFERROR(VLOOKUP(F674,'Low High Medium'!D:D,1,FALSE)," ")</f>
        <v xml:space="preserve"> </v>
      </c>
      <c r="N674" s="13" t="str">
        <f>VLOOKUP(D674,'NIST 800-53 (Rev. 4)'!A:D,4,FALSE)</f>
        <v>P1</v>
      </c>
    </row>
    <row r="675" spans="1:14">
      <c r="A675" s="13" t="str">
        <f t="shared" si="61"/>
        <v>SC</v>
      </c>
      <c r="B675" s="13" t="str">
        <f>VLOOKUP(A675,Families!A:B,2,FALSE)</f>
        <v xml:space="preserve"> System and Communications Protection</v>
      </c>
      <c r="C675" s="13" t="str">
        <f>VLOOKUP(D675,'NIST 800-53 (Rev. 4)'!A:C,3,FALSE)</f>
        <v>SESSION AUTHENTICITY</v>
      </c>
      <c r="D675" s="12" t="s">
        <v>5</v>
      </c>
      <c r="E675" s="55">
        <v>3</v>
      </c>
      <c r="F675" s="2" t="str">
        <f t="shared" si="60"/>
        <v>SC-23-3</v>
      </c>
      <c r="G675" s="17" t="s">
        <v>79</v>
      </c>
      <c r="H675" s="13" t="str">
        <f t="shared" si="62"/>
        <v>N</v>
      </c>
      <c r="I675" s="13"/>
      <c r="J675" s="13" t="str">
        <f t="shared" si="63"/>
        <v>N</v>
      </c>
      <c r="K675" s="13" t="str">
        <f>IFERROR(VLOOKUP(F675,'Low High Medium'!I:I,1,FALSE)," ")</f>
        <v xml:space="preserve"> </v>
      </c>
      <c r="L675" s="13" t="str">
        <f t="shared" si="64"/>
        <v>N</v>
      </c>
      <c r="M675" s="13" t="str">
        <f>IFERROR(VLOOKUP(F675,'Low High Medium'!D:D,1,FALSE)," ")</f>
        <v xml:space="preserve"> </v>
      </c>
      <c r="N675" s="13" t="str">
        <f>VLOOKUP(D675,'NIST 800-53 (Rev. 4)'!A:D,4,FALSE)</f>
        <v>P1</v>
      </c>
    </row>
    <row r="676" spans="1:14">
      <c r="A676" s="13" t="str">
        <f t="shared" si="61"/>
        <v>SC</v>
      </c>
      <c r="B676" s="13" t="str">
        <f>VLOOKUP(A676,Families!A:B,2,FALSE)</f>
        <v xml:space="preserve"> System and Communications Protection</v>
      </c>
      <c r="C676" s="13" t="str">
        <f>VLOOKUP(D676,'NIST 800-53 (Rev. 4)'!A:C,3,FALSE)</f>
        <v>SESSION AUTHENTICITY</v>
      </c>
      <c r="D676" s="12" t="s">
        <v>5</v>
      </c>
      <c r="E676" s="55">
        <v>4</v>
      </c>
      <c r="F676" s="2" t="str">
        <f t="shared" si="60"/>
        <v>SC-23-4</v>
      </c>
      <c r="G676" s="17" t="s">
        <v>611</v>
      </c>
      <c r="H676" s="13" t="str">
        <f t="shared" si="62"/>
        <v>N</v>
      </c>
      <c r="I676" s="13"/>
      <c r="J676" s="13" t="str">
        <f t="shared" si="63"/>
        <v>N</v>
      </c>
      <c r="K676" s="13" t="str">
        <f>IFERROR(VLOOKUP(F676,'Low High Medium'!I:I,1,FALSE)," ")</f>
        <v xml:space="preserve"> </v>
      </c>
      <c r="L676" s="13" t="str">
        <f t="shared" si="64"/>
        <v>N</v>
      </c>
      <c r="M676" s="13" t="str">
        <f>IFERROR(VLOOKUP(F676,'Low High Medium'!D:D,1,FALSE)," ")</f>
        <v xml:space="preserve"> </v>
      </c>
      <c r="N676" s="13" t="str">
        <f>VLOOKUP(D676,'NIST 800-53 (Rev. 4)'!A:D,4,FALSE)</f>
        <v>P1</v>
      </c>
    </row>
    <row r="677" spans="1:14">
      <c r="A677" s="13" t="str">
        <f t="shared" si="61"/>
        <v>SC</v>
      </c>
      <c r="B677" s="13" t="str">
        <f>VLOOKUP(A677,Families!A:B,2,FALSE)</f>
        <v xml:space="preserve"> System and Communications Protection</v>
      </c>
      <c r="C677" s="13" t="str">
        <f>VLOOKUP(D677,'NIST 800-53 (Rev. 4)'!A:C,3,FALSE)</f>
        <v>SESSION AUTHENTICITY</v>
      </c>
      <c r="D677" s="12" t="s">
        <v>5</v>
      </c>
      <c r="E677" s="55">
        <v>5</v>
      </c>
      <c r="F677" s="2" t="str">
        <f t="shared" ref="F677:F740" si="66">CONCATENATE(D677,"-",E677)</f>
        <v>SC-23-5</v>
      </c>
      <c r="G677" s="17" t="s">
        <v>79</v>
      </c>
      <c r="H677" s="13" t="str">
        <f t="shared" si="62"/>
        <v>N</v>
      </c>
      <c r="I677" s="13"/>
      <c r="J677" s="13" t="str">
        <f t="shared" si="63"/>
        <v>N</v>
      </c>
      <c r="K677" s="13" t="str">
        <f>IFERROR(VLOOKUP(F677,'Low High Medium'!I:I,1,FALSE)," ")</f>
        <v xml:space="preserve"> </v>
      </c>
      <c r="L677" s="13" t="str">
        <f t="shared" si="64"/>
        <v>N</v>
      </c>
      <c r="M677" s="13" t="str">
        <f>IFERROR(VLOOKUP(F677,'Low High Medium'!D:D,1,FALSE)," ")</f>
        <v xml:space="preserve"> </v>
      </c>
      <c r="N677" s="13" t="str">
        <f>VLOOKUP(D677,'NIST 800-53 (Rev. 4)'!A:D,4,FALSE)</f>
        <v>P1</v>
      </c>
    </row>
    <row r="678" spans="1:14">
      <c r="A678" s="13" t="str">
        <f t="shared" si="61"/>
        <v>SC</v>
      </c>
      <c r="B678" s="13" t="str">
        <f>VLOOKUP(A678,Families!A:B,2,FALSE)</f>
        <v xml:space="preserve"> System and Communications Protection</v>
      </c>
      <c r="C678" s="13" t="str">
        <f>VLOOKUP(D678,'NIST 800-53 (Rev. 4)'!A:C,3,FALSE)</f>
        <v>FAIL IN KNOWN STATE</v>
      </c>
      <c r="D678" s="12" t="s">
        <v>545</v>
      </c>
      <c r="E678" s="56">
        <v>0</v>
      </c>
      <c r="F678" s="2" t="str">
        <f t="shared" si="66"/>
        <v>SC-24-0</v>
      </c>
      <c r="G678" s="17" t="s">
        <v>732</v>
      </c>
      <c r="H678" s="13" t="str">
        <f t="shared" si="62"/>
        <v>N</v>
      </c>
      <c r="I678" s="13"/>
      <c r="J678" s="13" t="str">
        <f t="shared" si="63"/>
        <v>N</v>
      </c>
      <c r="K678" s="13" t="str">
        <f>IFERROR(VLOOKUP(F678,'Low High Medium'!I:I,1,FALSE)," ")</f>
        <v xml:space="preserve"> </v>
      </c>
      <c r="L678" s="13" t="str">
        <f t="shared" si="64"/>
        <v>Y</v>
      </c>
      <c r="M678" s="13" t="str">
        <f>IFERROR(VLOOKUP(F678,'Low High Medium'!D:D,1,FALSE)," ")</f>
        <v>SC-24-0</v>
      </c>
      <c r="N678" s="13" t="str">
        <f>VLOOKUP(D678,'NIST 800-53 (Rev. 4)'!A:D,4,FALSE)</f>
        <v>P1</v>
      </c>
    </row>
    <row r="679" spans="1:14">
      <c r="A679" s="13" t="str">
        <f t="shared" si="61"/>
        <v>SC</v>
      </c>
      <c r="B679" s="13" t="str">
        <f>VLOOKUP(A679,Families!A:B,2,FALSE)</f>
        <v xml:space="preserve"> System and Communications Protection</v>
      </c>
      <c r="C679" s="13" t="str">
        <f>VLOOKUP(D679,'NIST 800-53 (Rev. 4)'!A:C,3,FALSE)</f>
        <v>PROTECTION OF INFORMATION AT REST</v>
      </c>
      <c r="D679" s="12" t="s">
        <v>200</v>
      </c>
      <c r="E679" s="55">
        <v>0</v>
      </c>
      <c r="F679" s="2" t="str">
        <f t="shared" si="66"/>
        <v>SC-28-0</v>
      </c>
      <c r="G679" s="17" t="s">
        <v>733</v>
      </c>
      <c r="H679" s="13" t="str">
        <f t="shared" si="62"/>
        <v>N</v>
      </c>
      <c r="I679" s="13"/>
      <c r="J679" s="13" t="str">
        <f t="shared" si="63"/>
        <v>Y</v>
      </c>
      <c r="K679" s="13" t="str">
        <f>IFERROR(VLOOKUP(F679,'Low High Medium'!I:I,1,FALSE)," ")</f>
        <v>SC-28-0</v>
      </c>
      <c r="L679" s="13" t="str">
        <f t="shared" si="64"/>
        <v>Y</v>
      </c>
      <c r="M679" s="13" t="str">
        <f>IFERROR(VLOOKUP(F679,'Low High Medium'!D:D,1,FALSE)," ")</f>
        <v>SC-28-0</v>
      </c>
      <c r="N679" s="13" t="str">
        <f>VLOOKUP(D679,'NIST 800-53 (Rev. 4)'!A:D,4,FALSE)</f>
        <v>P1</v>
      </c>
    </row>
    <row r="680" spans="1:14">
      <c r="A680" s="13" t="str">
        <f t="shared" si="61"/>
        <v>SC</v>
      </c>
      <c r="B680" s="13" t="str">
        <f>VLOOKUP(A680,Families!A:B,2,FALSE)</f>
        <v xml:space="preserve"> System and Communications Protection</v>
      </c>
      <c r="C680" s="13" t="str">
        <f>VLOOKUP(D680,'NIST 800-53 (Rev. 4)'!A:C,3,FALSE)</f>
        <v>PROTECTION OF INFORMATION AT REST</v>
      </c>
      <c r="D680" s="12" t="s">
        <v>200</v>
      </c>
      <c r="E680" s="55">
        <v>1</v>
      </c>
      <c r="F680" s="2" t="str">
        <f t="shared" si="66"/>
        <v>SC-28-1</v>
      </c>
      <c r="G680" s="17" t="s">
        <v>201</v>
      </c>
      <c r="H680" s="13" t="str">
        <f t="shared" si="62"/>
        <v>N</v>
      </c>
      <c r="I680" s="13"/>
      <c r="J680" s="13" t="str">
        <f t="shared" si="63"/>
        <v>Y</v>
      </c>
      <c r="K680" s="13" t="str">
        <f>IFERROR(VLOOKUP(F680,'Low High Medium'!I:I,1,FALSE)," ")</f>
        <v>SC-28-1</v>
      </c>
      <c r="L680" s="13" t="str">
        <f t="shared" si="64"/>
        <v>Y</v>
      </c>
      <c r="M680" s="13" t="str">
        <f>IFERROR(VLOOKUP(F680,'Low High Medium'!D:D,1,FALSE)," ")</f>
        <v>SC-28-1</v>
      </c>
      <c r="N680" s="13" t="str">
        <f>VLOOKUP(D680,'NIST 800-53 (Rev. 4)'!A:D,4,FALSE)</f>
        <v>P1</v>
      </c>
    </row>
    <row r="681" spans="1:14">
      <c r="A681" s="13" t="str">
        <f t="shared" si="61"/>
        <v>SC</v>
      </c>
      <c r="B681" s="13" t="str">
        <f>VLOOKUP(A681,Families!A:B,2,FALSE)</f>
        <v xml:space="preserve"> System and Communications Protection</v>
      </c>
      <c r="C681" s="13" t="str">
        <f>VLOOKUP(D681,'NIST 800-53 (Rev. 4)'!A:C,3,FALSE)</f>
        <v>PROTECTION OF INFORMATION AT REST</v>
      </c>
      <c r="D681" s="12" t="s">
        <v>200</v>
      </c>
      <c r="E681" s="55">
        <v>2</v>
      </c>
      <c r="F681" s="2" t="str">
        <f t="shared" si="66"/>
        <v>SC-28-2</v>
      </c>
      <c r="G681" s="17" t="s">
        <v>609</v>
      </c>
      <c r="H681" s="13" t="str">
        <f t="shared" si="62"/>
        <v>N</v>
      </c>
      <c r="I681" s="13"/>
      <c r="J681" s="13" t="str">
        <f t="shared" si="63"/>
        <v>N</v>
      </c>
      <c r="K681" s="13" t="str">
        <f>IFERROR(VLOOKUP(F681,'Low High Medium'!I:I,1,FALSE)," ")</f>
        <v xml:space="preserve"> </v>
      </c>
      <c r="L681" s="13" t="str">
        <f t="shared" si="64"/>
        <v>N</v>
      </c>
      <c r="M681" s="13" t="str">
        <f>IFERROR(VLOOKUP(F681,'Low High Medium'!D:D,1,FALSE)," ")</f>
        <v xml:space="preserve"> </v>
      </c>
      <c r="N681" s="13" t="str">
        <f>VLOOKUP(D681,'NIST 800-53 (Rev. 4)'!A:D,4,FALSE)</f>
        <v>P1</v>
      </c>
    </row>
    <row r="682" spans="1:14">
      <c r="A682" s="13" t="str">
        <f t="shared" si="61"/>
        <v>SC</v>
      </c>
      <c r="B682" s="13" t="str">
        <f>VLOOKUP(A682,Families!A:B,2,FALSE)</f>
        <v xml:space="preserve"> System and Communications Protection</v>
      </c>
      <c r="C682" s="13" t="str">
        <f>VLOOKUP(D682,'NIST 800-53 (Rev. 4)'!A:C,3,FALSE)</f>
        <v>PROCESS ISOLATION</v>
      </c>
      <c r="D682" s="12" t="s">
        <v>548</v>
      </c>
      <c r="E682" s="55">
        <v>0</v>
      </c>
      <c r="F682" s="2" t="str">
        <f t="shared" si="66"/>
        <v>SC-39-0</v>
      </c>
      <c r="G682" s="17" t="s">
        <v>734</v>
      </c>
      <c r="H682" s="13" t="str">
        <f t="shared" si="62"/>
        <v>Y</v>
      </c>
      <c r="I682" s="13" t="str">
        <f t="shared" si="65"/>
        <v>SC-39-0</v>
      </c>
      <c r="J682" s="13" t="str">
        <f t="shared" si="63"/>
        <v>Y</v>
      </c>
      <c r="K682" s="13" t="str">
        <f>IFERROR(VLOOKUP(F682,'Low High Medium'!I:I,1,FALSE)," ")</f>
        <v>SC-39-0</v>
      </c>
      <c r="L682" s="13" t="str">
        <f t="shared" si="64"/>
        <v>Y</v>
      </c>
      <c r="M682" s="13" t="str">
        <f>IFERROR(VLOOKUP(F682,'Low High Medium'!D:D,1,FALSE)," ")</f>
        <v>SC-39-0</v>
      </c>
      <c r="N682" s="13" t="str">
        <f>VLOOKUP(D682,'NIST 800-53 (Rev. 4)'!A:D,4,FALSE)</f>
        <v>P1</v>
      </c>
    </row>
    <row r="683" spans="1:14">
      <c r="A683" s="13" t="str">
        <f t="shared" si="61"/>
        <v>SC</v>
      </c>
      <c r="B683" s="13" t="str">
        <f>VLOOKUP(A683,Families!A:B,2,FALSE)</f>
        <v xml:space="preserve"> System and Communications Protection</v>
      </c>
      <c r="C683" s="13" t="str">
        <f>VLOOKUP(D683,'NIST 800-53 (Rev. 4)'!A:C,3,FALSE)</f>
        <v>PROCESS ISOLATION</v>
      </c>
      <c r="D683" s="12" t="s">
        <v>548</v>
      </c>
      <c r="E683" s="55">
        <v>1</v>
      </c>
      <c r="F683" s="2" t="str">
        <f t="shared" si="66"/>
        <v>SC-39-1</v>
      </c>
      <c r="G683" s="17" t="s">
        <v>609</v>
      </c>
      <c r="H683" s="13" t="str">
        <f t="shared" si="62"/>
        <v>N</v>
      </c>
      <c r="I683" s="13"/>
      <c r="J683" s="13" t="str">
        <f t="shared" si="63"/>
        <v>N</v>
      </c>
      <c r="K683" s="13" t="str">
        <f>IFERROR(VLOOKUP(F683,'Low High Medium'!I:I,1,FALSE)," ")</f>
        <v xml:space="preserve"> </v>
      </c>
      <c r="L683" s="13" t="str">
        <f t="shared" si="64"/>
        <v>N</v>
      </c>
      <c r="M683" s="13" t="str">
        <f>IFERROR(VLOOKUP(F683,'Low High Medium'!D:D,1,FALSE)," ")</f>
        <v xml:space="preserve"> </v>
      </c>
      <c r="N683" s="13" t="str">
        <f>VLOOKUP(D683,'NIST 800-53 (Rev. 4)'!A:D,4,FALSE)</f>
        <v>P1</v>
      </c>
    </row>
    <row r="684" spans="1:14">
      <c r="A684" s="13" t="str">
        <f t="shared" si="61"/>
        <v>SC</v>
      </c>
      <c r="B684" s="13" t="str">
        <f>VLOOKUP(A684,Families!A:B,2,FALSE)</f>
        <v xml:space="preserve"> System and Communications Protection</v>
      </c>
      <c r="C684" s="13" t="str">
        <f>VLOOKUP(D684,'NIST 800-53 (Rev. 4)'!A:C,3,FALSE)</f>
        <v>PROCESS ISOLATION</v>
      </c>
      <c r="D684" s="12" t="s">
        <v>548</v>
      </c>
      <c r="E684" s="55">
        <v>2</v>
      </c>
      <c r="F684" s="2" t="str">
        <f t="shared" si="66"/>
        <v>SC-39-2</v>
      </c>
      <c r="G684" s="17" t="s">
        <v>609</v>
      </c>
      <c r="H684" s="13" t="str">
        <f t="shared" si="62"/>
        <v>N</v>
      </c>
      <c r="I684" s="13"/>
      <c r="J684" s="13" t="str">
        <f t="shared" si="63"/>
        <v>N</v>
      </c>
      <c r="K684" s="13" t="str">
        <f>IFERROR(VLOOKUP(F684,'Low High Medium'!I:I,1,FALSE)," ")</f>
        <v xml:space="preserve"> </v>
      </c>
      <c r="L684" s="13" t="str">
        <f t="shared" si="64"/>
        <v>N</v>
      </c>
      <c r="M684" s="13" t="str">
        <f>IFERROR(VLOOKUP(F684,'Low High Medium'!D:D,1,FALSE)," ")</f>
        <v xml:space="preserve"> </v>
      </c>
      <c r="N684" s="13" t="str">
        <f>VLOOKUP(D684,'NIST 800-53 (Rev. 4)'!A:D,4,FALSE)</f>
        <v>P1</v>
      </c>
    </row>
    <row r="685" spans="1:14">
      <c r="A685" s="13" t="str">
        <f t="shared" si="61"/>
        <v>SI</v>
      </c>
      <c r="B685" s="13" t="str">
        <f>VLOOKUP(A685,Families!A:B,2,FALSE)</f>
        <v xml:space="preserve"> System and Information Integrity</v>
      </c>
      <c r="C685" s="13" t="str">
        <f>VLOOKUP(D685,'NIST 800-53 (Rev. 4)'!A:C,3,FALSE)</f>
        <v>SYSTEM AND INFORMATION INTEGRITY POLICY AND PROCEDURES</v>
      </c>
      <c r="D685" s="12" t="s">
        <v>550</v>
      </c>
      <c r="E685" s="56">
        <v>0</v>
      </c>
      <c r="F685" s="2" t="str">
        <f t="shared" si="66"/>
        <v>SI-1-0</v>
      </c>
      <c r="G685" s="17" t="s">
        <v>219</v>
      </c>
      <c r="H685" s="13" t="str">
        <f t="shared" si="62"/>
        <v>Y</v>
      </c>
      <c r="I685" s="13" t="str">
        <f t="shared" si="65"/>
        <v>SI-1-0</v>
      </c>
      <c r="J685" s="13" t="str">
        <f t="shared" si="63"/>
        <v>Y</v>
      </c>
      <c r="K685" s="13" t="str">
        <f>IFERROR(VLOOKUP(F685,'Low High Medium'!I:I,1,FALSE)," ")</f>
        <v>SI-1-0</v>
      </c>
      <c r="L685" s="13" t="str">
        <f t="shared" si="64"/>
        <v>Y</v>
      </c>
      <c r="M685" s="13" t="str">
        <f>IFERROR(VLOOKUP(F685,'Low High Medium'!D:D,1,FALSE)," ")</f>
        <v>SI-1-0</v>
      </c>
      <c r="N685" s="13" t="str">
        <f>VLOOKUP(D685,'NIST 800-53 (Rev. 4)'!A:D,4,FALSE)</f>
        <v>P1</v>
      </c>
    </row>
    <row r="686" spans="1:14">
      <c r="A686" s="13" t="str">
        <f t="shared" si="61"/>
        <v>SI</v>
      </c>
      <c r="B686" s="13" t="str">
        <f>VLOOKUP(A686,Families!A:B,2,FALSE)</f>
        <v xml:space="preserve"> System and Information Integrity</v>
      </c>
      <c r="C686" s="13" t="str">
        <f>VLOOKUP(D686,'NIST 800-53 (Rev. 4)'!A:C,3,FALSE)</f>
        <v>FLAW REMEDIATION</v>
      </c>
      <c r="D686" s="12" t="s">
        <v>202</v>
      </c>
      <c r="E686" s="55">
        <v>0</v>
      </c>
      <c r="F686" s="2" t="str">
        <f t="shared" si="66"/>
        <v>SI-2-0</v>
      </c>
      <c r="G686" s="17" t="s">
        <v>735</v>
      </c>
      <c r="H686" s="13" t="str">
        <f t="shared" si="62"/>
        <v>Y</v>
      </c>
      <c r="I686" s="13" t="str">
        <f t="shared" si="65"/>
        <v>SI-2-0</v>
      </c>
      <c r="J686" s="13" t="str">
        <f t="shared" si="63"/>
        <v>Y</v>
      </c>
      <c r="K686" s="13" t="str">
        <f>IFERROR(VLOOKUP(F686,'Low High Medium'!I:I,1,FALSE)," ")</f>
        <v>SI-2-0</v>
      </c>
      <c r="L686" s="13" t="str">
        <f t="shared" si="64"/>
        <v>Y</v>
      </c>
      <c r="M686" s="13" t="str">
        <f>IFERROR(VLOOKUP(F686,'Low High Medium'!D:D,1,FALSE)," ")</f>
        <v>SI-2-0</v>
      </c>
      <c r="N686" s="13" t="str">
        <f>VLOOKUP(D686,'NIST 800-53 (Rev. 4)'!A:D,4,FALSE)</f>
        <v>P1</v>
      </c>
    </row>
    <row r="687" spans="1:14">
      <c r="A687" s="13" t="str">
        <f t="shared" si="61"/>
        <v>SI</v>
      </c>
      <c r="B687" s="13" t="str">
        <f>VLOOKUP(A687,Families!A:B,2,FALSE)</f>
        <v xml:space="preserve"> System and Information Integrity</v>
      </c>
      <c r="C687" s="13" t="str">
        <f>VLOOKUP(D687,'NIST 800-53 (Rev. 4)'!A:C,3,FALSE)</f>
        <v>FLAW REMEDIATION</v>
      </c>
      <c r="D687" s="12" t="s">
        <v>202</v>
      </c>
      <c r="E687" s="55">
        <v>1</v>
      </c>
      <c r="F687" s="2" t="str">
        <f t="shared" si="66"/>
        <v>SI-2-1</v>
      </c>
      <c r="G687" s="17" t="s">
        <v>609</v>
      </c>
      <c r="H687" s="13" t="str">
        <f t="shared" si="62"/>
        <v>N</v>
      </c>
      <c r="I687" s="13"/>
      <c r="J687" s="13" t="str">
        <f t="shared" si="63"/>
        <v>N</v>
      </c>
      <c r="K687" s="13" t="str">
        <f>IFERROR(VLOOKUP(F687,'Low High Medium'!I:I,1,FALSE)," ")</f>
        <v xml:space="preserve"> </v>
      </c>
      <c r="L687" s="13" t="str">
        <f t="shared" si="64"/>
        <v>Y</v>
      </c>
      <c r="M687" s="13" t="str">
        <f>IFERROR(VLOOKUP(F687,'Low High Medium'!D:D,1,FALSE)," ")</f>
        <v>SI-2-1</v>
      </c>
      <c r="N687" s="13" t="str">
        <f>VLOOKUP(D687,'NIST 800-53 (Rev. 4)'!A:D,4,FALSE)</f>
        <v>P1</v>
      </c>
    </row>
    <row r="688" spans="1:14">
      <c r="A688" s="13" t="str">
        <f t="shared" si="61"/>
        <v>SI</v>
      </c>
      <c r="B688" s="13" t="str">
        <f>VLOOKUP(A688,Families!A:B,2,FALSE)</f>
        <v xml:space="preserve"> System and Information Integrity</v>
      </c>
      <c r="C688" s="13" t="str">
        <f>VLOOKUP(D688,'NIST 800-53 (Rev. 4)'!A:C,3,FALSE)</f>
        <v>FLAW REMEDIATION</v>
      </c>
      <c r="D688" s="12" t="s">
        <v>202</v>
      </c>
      <c r="E688" s="55">
        <v>2</v>
      </c>
      <c r="F688" s="2" t="str">
        <f t="shared" si="66"/>
        <v>SI-2-2</v>
      </c>
      <c r="G688" s="17" t="s">
        <v>203</v>
      </c>
      <c r="H688" s="13" t="str">
        <f t="shared" si="62"/>
        <v>N</v>
      </c>
      <c r="I688" s="13"/>
      <c r="J688" s="13" t="str">
        <f t="shared" si="63"/>
        <v>Y</v>
      </c>
      <c r="K688" s="13" t="str">
        <f>IFERROR(VLOOKUP(F688,'Low High Medium'!I:I,1,FALSE)," ")</f>
        <v>SI-2-2</v>
      </c>
      <c r="L688" s="13" t="str">
        <f t="shared" si="64"/>
        <v>Y</v>
      </c>
      <c r="M688" s="13" t="str">
        <f>IFERROR(VLOOKUP(F688,'Low High Medium'!D:D,1,FALSE)," ")</f>
        <v>SI-2-2</v>
      </c>
      <c r="N688" s="13" t="str">
        <f>VLOOKUP(D688,'NIST 800-53 (Rev. 4)'!A:D,4,FALSE)</f>
        <v>P1</v>
      </c>
    </row>
    <row r="689" spans="1:14">
      <c r="A689" s="13" t="str">
        <f t="shared" si="61"/>
        <v>SI</v>
      </c>
      <c r="B689" s="13" t="str">
        <f>VLOOKUP(A689,Families!A:B,2,FALSE)</f>
        <v xml:space="preserve"> System and Information Integrity</v>
      </c>
      <c r="C689" s="13" t="str">
        <f>VLOOKUP(D689,'NIST 800-53 (Rev. 4)'!A:C,3,FALSE)</f>
        <v>FLAW REMEDIATION</v>
      </c>
      <c r="D689" s="12" t="s">
        <v>202</v>
      </c>
      <c r="E689" s="55">
        <v>3</v>
      </c>
      <c r="F689" s="2" t="str">
        <f t="shared" si="66"/>
        <v>SI-2-3</v>
      </c>
      <c r="G689" s="17" t="s">
        <v>609</v>
      </c>
      <c r="H689" s="13" t="str">
        <f t="shared" si="62"/>
        <v>Y</v>
      </c>
      <c r="I689" s="13" t="str">
        <f t="shared" si="65"/>
        <v>SI-2-3</v>
      </c>
      <c r="J689" s="13" t="str">
        <f t="shared" si="63"/>
        <v>Y</v>
      </c>
      <c r="K689" s="13" t="str">
        <f>IFERROR(VLOOKUP(F689,'Low High Medium'!I:I,1,FALSE)," ")</f>
        <v>SI-2-3</v>
      </c>
      <c r="L689" s="13" t="str">
        <f t="shared" si="64"/>
        <v>Y</v>
      </c>
      <c r="M689" s="13" t="str">
        <f>IFERROR(VLOOKUP(F689,'Low High Medium'!D:D,1,FALSE)," ")</f>
        <v>SI-2-3</v>
      </c>
      <c r="N689" s="13" t="str">
        <f>VLOOKUP(D689,'NIST 800-53 (Rev. 4)'!A:D,4,FALSE)</f>
        <v>P1</v>
      </c>
    </row>
    <row r="690" spans="1:14">
      <c r="A690" s="13" t="str">
        <f t="shared" si="61"/>
        <v>SI</v>
      </c>
      <c r="B690" s="13" t="str">
        <f>VLOOKUP(A690,Families!A:B,2,FALSE)</f>
        <v xml:space="preserve"> System and Information Integrity</v>
      </c>
      <c r="C690" s="13" t="str">
        <f>VLOOKUP(D690,'NIST 800-53 (Rev. 4)'!A:C,3,FALSE)</f>
        <v>FLAW REMEDIATION</v>
      </c>
      <c r="D690" s="12" t="s">
        <v>202</v>
      </c>
      <c r="E690" s="55">
        <v>4</v>
      </c>
      <c r="F690" s="2" t="str">
        <f t="shared" si="66"/>
        <v>SI-2-4</v>
      </c>
      <c r="G690" s="17" t="s">
        <v>611</v>
      </c>
      <c r="H690" s="13" t="str">
        <f t="shared" si="62"/>
        <v>N</v>
      </c>
      <c r="I690" s="13"/>
      <c r="J690" s="13" t="str">
        <f t="shared" si="63"/>
        <v>N</v>
      </c>
      <c r="K690" s="13" t="str">
        <f>IFERROR(VLOOKUP(F690,'Low High Medium'!I:I,1,FALSE)," ")</f>
        <v xml:space="preserve"> </v>
      </c>
      <c r="L690" s="13" t="str">
        <f t="shared" si="64"/>
        <v>N</v>
      </c>
      <c r="M690" s="13" t="str">
        <f>IFERROR(VLOOKUP(F690,'Low High Medium'!D:D,1,FALSE)," ")</f>
        <v xml:space="preserve"> </v>
      </c>
      <c r="N690" s="13" t="str">
        <f>VLOOKUP(D690,'NIST 800-53 (Rev. 4)'!A:D,4,FALSE)</f>
        <v>P1</v>
      </c>
    </row>
    <row r="691" spans="1:14">
      <c r="A691" s="13" t="str">
        <f t="shared" si="61"/>
        <v>SI</v>
      </c>
      <c r="B691" s="13" t="str">
        <f>VLOOKUP(A691,Families!A:B,2,FALSE)</f>
        <v xml:space="preserve"> System and Information Integrity</v>
      </c>
      <c r="C691" s="13" t="str">
        <f>VLOOKUP(D691,'NIST 800-53 (Rev. 4)'!A:C,3,FALSE)</f>
        <v>FLAW REMEDIATION</v>
      </c>
      <c r="D691" s="12" t="s">
        <v>202</v>
      </c>
      <c r="E691" s="55">
        <v>5</v>
      </c>
      <c r="F691" s="2" t="str">
        <f t="shared" si="66"/>
        <v>SI-2-5</v>
      </c>
      <c r="G691" s="17" t="s">
        <v>609</v>
      </c>
      <c r="H691" s="13" t="str">
        <f t="shared" si="62"/>
        <v>N</v>
      </c>
      <c r="I691" s="13"/>
      <c r="J691" s="13" t="str">
        <f t="shared" si="63"/>
        <v>N</v>
      </c>
      <c r="K691" s="13" t="str">
        <f>IFERROR(VLOOKUP(F691,'Low High Medium'!I:I,1,FALSE)," ")</f>
        <v xml:space="preserve"> </v>
      </c>
      <c r="L691" s="13" t="str">
        <f t="shared" si="64"/>
        <v>N</v>
      </c>
      <c r="M691" s="13" t="str">
        <f>IFERROR(VLOOKUP(F691,'Low High Medium'!D:D,1,FALSE)," ")</f>
        <v xml:space="preserve"> </v>
      </c>
      <c r="N691" s="13" t="str">
        <f>VLOOKUP(D691,'NIST 800-53 (Rev. 4)'!A:D,4,FALSE)</f>
        <v>P1</v>
      </c>
    </row>
    <row r="692" spans="1:14">
      <c r="A692" s="13" t="str">
        <f t="shared" si="61"/>
        <v>SI</v>
      </c>
      <c r="B692" s="13" t="str">
        <f>VLOOKUP(A692,Families!A:B,2,FALSE)</f>
        <v xml:space="preserve"> System and Information Integrity</v>
      </c>
      <c r="C692" s="13" t="str">
        <f>VLOOKUP(D692,'NIST 800-53 (Rev. 4)'!A:C,3,FALSE)</f>
        <v>FLAW REMEDIATION</v>
      </c>
      <c r="D692" s="12" t="s">
        <v>202</v>
      </c>
      <c r="E692" s="55">
        <v>6</v>
      </c>
      <c r="F692" s="2" t="str">
        <f t="shared" si="66"/>
        <v>SI-2-6</v>
      </c>
      <c r="G692" s="17" t="s">
        <v>609</v>
      </c>
      <c r="H692" s="13" t="str">
        <f t="shared" si="62"/>
        <v>N</v>
      </c>
      <c r="I692" s="13"/>
      <c r="J692" s="13" t="str">
        <f t="shared" si="63"/>
        <v>N</v>
      </c>
      <c r="K692" s="13" t="str">
        <f>IFERROR(VLOOKUP(F692,'Low High Medium'!I:I,1,FALSE)," ")</f>
        <v xml:space="preserve"> </v>
      </c>
      <c r="L692" s="13" t="str">
        <f t="shared" si="64"/>
        <v>N</v>
      </c>
      <c r="M692" s="13" t="str">
        <f>IFERROR(VLOOKUP(F692,'Low High Medium'!D:D,1,FALSE)," ")</f>
        <v xml:space="preserve"> </v>
      </c>
      <c r="N692" s="13" t="str">
        <f>VLOOKUP(D692,'NIST 800-53 (Rev. 4)'!A:D,4,FALSE)</f>
        <v>P1</v>
      </c>
    </row>
    <row r="693" spans="1:14" ht="30">
      <c r="A693" s="13" t="str">
        <f t="shared" si="61"/>
        <v>SI</v>
      </c>
      <c r="B693" s="13" t="str">
        <f>VLOOKUP(A693,Families!A:B,2,FALSE)</f>
        <v xml:space="preserve"> System and Information Integrity</v>
      </c>
      <c r="C693" s="13" t="str">
        <f>VLOOKUP(D693,'NIST 800-53 (Rev. 4)'!A:C,3,FALSE)</f>
        <v>MALICIOUS CODE PROTECTION</v>
      </c>
      <c r="D693" s="12" t="s">
        <v>17</v>
      </c>
      <c r="E693" s="55">
        <v>0</v>
      </c>
      <c r="F693" s="2" t="str">
        <f t="shared" si="66"/>
        <v>SI-3-0</v>
      </c>
      <c r="G693" s="17" t="s">
        <v>736</v>
      </c>
      <c r="H693" s="13" t="str">
        <f t="shared" si="62"/>
        <v>Y</v>
      </c>
      <c r="I693" s="13" t="str">
        <f t="shared" si="65"/>
        <v>SI-3-0</v>
      </c>
      <c r="J693" s="13" t="str">
        <f t="shared" si="63"/>
        <v>Y</v>
      </c>
      <c r="K693" s="13" t="str">
        <f>IFERROR(VLOOKUP(F693,'Low High Medium'!I:I,1,FALSE)," ")</f>
        <v>SI-3-0</v>
      </c>
      <c r="L693" s="13" t="str">
        <f t="shared" si="64"/>
        <v>Y</v>
      </c>
      <c r="M693" s="13" t="str">
        <f>IFERROR(VLOOKUP(F693,'Low High Medium'!D:D,1,FALSE)," ")</f>
        <v>SI-3-0</v>
      </c>
      <c r="N693" s="13" t="str">
        <f>VLOOKUP(D693,'NIST 800-53 (Rev. 4)'!A:D,4,FALSE)</f>
        <v>P1</v>
      </c>
    </row>
    <row r="694" spans="1:14">
      <c r="A694" s="13" t="str">
        <f t="shared" si="61"/>
        <v>SI</v>
      </c>
      <c r="B694" s="13" t="str">
        <f>VLOOKUP(A694,Families!A:B,2,FALSE)</f>
        <v xml:space="preserve"> System and Information Integrity</v>
      </c>
      <c r="C694" s="13" t="str">
        <f>VLOOKUP(D694,'NIST 800-53 (Rev. 4)'!A:C,3,FALSE)</f>
        <v>MALICIOUS CODE PROTECTION</v>
      </c>
      <c r="D694" s="12" t="s">
        <v>17</v>
      </c>
      <c r="E694" s="55">
        <v>1</v>
      </c>
      <c r="F694" s="2" t="str">
        <f t="shared" si="66"/>
        <v>SI-3-1</v>
      </c>
      <c r="G694" s="17" t="s">
        <v>204</v>
      </c>
      <c r="H694" s="13" t="str">
        <f t="shared" si="62"/>
        <v>N</v>
      </c>
      <c r="I694" s="13"/>
      <c r="J694" s="13" t="str">
        <f t="shared" si="63"/>
        <v>Y</v>
      </c>
      <c r="K694" s="13" t="str">
        <f>IFERROR(VLOOKUP(F694,'Low High Medium'!I:I,1,FALSE)," ")</f>
        <v>SI-3-1</v>
      </c>
      <c r="L694" s="13" t="str">
        <f t="shared" si="64"/>
        <v>Y</v>
      </c>
      <c r="M694" s="13" t="str">
        <f>IFERROR(VLOOKUP(F694,'Low High Medium'!D:D,1,FALSE)," ")</f>
        <v>SI-3-1</v>
      </c>
      <c r="N694" s="13" t="str">
        <f>VLOOKUP(D694,'NIST 800-53 (Rev. 4)'!A:D,4,FALSE)</f>
        <v>P1</v>
      </c>
    </row>
    <row r="695" spans="1:14">
      <c r="A695" s="13" t="str">
        <f t="shared" si="61"/>
        <v>SI</v>
      </c>
      <c r="B695" s="13" t="str">
        <f>VLOOKUP(A695,Families!A:B,2,FALSE)</f>
        <v xml:space="preserve"> System and Information Integrity</v>
      </c>
      <c r="C695" s="13" t="str">
        <f>VLOOKUP(D695,'NIST 800-53 (Rev. 4)'!A:C,3,FALSE)</f>
        <v>MALICIOUS CODE PROTECTION</v>
      </c>
      <c r="D695" s="12" t="s">
        <v>17</v>
      </c>
      <c r="E695" s="55">
        <v>2</v>
      </c>
      <c r="F695" s="2" t="str">
        <f t="shared" si="66"/>
        <v>SI-3-2</v>
      </c>
      <c r="G695" s="17" t="s">
        <v>205</v>
      </c>
      <c r="H695" s="13" t="str">
        <f t="shared" si="62"/>
        <v>N</v>
      </c>
      <c r="I695" s="13"/>
      <c r="J695" s="13" t="str">
        <f t="shared" si="63"/>
        <v>Y</v>
      </c>
      <c r="K695" s="13" t="str">
        <f>IFERROR(VLOOKUP(F695,'Low High Medium'!I:I,1,FALSE)," ")</f>
        <v>SI-3-2</v>
      </c>
      <c r="L695" s="13" t="str">
        <f t="shared" si="64"/>
        <v>Y</v>
      </c>
      <c r="M695" s="13" t="str">
        <f>IFERROR(VLOOKUP(F695,'Low High Medium'!D:D,1,FALSE)," ")</f>
        <v>SI-3-2</v>
      </c>
      <c r="N695" s="13" t="str">
        <f>VLOOKUP(D695,'NIST 800-53 (Rev. 4)'!A:D,4,FALSE)</f>
        <v>P1</v>
      </c>
    </row>
    <row r="696" spans="1:14">
      <c r="A696" s="13" t="str">
        <f t="shared" si="61"/>
        <v>SI</v>
      </c>
      <c r="B696" s="13" t="str">
        <f>VLOOKUP(A696,Families!A:B,2,FALSE)</f>
        <v xml:space="preserve"> System and Information Integrity</v>
      </c>
      <c r="C696" s="13" t="str">
        <f>VLOOKUP(D696,'NIST 800-53 (Rev. 4)'!A:C,3,FALSE)</f>
        <v>MALICIOUS CODE PROTECTION</v>
      </c>
      <c r="D696" s="12" t="s">
        <v>17</v>
      </c>
      <c r="E696" s="55">
        <v>3</v>
      </c>
      <c r="F696" s="2" t="str">
        <f t="shared" si="66"/>
        <v>SI-3-3</v>
      </c>
      <c r="G696" s="17" t="s">
        <v>611</v>
      </c>
      <c r="H696" s="13" t="str">
        <f t="shared" si="62"/>
        <v>N</v>
      </c>
      <c r="I696" s="13"/>
      <c r="J696" s="13" t="str">
        <f t="shared" si="63"/>
        <v>N</v>
      </c>
      <c r="K696" s="13" t="str">
        <f>IFERROR(VLOOKUP(F696,'Low High Medium'!I:I,1,FALSE)," ")</f>
        <v xml:space="preserve"> </v>
      </c>
      <c r="L696" s="13" t="str">
        <f t="shared" si="64"/>
        <v>N</v>
      </c>
      <c r="M696" s="13" t="str">
        <f>IFERROR(VLOOKUP(F696,'Low High Medium'!D:D,1,FALSE)," ")</f>
        <v xml:space="preserve"> </v>
      </c>
      <c r="N696" s="13" t="str">
        <f>VLOOKUP(D696,'NIST 800-53 (Rev. 4)'!A:D,4,FALSE)</f>
        <v>P1</v>
      </c>
    </row>
    <row r="697" spans="1:14">
      <c r="A697" s="13" t="str">
        <f t="shared" si="61"/>
        <v>SI</v>
      </c>
      <c r="B697" s="13" t="str">
        <f>VLOOKUP(A697,Families!A:B,2,FALSE)</f>
        <v xml:space="preserve"> System and Information Integrity</v>
      </c>
      <c r="C697" s="13" t="str">
        <f>VLOOKUP(D697,'NIST 800-53 (Rev. 4)'!A:C,3,FALSE)</f>
        <v>MALICIOUS CODE PROTECTION</v>
      </c>
      <c r="D697" s="12" t="s">
        <v>17</v>
      </c>
      <c r="E697" s="55">
        <v>4</v>
      </c>
      <c r="F697" s="2" t="str">
        <f t="shared" si="66"/>
        <v>SI-3-4</v>
      </c>
      <c r="G697" s="17" t="s">
        <v>206</v>
      </c>
      <c r="H697" s="13" t="str">
        <f t="shared" si="62"/>
        <v>N</v>
      </c>
      <c r="I697" s="13"/>
      <c r="J697" s="13" t="str">
        <f t="shared" si="63"/>
        <v>N</v>
      </c>
      <c r="K697" s="13" t="str">
        <f>IFERROR(VLOOKUP(F697,'Low High Medium'!I:I,1,FALSE)," ")</f>
        <v xml:space="preserve"> </v>
      </c>
      <c r="L697" s="13" t="str">
        <f t="shared" si="64"/>
        <v>N</v>
      </c>
      <c r="M697" s="13" t="str">
        <f>IFERROR(VLOOKUP(F697,'Low High Medium'!D:D,1,FALSE)," ")</f>
        <v xml:space="preserve"> </v>
      </c>
      <c r="N697" s="13" t="str">
        <f>VLOOKUP(D697,'NIST 800-53 (Rev. 4)'!A:D,4,FALSE)</f>
        <v>P1</v>
      </c>
    </row>
    <row r="698" spans="1:14">
      <c r="A698" s="13" t="str">
        <f t="shared" si="61"/>
        <v>SI</v>
      </c>
      <c r="B698" s="13" t="str">
        <f>VLOOKUP(A698,Families!A:B,2,FALSE)</f>
        <v xml:space="preserve"> System and Information Integrity</v>
      </c>
      <c r="C698" s="13" t="str">
        <f>VLOOKUP(D698,'NIST 800-53 (Rev. 4)'!A:C,3,FALSE)</f>
        <v>MALICIOUS CODE PROTECTION</v>
      </c>
      <c r="D698" s="12" t="s">
        <v>17</v>
      </c>
      <c r="E698" s="55">
        <v>5</v>
      </c>
      <c r="F698" s="2" t="str">
        <f t="shared" si="66"/>
        <v>SI-3-5</v>
      </c>
      <c r="G698" s="17" t="s">
        <v>611</v>
      </c>
      <c r="H698" s="13" t="str">
        <f t="shared" si="62"/>
        <v>N</v>
      </c>
      <c r="I698" s="13"/>
      <c r="J698" s="13" t="str">
        <f t="shared" si="63"/>
        <v>N</v>
      </c>
      <c r="K698" s="13" t="str">
        <f>IFERROR(VLOOKUP(F698,'Low High Medium'!I:I,1,FALSE)," ")</f>
        <v xml:space="preserve"> </v>
      </c>
      <c r="L698" s="13" t="str">
        <f t="shared" si="64"/>
        <v>N</v>
      </c>
      <c r="M698" s="13" t="str">
        <f>IFERROR(VLOOKUP(F698,'Low High Medium'!D:D,1,FALSE)," ")</f>
        <v xml:space="preserve"> </v>
      </c>
      <c r="N698" s="13" t="str">
        <f>VLOOKUP(D698,'NIST 800-53 (Rev. 4)'!A:D,4,FALSE)</f>
        <v>P1</v>
      </c>
    </row>
    <row r="699" spans="1:14">
      <c r="A699" s="13" t="str">
        <f t="shared" si="61"/>
        <v>SI</v>
      </c>
      <c r="B699" s="13" t="str">
        <f>VLOOKUP(A699,Families!A:B,2,FALSE)</f>
        <v xml:space="preserve"> System and Information Integrity</v>
      </c>
      <c r="C699" s="13" t="str">
        <f>VLOOKUP(D699,'NIST 800-53 (Rev. 4)'!A:C,3,FALSE)</f>
        <v>MALICIOUS CODE PROTECTION</v>
      </c>
      <c r="D699" s="12" t="s">
        <v>17</v>
      </c>
      <c r="E699" s="55">
        <v>6</v>
      </c>
      <c r="F699" s="2" t="str">
        <f t="shared" si="66"/>
        <v>SI-3-6</v>
      </c>
      <c r="G699" s="17" t="s">
        <v>124</v>
      </c>
      <c r="H699" s="13" t="str">
        <f t="shared" si="62"/>
        <v>N</v>
      </c>
      <c r="I699" s="13"/>
      <c r="J699" s="13" t="str">
        <f t="shared" si="63"/>
        <v>N</v>
      </c>
      <c r="K699" s="13" t="str">
        <f>IFERROR(VLOOKUP(F699,'Low High Medium'!I:I,1,FALSE)," ")</f>
        <v xml:space="preserve"> </v>
      </c>
      <c r="L699" s="13" t="str">
        <f t="shared" si="64"/>
        <v>N</v>
      </c>
      <c r="M699" s="13" t="str">
        <f>IFERROR(VLOOKUP(F699,'Low High Medium'!D:D,1,FALSE)," ")</f>
        <v xml:space="preserve"> </v>
      </c>
      <c r="N699" s="13" t="str">
        <f>VLOOKUP(D699,'NIST 800-53 (Rev. 4)'!A:D,4,FALSE)</f>
        <v>P1</v>
      </c>
    </row>
    <row r="700" spans="1:14">
      <c r="A700" s="13" t="str">
        <f t="shared" si="61"/>
        <v>SI</v>
      </c>
      <c r="B700" s="13" t="str">
        <f>VLOOKUP(A700,Families!A:B,2,FALSE)</f>
        <v xml:space="preserve"> System and Information Integrity</v>
      </c>
      <c r="C700" s="13" t="str">
        <f>VLOOKUP(D700,'NIST 800-53 (Rev. 4)'!A:C,3,FALSE)</f>
        <v>MALICIOUS CODE PROTECTION</v>
      </c>
      <c r="D700" s="12" t="s">
        <v>17</v>
      </c>
      <c r="E700" s="55">
        <v>7</v>
      </c>
      <c r="F700" s="2" t="str">
        <f t="shared" si="66"/>
        <v>SI-3-7</v>
      </c>
      <c r="G700" s="17" t="s">
        <v>609</v>
      </c>
      <c r="H700" s="13" t="str">
        <f t="shared" si="62"/>
        <v>N</v>
      </c>
      <c r="I700" s="13"/>
      <c r="J700" s="13" t="str">
        <f t="shared" si="63"/>
        <v>Y</v>
      </c>
      <c r="K700" s="13" t="str">
        <f>IFERROR(VLOOKUP(F700,'Low High Medium'!I:I,1,FALSE)," ")</f>
        <v>SI-3-7</v>
      </c>
      <c r="L700" s="13" t="str">
        <f t="shared" si="64"/>
        <v>Y</v>
      </c>
      <c r="M700" s="13" t="str">
        <f>IFERROR(VLOOKUP(F700,'Low High Medium'!D:D,1,FALSE)," ")</f>
        <v>SI-3-7</v>
      </c>
      <c r="N700" s="13" t="str">
        <f>VLOOKUP(D700,'NIST 800-53 (Rev. 4)'!A:D,4,FALSE)</f>
        <v>P1</v>
      </c>
    </row>
    <row r="701" spans="1:14">
      <c r="A701" s="13" t="str">
        <f t="shared" si="61"/>
        <v>SI</v>
      </c>
      <c r="B701" s="13" t="str">
        <f>VLOOKUP(A701,Families!A:B,2,FALSE)</f>
        <v xml:space="preserve"> System and Information Integrity</v>
      </c>
      <c r="C701" s="13" t="str">
        <f>VLOOKUP(D701,'NIST 800-53 (Rev. 4)'!A:C,3,FALSE)</f>
        <v>MALICIOUS CODE PROTECTION</v>
      </c>
      <c r="D701" s="12" t="s">
        <v>17</v>
      </c>
      <c r="E701" s="55">
        <v>8</v>
      </c>
      <c r="F701" s="2" t="str">
        <f t="shared" si="66"/>
        <v>SI-3-8</v>
      </c>
      <c r="G701" s="17" t="s">
        <v>53</v>
      </c>
      <c r="H701" s="13" t="str">
        <f t="shared" si="62"/>
        <v>N</v>
      </c>
      <c r="I701" s="13"/>
      <c r="J701" s="13" t="str">
        <f t="shared" si="63"/>
        <v>N</v>
      </c>
      <c r="K701" s="13" t="str">
        <f>IFERROR(VLOOKUP(F701,'Low High Medium'!I:I,1,FALSE)," ")</f>
        <v xml:space="preserve"> </v>
      </c>
      <c r="L701" s="13" t="str">
        <f t="shared" si="64"/>
        <v>N</v>
      </c>
      <c r="M701" s="13" t="str">
        <f>IFERROR(VLOOKUP(F701,'Low High Medium'!D:D,1,FALSE)," ")</f>
        <v xml:space="preserve"> </v>
      </c>
      <c r="N701" s="13" t="str">
        <f>VLOOKUP(D701,'NIST 800-53 (Rev. 4)'!A:D,4,FALSE)</f>
        <v>P1</v>
      </c>
    </row>
    <row r="702" spans="1:14">
      <c r="A702" s="13" t="str">
        <f t="shared" si="61"/>
        <v>SI</v>
      </c>
      <c r="B702" s="13" t="str">
        <f>VLOOKUP(A702,Families!A:B,2,FALSE)</f>
        <v xml:space="preserve"> System and Information Integrity</v>
      </c>
      <c r="C702" s="13" t="str">
        <f>VLOOKUP(D702,'NIST 800-53 (Rev. 4)'!A:C,3,FALSE)</f>
        <v>MALICIOUS CODE PROTECTION</v>
      </c>
      <c r="D702" s="12" t="s">
        <v>17</v>
      </c>
      <c r="E702" s="55">
        <v>9</v>
      </c>
      <c r="F702" s="2" t="str">
        <f t="shared" si="66"/>
        <v>SI-3-9</v>
      </c>
      <c r="G702" s="17" t="s">
        <v>207</v>
      </c>
      <c r="H702" s="13" t="str">
        <f t="shared" si="62"/>
        <v>N</v>
      </c>
      <c r="I702" s="13"/>
      <c r="J702" s="13" t="str">
        <f t="shared" si="63"/>
        <v>N</v>
      </c>
      <c r="K702" s="13" t="str">
        <f>IFERROR(VLOOKUP(F702,'Low High Medium'!I:I,1,FALSE)," ")</f>
        <v xml:space="preserve"> </v>
      </c>
      <c r="L702" s="13" t="str">
        <f t="shared" si="64"/>
        <v>N</v>
      </c>
      <c r="M702" s="13" t="str">
        <f>IFERROR(VLOOKUP(F702,'Low High Medium'!D:D,1,FALSE)," ")</f>
        <v xml:space="preserve"> </v>
      </c>
      <c r="N702" s="13" t="str">
        <f>VLOOKUP(D702,'NIST 800-53 (Rev. 4)'!A:D,4,FALSE)</f>
        <v>P1</v>
      </c>
    </row>
    <row r="703" spans="1:14">
      <c r="A703" s="13" t="str">
        <f t="shared" si="61"/>
        <v>SI</v>
      </c>
      <c r="B703" s="13" t="str">
        <f>VLOOKUP(A703,Families!A:B,2,FALSE)</f>
        <v xml:space="preserve"> System and Information Integrity</v>
      </c>
      <c r="C703" s="13" t="str">
        <f>VLOOKUP(D703,'NIST 800-53 (Rev. 4)'!A:C,3,FALSE)</f>
        <v>MALICIOUS CODE PROTECTION</v>
      </c>
      <c r="D703" s="12" t="s">
        <v>17</v>
      </c>
      <c r="E703" s="55">
        <v>10</v>
      </c>
      <c r="F703" s="2" t="str">
        <f t="shared" si="66"/>
        <v>SI-3-10</v>
      </c>
      <c r="G703" s="17" t="s">
        <v>609</v>
      </c>
      <c r="H703" s="13" t="str">
        <f t="shared" si="62"/>
        <v>N</v>
      </c>
      <c r="I703" s="13"/>
      <c r="J703" s="13" t="str">
        <f t="shared" si="63"/>
        <v>N</v>
      </c>
      <c r="K703" s="13" t="str">
        <f>IFERROR(VLOOKUP(F703,'Low High Medium'!I:I,1,FALSE)," ")</f>
        <v xml:space="preserve"> </v>
      </c>
      <c r="L703" s="13" t="str">
        <f t="shared" si="64"/>
        <v>N</v>
      </c>
      <c r="M703" s="13" t="str">
        <f>IFERROR(VLOOKUP(F703,'Low High Medium'!D:D,1,FALSE)," ")</f>
        <v xml:space="preserve"> </v>
      </c>
      <c r="N703" s="13" t="str">
        <f>VLOOKUP(D703,'NIST 800-53 (Rev. 4)'!A:D,4,FALSE)</f>
        <v>P1</v>
      </c>
    </row>
    <row r="704" spans="1:14" ht="30">
      <c r="A704" s="13" t="str">
        <f t="shared" si="61"/>
        <v>SI</v>
      </c>
      <c r="B704" s="13" t="str">
        <f>VLOOKUP(A704,Families!A:B,2,FALSE)</f>
        <v xml:space="preserve"> System and Information Integrity</v>
      </c>
      <c r="C704" s="13" t="str">
        <f>VLOOKUP(D704,'NIST 800-53 (Rev. 4)'!A:C,3,FALSE)</f>
        <v>INFORMATION SYSTEM MONITORING</v>
      </c>
      <c r="D704" s="12" t="s">
        <v>15</v>
      </c>
      <c r="E704" s="55">
        <v>0</v>
      </c>
      <c r="F704" s="2" t="str">
        <f t="shared" si="66"/>
        <v>SI-4-0</v>
      </c>
      <c r="G704" s="17" t="s">
        <v>737</v>
      </c>
      <c r="H704" s="13" t="str">
        <f t="shared" si="62"/>
        <v>Y</v>
      </c>
      <c r="I704" s="13" t="str">
        <f t="shared" si="65"/>
        <v>SI-4-0</v>
      </c>
      <c r="J704" s="13" t="str">
        <f t="shared" si="63"/>
        <v>Y</v>
      </c>
      <c r="K704" s="13" t="str">
        <f>IFERROR(VLOOKUP(F704,'Low High Medium'!I:I,1,FALSE)," ")</f>
        <v>SI-4-0</v>
      </c>
      <c r="L704" s="13" t="str">
        <f t="shared" si="64"/>
        <v>Y</v>
      </c>
      <c r="M704" s="13" t="str">
        <f>IFERROR(VLOOKUP(F704,'Low High Medium'!D:D,1,FALSE)," ")</f>
        <v>SI-4-0</v>
      </c>
      <c r="N704" s="13" t="str">
        <f>VLOOKUP(D704,'NIST 800-53 (Rev. 4)'!A:D,4,FALSE)</f>
        <v>P1</v>
      </c>
    </row>
    <row r="705" spans="1:14">
      <c r="A705" s="13" t="str">
        <f t="shared" si="61"/>
        <v>SI</v>
      </c>
      <c r="B705" s="13" t="str">
        <f>VLOOKUP(A705,Families!A:B,2,FALSE)</f>
        <v xml:space="preserve"> System and Information Integrity</v>
      </c>
      <c r="C705" s="13" t="str">
        <f>VLOOKUP(D705,'NIST 800-53 (Rev. 4)'!A:C,3,FALSE)</f>
        <v>INFORMATION SYSTEM MONITORING</v>
      </c>
      <c r="D705" s="12" t="s">
        <v>15</v>
      </c>
      <c r="E705" s="55">
        <v>1</v>
      </c>
      <c r="F705" s="2" t="str">
        <f t="shared" si="66"/>
        <v>SI-4-1</v>
      </c>
      <c r="G705" s="17" t="s">
        <v>609</v>
      </c>
      <c r="H705" s="13" t="str">
        <f t="shared" si="62"/>
        <v>N</v>
      </c>
      <c r="I705" s="13"/>
      <c r="J705" s="13" t="str">
        <f t="shared" si="63"/>
        <v>Y</v>
      </c>
      <c r="K705" s="13" t="str">
        <f>IFERROR(VLOOKUP(F705,'Low High Medium'!I:I,1,FALSE)," ")</f>
        <v>SI-4-1</v>
      </c>
      <c r="L705" s="13" t="str">
        <f t="shared" si="64"/>
        <v>Y</v>
      </c>
      <c r="M705" s="13" t="str">
        <f>IFERROR(VLOOKUP(F705,'Low High Medium'!D:D,1,FALSE)," ")</f>
        <v>SI-4-1</v>
      </c>
      <c r="N705" s="13" t="str">
        <f>VLOOKUP(D705,'NIST 800-53 (Rev. 4)'!A:D,4,FALSE)</f>
        <v>P1</v>
      </c>
    </row>
    <row r="706" spans="1:14">
      <c r="A706" s="13" t="str">
        <f t="shared" si="61"/>
        <v>SI</v>
      </c>
      <c r="B706" s="13" t="str">
        <f>VLOOKUP(A706,Families!A:B,2,FALSE)</f>
        <v xml:space="preserve"> System and Information Integrity</v>
      </c>
      <c r="C706" s="13" t="str">
        <f>VLOOKUP(D706,'NIST 800-53 (Rev. 4)'!A:C,3,FALSE)</f>
        <v>INFORMATION SYSTEM MONITORING</v>
      </c>
      <c r="D706" s="12" t="s">
        <v>15</v>
      </c>
      <c r="E706" s="55">
        <v>2</v>
      </c>
      <c r="F706" s="2" t="str">
        <f t="shared" si="66"/>
        <v>SI-4-2</v>
      </c>
      <c r="G706" s="17" t="s">
        <v>609</v>
      </c>
      <c r="H706" s="13" t="str">
        <f t="shared" si="62"/>
        <v>N</v>
      </c>
      <c r="I706" s="13"/>
      <c r="J706" s="13" t="str">
        <f t="shared" si="63"/>
        <v>Y</v>
      </c>
      <c r="K706" s="13" t="str">
        <f>IFERROR(VLOOKUP(F706,'Low High Medium'!I:I,1,FALSE)," ")</f>
        <v>SI-4-2</v>
      </c>
      <c r="L706" s="13" t="str">
        <f t="shared" si="64"/>
        <v>Y</v>
      </c>
      <c r="M706" s="13" t="str">
        <f>IFERROR(VLOOKUP(F706,'Low High Medium'!D:D,1,FALSE)," ")</f>
        <v>SI-4-2</v>
      </c>
      <c r="N706" s="13" t="str">
        <f>VLOOKUP(D706,'NIST 800-53 (Rev. 4)'!A:D,4,FALSE)</f>
        <v>P1</v>
      </c>
    </row>
    <row r="707" spans="1:14">
      <c r="A707" s="13" t="str">
        <f t="shared" ref="A707:A764" si="67">LEFT(D707,2)</f>
        <v>SI</v>
      </c>
      <c r="B707" s="13" t="str">
        <f>VLOOKUP(A707,Families!A:B,2,FALSE)</f>
        <v xml:space="preserve"> System and Information Integrity</v>
      </c>
      <c r="C707" s="13" t="str">
        <f>VLOOKUP(D707,'NIST 800-53 (Rev. 4)'!A:C,3,FALSE)</f>
        <v>INFORMATION SYSTEM MONITORING</v>
      </c>
      <c r="D707" s="12" t="s">
        <v>15</v>
      </c>
      <c r="E707" s="55">
        <v>3</v>
      </c>
      <c r="F707" s="2" t="str">
        <f t="shared" si="66"/>
        <v>SI-4-3</v>
      </c>
      <c r="G707" s="17" t="s">
        <v>609</v>
      </c>
      <c r="H707" s="13" t="str">
        <f t="shared" ref="H707:H764" si="68">IF(I707 = "", "N", "Y")</f>
        <v>N</v>
      </c>
      <c r="I707" s="13"/>
      <c r="J707" s="13" t="str">
        <f t="shared" ref="J707:J764" si="69">IF(K707=" ","N","Y")</f>
        <v>N</v>
      </c>
      <c r="K707" s="13" t="str">
        <f>IFERROR(VLOOKUP(F707,'Low High Medium'!I:I,1,FALSE)," ")</f>
        <v xml:space="preserve"> </v>
      </c>
      <c r="L707" s="13" t="str">
        <f t="shared" ref="L707:L764" si="70">IF(M707= " ", "N", "Y")</f>
        <v>N</v>
      </c>
      <c r="M707" s="13" t="str">
        <f>IFERROR(VLOOKUP(F707,'Low High Medium'!D:D,1,FALSE)," ")</f>
        <v xml:space="preserve"> </v>
      </c>
      <c r="N707" s="13" t="str">
        <f>VLOOKUP(D707,'NIST 800-53 (Rev. 4)'!A:D,4,FALSE)</f>
        <v>P1</v>
      </c>
    </row>
    <row r="708" spans="1:14">
      <c r="A708" s="13" t="str">
        <f t="shared" si="67"/>
        <v>SI</v>
      </c>
      <c r="B708" s="13" t="str">
        <f>VLOOKUP(A708,Families!A:B,2,FALSE)</f>
        <v xml:space="preserve"> System and Information Integrity</v>
      </c>
      <c r="C708" s="13" t="str">
        <f>VLOOKUP(D708,'NIST 800-53 (Rev. 4)'!A:C,3,FALSE)</f>
        <v>INFORMATION SYSTEM MONITORING</v>
      </c>
      <c r="D708" s="12" t="s">
        <v>15</v>
      </c>
      <c r="E708" s="55">
        <v>4</v>
      </c>
      <c r="F708" s="2" t="str">
        <f t="shared" si="66"/>
        <v>SI-4-4</v>
      </c>
      <c r="G708" s="17" t="s">
        <v>609</v>
      </c>
      <c r="H708" s="13" t="str">
        <f t="shared" si="68"/>
        <v>N</v>
      </c>
      <c r="I708" s="13"/>
      <c r="J708" s="13" t="str">
        <f t="shared" si="69"/>
        <v>Y</v>
      </c>
      <c r="K708" s="13" t="str">
        <f>IFERROR(VLOOKUP(F708,'Low High Medium'!I:I,1,FALSE)," ")</f>
        <v>SI-4-4</v>
      </c>
      <c r="L708" s="13" t="str">
        <f t="shared" si="70"/>
        <v>Y</v>
      </c>
      <c r="M708" s="13" t="str">
        <f>IFERROR(VLOOKUP(F708,'Low High Medium'!D:D,1,FALSE)," ")</f>
        <v>SI-4-4</v>
      </c>
      <c r="N708" s="13" t="str">
        <f>VLOOKUP(D708,'NIST 800-53 (Rev. 4)'!A:D,4,FALSE)</f>
        <v>P1</v>
      </c>
    </row>
    <row r="709" spans="1:14">
      <c r="A709" s="13" t="str">
        <f t="shared" si="67"/>
        <v>SI</v>
      </c>
      <c r="B709" s="13" t="str">
        <f>VLOOKUP(A709,Families!A:B,2,FALSE)</f>
        <v xml:space="preserve"> System and Information Integrity</v>
      </c>
      <c r="C709" s="13" t="str">
        <f>VLOOKUP(D709,'NIST 800-53 (Rev. 4)'!A:C,3,FALSE)</f>
        <v>INFORMATION SYSTEM MONITORING</v>
      </c>
      <c r="D709" s="12" t="s">
        <v>15</v>
      </c>
      <c r="E709" s="55">
        <v>5</v>
      </c>
      <c r="F709" s="2" t="str">
        <f t="shared" si="66"/>
        <v>SI-4-5</v>
      </c>
      <c r="G709" s="17" t="s">
        <v>208</v>
      </c>
      <c r="H709" s="13" t="str">
        <f t="shared" si="68"/>
        <v>N</v>
      </c>
      <c r="I709" s="13"/>
      <c r="J709" s="13" t="str">
        <f t="shared" si="69"/>
        <v>Y</v>
      </c>
      <c r="K709" s="13" t="str">
        <f>IFERROR(VLOOKUP(F709,'Low High Medium'!I:I,1,FALSE)," ")</f>
        <v>SI-4-5</v>
      </c>
      <c r="L709" s="13" t="str">
        <f t="shared" si="70"/>
        <v>Y</v>
      </c>
      <c r="M709" s="13" t="str">
        <f>IFERROR(VLOOKUP(F709,'Low High Medium'!D:D,1,FALSE)," ")</f>
        <v>SI-4-5</v>
      </c>
      <c r="N709" s="13" t="str">
        <f>VLOOKUP(D709,'NIST 800-53 (Rev. 4)'!A:D,4,FALSE)</f>
        <v>P1</v>
      </c>
    </row>
    <row r="710" spans="1:14">
      <c r="A710" s="13" t="str">
        <f t="shared" si="67"/>
        <v>SI</v>
      </c>
      <c r="B710" s="13" t="str">
        <f>VLOOKUP(A710,Families!A:B,2,FALSE)</f>
        <v xml:space="preserve"> System and Information Integrity</v>
      </c>
      <c r="C710" s="13" t="str">
        <f>VLOOKUP(D710,'NIST 800-53 (Rev. 4)'!A:C,3,FALSE)</f>
        <v>INFORMATION SYSTEM MONITORING</v>
      </c>
      <c r="D710" s="12" t="s">
        <v>15</v>
      </c>
      <c r="E710" s="55">
        <v>6</v>
      </c>
      <c r="F710" s="2" t="str">
        <f t="shared" si="66"/>
        <v>SI-4-6</v>
      </c>
      <c r="G710" s="17" t="s">
        <v>611</v>
      </c>
      <c r="H710" s="13" t="str">
        <f t="shared" si="68"/>
        <v>N</v>
      </c>
      <c r="I710" s="13"/>
      <c r="J710" s="13" t="str">
        <f t="shared" si="69"/>
        <v>N</v>
      </c>
      <c r="K710" s="13" t="str">
        <f>IFERROR(VLOOKUP(F710,'Low High Medium'!I:I,1,FALSE)," ")</f>
        <v xml:space="preserve"> </v>
      </c>
      <c r="L710" s="13" t="str">
        <f t="shared" si="70"/>
        <v>N</v>
      </c>
      <c r="M710" s="13" t="str">
        <f>IFERROR(VLOOKUP(F710,'Low High Medium'!D:D,1,FALSE)," ")</f>
        <v xml:space="preserve"> </v>
      </c>
      <c r="N710" s="13" t="str">
        <f>VLOOKUP(D710,'NIST 800-53 (Rev. 4)'!A:D,4,FALSE)</f>
        <v>P1</v>
      </c>
    </row>
    <row r="711" spans="1:14">
      <c r="A711" s="13" t="str">
        <f t="shared" si="67"/>
        <v>SI</v>
      </c>
      <c r="B711" s="13" t="str">
        <f>VLOOKUP(A711,Families!A:B,2,FALSE)</f>
        <v xml:space="preserve"> System and Information Integrity</v>
      </c>
      <c r="C711" s="13" t="str">
        <f>VLOOKUP(D711,'NIST 800-53 (Rev. 4)'!A:C,3,FALSE)</f>
        <v>INFORMATION SYSTEM MONITORING</v>
      </c>
      <c r="D711" s="12" t="s">
        <v>15</v>
      </c>
      <c r="E711" s="55">
        <v>7</v>
      </c>
      <c r="F711" s="2" t="str">
        <f t="shared" si="66"/>
        <v>SI-4-7</v>
      </c>
      <c r="G711" s="17" t="s">
        <v>609</v>
      </c>
      <c r="H711" s="13" t="str">
        <f t="shared" si="68"/>
        <v>N</v>
      </c>
      <c r="I711" s="13"/>
      <c r="J711" s="13" t="str">
        <f t="shared" si="69"/>
        <v>N</v>
      </c>
      <c r="K711" s="13" t="str">
        <f>IFERROR(VLOOKUP(F711,'Low High Medium'!I:I,1,FALSE)," ")</f>
        <v xml:space="preserve"> </v>
      </c>
      <c r="L711" s="13" t="str">
        <f t="shared" si="70"/>
        <v>N</v>
      </c>
      <c r="M711" s="13" t="str">
        <f>IFERROR(VLOOKUP(F711,'Low High Medium'!D:D,1,FALSE)," ")</f>
        <v xml:space="preserve"> </v>
      </c>
      <c r="N711" s="13" t="str">
        <f>VLOOKUP(D711,'NIST 800-53 (Rev. 4)'!A:D,4,FALSE)</f>
        <v>P1</v>
      </c>
    </row>
    <row r="712" spans="1:14">
      <c r="A712" s="13" t="str">
        <f t="shared" si="67"/>
        <v>SI</v>
      </c>
      <c r="B712" s="13" t="str">
        <f>VLOOKUP(A712,Families!A:B,2,FALSE)</f>
        <v xml:space="preserve"> System and Information Integrity</v>
      </c>
      <c r="C712" s="13" t="str">
        <f>VLOOKUP(D712,'NIST 800-53 (Rev. 4)'!A:C,3,FALSE)</f>
        <v>INFORMATION SYSTEM MONITORING</v>
      </c>
      <c r="D712" s="12" t="s">
        <v>15</v>
      </c>
      <c r="E712" s="55">
        <v>8</v>
      </c>
      <c r="F712" s="2" t="str">
        <f t="shared" si="66"/>
        <v>SI-4-8</v>
      </c>
      <c r="G712" s="17" t="s">
        <v>611</v>
      </c>
      <c r="H712" s="13" t="str">
        <f t="shared" si="68"/>
        <v>N</v>
      </c>
      <c r="I712" s="13"/>
      <c r="J712" s="13" t="str">
        <f t="shared" si="69"/>
        <v>N</v>
      </c>
      <c r="K712" s="13" t="str">
        <f>IFERROR(VLOOKUP(F712,'Low High Medium'!I:I,1,FALSE)," ")</f>
        <v xml:space="preserve"> </v>
      </c>
      <c r="L712" s="13" t="str">
        <f t="shared" si="70"/>
        <v>N</v>
      </c>
      <c r="M712" s="13" t="str">
        <f>IFERROR(VLOOKUP(F712,'Low High Medium'!D:D,1,FALSE)," ")</f>
        <v xml:space="preserve"> </v>
      </c>
      <c r="N712" s="13" t="str">
        <f>VLOOKUP(D712,'NIST 800-53 (Rev. 4)'!A:D,4,FALSE)</f>
        <v>P1</v>
      </c>
    </row>
    <row r="713" spans="1:14">
      <c r="A713" s="13" t="str">
        <f t="shared" si="67"/>
        <v>SI</v>
      </c>
      <c r="B713" s="13" t="str">
        <f>VLOOKUP(A713,Families!A:B,2,FALSE)</f>
        <v xml:space="preserve"> System and Information Integrity</v>
      </c>
      <c r="C713" s="13" t="str">
        <f>VLOOKUP(D713,'NIST 800-53 (Rev. 4)'!A:C,3,FALSE)</f>
        <v>INFORMATION SYSTEM MONITORING</v>
      </c>
      <c r="D713" s="12" t="s">
        <v>15</v>
      </c>
      <c r="E713" s="55">
        <v>9</v>
      </c>
      <c r="F713" s="2" t="str">
        <f t="shared" si="66"/>
        <v>SI-4-9</v>
      </c>
      <c r="G713" s="17" t="s">
        <v>111</v>
      </c>
      <c r="H713" s="13" t="str">
        <f t="shared" si="68"/>
        <v>N</v>
      </c>
      <c r="I713" s="13"/>
      <c r="J713" s="13" t="str">
        <f t="shared" si="69"/>
        <v>N</v>
      </c>
      <c r="K713" s="13" t="str">
        <f>IFERROR(VLOOKUP(F713,'Low High Medium'!I:I,1,FALSE)," ")</f>
        <v xml:space="preserve"> </v>
      </c>
      <c r="L713" s="13" t="str">
        <f t="shared" si="70"/>
        <v>N</v>
      </c>
      <c r="M713" s="13" t="str">
        <f>IFERROR(VLOOKUP(F713,'Low High Medium'!D:D,1,FALSE)," ")</f>
        <v xml:space="preserve"> </v>
      </c>
      <c r="N713" s="13" t="str">
        <f>VLOOKUP(D713,'NIST 800-53 (Rev. 4)'!A:D,4,FALSE)</f>
        <v>P1</v>
      </c>
    </row>
    <row r="714" spans="1:14">
      <c r="A714" s="13" t="str">
        <f t="shared" si="67"/>
        <v>SI</v>
      </c>
      <c r="B714" s="13" t="str">
        <f>VLOOKUP(A714,Families!A:B,2,FALSE)</f>
        <v xml:space="preserve"> System and Information Integrity</v>
      </c>
      <c r="C714" s="13" t="str">
        <f>VLOOKUP(D714,'NIST 800-53 (Rev. 4)'!A:C,3,FALSE)</f>
        <v>INFORMATION SYSTEM MONITORING</v>
      </c>
      <c r="D714" s="12" t="s">
        <v>15</v>
      </c>
      <c r="E714" s="55">
        <v>10</v>
      </c>
      <c r="F714" s="2" t="str">
        <f t="shared" si="66"/>
        <v>SI-4-10</v>
      </c>
      <c r="G714" s="17" t="s">
        <v>609</v>
      </c>
      <c r="H714" s="13" t="str">
        <f t="shared" si="68"/>
        <v>N</v>
      </c>
      <c r="I714" s="13"/>
      <c r="J714" s="13" t="str">
        <f t="shared" si="69"/>
        <v>N</v>
      </c>
      <c r="K714" s="13" t="str">
        <f>IFERROR(VLOOKUP(F714,'Low High Medium'!I:I,1,FALSE)," ")</f>
        <v xml:space="preserve"> </v>
      </c>
      <c r="L714" s="13" t="str">
        <f t="shared" si="70"/>
        <v>N</v>
      </c>
      <c r="M714" s="13" t="str">
        <f>IFERROR(VLOOKUP(F714,'Low High Medium'!D:D,1,FALSE)," ")</f>
        <v xml:space="preserve"> </v>
      </c>
      <c r="N714" s="13" t="str">
        <f>VLOOKUP(D714,'NIST 800-53 (Rev. 4)'!A:D,4,FALSE)</f>
        <v>P1</v>
      </c>
    </row>
    <row r="715" spans="1:14">
      <c r="A715" s="13" t="str">
        <f t="shared" si="67"/>
        <v>SI</v>
      </c>
      <c r="B715" s="13" t="str">
        <f>VLOOKUP(A715,Families!A:B,2,FALSE)</f>
        <v xml:space="preserve"> System and Information Integrity</v>
      </c>
      <c r="C715" s="13" t="str">
        <f>VLOOKUP(D715,'NIST 800-53 (Rev. 4)'!A:C,3,FALSE)</f>
        <v>INFORMATION SYSTEM MONITORING</v>
      </c>
      <c r="D715" s="12" t="s">
        <v>15</v>
      </c>
      <c r="E715" s="55">
        <v>11</v>
      </c>
      <c r="F715" s="2" t="str">
        <f t="shared" si="66"/>
        <v>SI-4-11</v>
      </c>
      <c r="G715" s="17" t="s">
        <v>609</v>
      </c>
      <c r="H715" s="13" t="str">
        <f t="shared" si="68"/>
        <v>N</v>
      </c>
      <c r="I715" s="13"/>
      <c r="J715" s="13" t="str">
        <f t="shared" si="69"/>
        <v>N</v>
      </c>
      <c r="K715" s="13" t="str">
        <f>IFERROR(VLOOKUP(F715,'Low High Medium'!I:I,1,FALSE)," ")</f>
        <v xml:space="preserve"> </v>
      </c>
      <c r="L715" s="13" t="str">
        <f t="shared" si="70"/>
        <v>Y</v>
      </c>
      <c r="M715" s="13" t="str">
        <f>IFERROR(VLOOKUP(F715,'Low High Medium'!D:D,1,FALSE)," ")</f>
        <v>SI-4-11</v>
      </c>
      <c r="N715" s="13" t="str">
        <f>VLOOKUP(D715,'NIST 800-53 (Rev. 4)'!A:D,4,FALSE)</f>
        <v>P1</v>
      </c>
    </row>
    <row r="716" spans="1:14">
      <c r="A716" s="13" t="str">
        <f t="shared" si="67"/>
        <v>SI</v>
      </c>
      <c r="B716" s="13" t="str">
        <f>VLOOKUP(A716,Families!A:B,2,FALSE)</f>
        <v xml:space="preserve"> System and Information Integrity</v>
      </c>
      <c r="C716" s="13" t="str">
        <f>VLOOKUP(D716,'NIST 800-53 (Rev. 4)'!A:C,3,FALSE)</f>
        <v>INFORMATION SYSTEM MONITORING</v>
      </c>
      <c r="D716" s="12" t="s">
        <v>15</v>
      </c>
      <c r="E716" s="55">
        <v>12</v>
      </c>
      <c r="F716" s="2" t="str">
        <f t="shared" si="66"/>
        <v>SI-4-12</v>
      </c>
      <c r="G716" s="17" t="s">
        <v>209</v>
      </c>
      <c r="H716" s="13" t="str">
        <f t="shared" si="68"/>
        <v>N</v>
      </c>
      <c r="I716" s="13"/>
      <c r="J716" s="13" t="str">
        <f t="shared" si="69"/>
        <v>N</v>
      </c>
      <c r="K716" s="13" t="str">
        <f>IFERROR(VLOOKUP(F716,'Low High Medium'!I:I,1,FALSE)," ")</f>
        <v xml:space="preserve"> </v>
      </c>
      <c r="L716" s="13" t="str">
        <f t="shared" si="70"/>
        <v>N</v>
      </c>
      <c r="M716" s="13" t="str">
        <f>IFERROR(VLOOKUP(F716,'Low High Medium'!D:D,1,FALSE)," ")</f>
        <v xml:space="preserve"> </v>
      </c>
      <c r="N716" s="13" t="str">
        <f>VLOOKUP(D716,'NIST 800-53 (Rev. 4)'!A:D,4,FALSE)</f>
        <v>P1</v>
      </c>
    </row>
    <row r="717" spans="1:14">
      <c r="A717" s="13" t="str">
        <f t="shared" si="67"/>
        <v>SI</v>
      </c>
      <c r="B717" s="13" t="str">
        <f>VLOOKUP(A717,Families!A:B,2,FALSE)</f>
        <v xml:space="preserve"> System and Information Integrity</v>
      </c>
      <c r="C717" s="13" t="str">
        <f>VLOOKUP(D717,'NIST 800-53 (Rev. 4)'!A:C,3,FALSE)</f>
        <v>INFORMATION SYSTEM MONITORING</v>
      </c>
      <c r="D717" s="12" t="s">
        <v>15</v>
      </c>
      <c r="E717" s="55">
        <v>13</v>
      </c>
      <c r="F717" s="2" t="str">
        <f t="shared" si="66"/>
        <v>SI-4-13</v>
      </c>
      <c r="G717" s="17" t="s">
        <v>609</v>
      </c>
      <c r="H717" s="13" t="str">
        <f t="shared" si="68"/>
        <v>N</v>
      </c>
      <c r="I717" s="13"/>
      <c r="J717" s="13" t="str">
        <f t="shared" si="69"/>
        <v>N</v>
      </c>
      <c r="K717" s="13" t="str">
        <f>IFERROR(VLOOKUP(F717,'Low High Medium'!I:I,1,FALSE)," ")</f>
        <v xml:space="preserve"> </v>
      </c>
      <c r="L717" s="13" t="str">
        <f t="shared" si="70"/>
        <v>N</v>
      </c>
      <c r="M717" s="13" t="str">
        <f>IFERROR(VLOOKUP(F717,'Low High Medium'!D:D,1,FALSE)," ")</f>
        <v xml:space="preserve"> </v>
      </c>
      <c r="N717" s="13" t="str">
        <f>VLOOKUP(D717,'NIST 800-53 (Rev. 4)'!A:D,4,FALSE)</f>
        <v>P1</v>
      </c>
    </row>
    <row r="718" spans="1:14">
      <c r="A718" s="13" t="str">
        <f t="shared" si="67"/>
        <v>SI</v>
      </c>
      <c r="B718" s="13" t="str">
        <f>VLOOKUP(A718,Families!A:B,2,FALSE)</f>
        <v xml:space="preserve"> System and Information Integrity</v>
      </c>
      <c r="C718" s="13" t="str">
        <f>VLOOKUP(D718,'NIST 800-53 (Rev. 4)'!A:C,3,FALSE)</f>
        <v>INFORMATION SYSTEM MONITORING</v>
      </c>
      <c r="D718" s="12" t="s">
        <v>15</v>
      </c>
      <c r="E718" s="55">
        <v>14</v>
      </c>
      <c r="F718" s="2" t="str">
        <f t="shared" si="66"/>
        <v>SI-4-14</v>
      </c>
      <c r="G718" s="17" t="s">
        <v>209</v>
      </c>
      <c r="H718" s="13" t="str">
        <f t="shared" si="68"/>
        <v>N</v>
      </c>
      <c r="I718" s="13"/>
      <c r="J718" s="13" t="str">
        <f t="shared" si="69"/>
        <v>Y</v>
      </c>
      <c r="K718" s="13" t="str">
        <f>IFERROR(VLOOKUP(F718,'Low High Medium'!I:I,1,FALSE)," ")</f>
        <v>SI-4-14</v>
      </c>
      <c r="L718" s="13" t="str">
        <f t="shared" si="70"/>
        <v>Y</v>
      </c>
      <c r="M718" s="13" t="str">
        <f>IFERROR(VLOOKUP(F718,'Low High Medium'!D:D,1,FALSE)," ")</f>
        <v>SI-4-14</v>
      </c>
      <c r="N718" s="13" t="str">
        <f>VLOOKUP(D718,'NIST 800-53 (Rev. 4)'!A:D,4,FALSE)</f>
        <v>P1</v>
      </c>
    </row>
    <row r="719" spans="1:14">
      <c r="A719" s="13" t="str">
        <f t="shared" si="67"/>
        <v>SI</v>
      </c>
      <c r="B719" s="13" t="str">
        <f>VLOOKUP(A719,Families!A:B,2,FALSE)</f>
        <v xml:space="preserve"> System and Information Integrity</v>
      </c>
      <c r="C719" s="13" t="str">
        <f>VLOOKUP(D719,'NIST 800-53 (Rev. 4)'!A:C,3,FALSE)</f>
        <v>INFORMATION SYSTEM MONITORING</v>
      </c>
      <c r="D719" s="12" t="s">
        <v>15</v>
      </c>
      <c r="E719" s="55">
        <v>15</v>
      </c>
      <c r="F719" s="2" t="str">
        <f t="shared" si="66"/>
        <v>SI-4-15</v>
      </c>
      <c r="G719" s="17" t="s">
        <v>34</v>
      </c>
      <c r="H719" s="13" t="str">
        <f t="shared" si="68"/>
        <v>N</v>
      </c>
      <c r="I719" s="13"/>
      <c r="J719" s="13" t="str">
        <f t="shared" si="69"/>
        <v>N</v>
      </c>
      <c r="K719" s="13" t="str">
        <f>IFERROR(VLOOKUP(F719,'Low High Medium'!I:I,1,FALSE)," ")</f>
        <v xml:space="preserve"> </v>
      </c>
      <c r="L719" s="13" t="str">
        <f t="shared" si="70"/>
        <v>N</v>
      </c>
      <c r="M719" s="13" t="str">
        <f>IFERROR(VLOOKUP(F719,'Low High Medium'!D:D,1,FALSE)," ")</f>
        <v xml:space="preserve"> </v>
      </c>
      <c r="N719" s="13" t="str">
        <f>VLOOKUP(D719,'NIST 800-53 (Rev. 4)'!A:D,4,FALSE)</f>
        <v>P1</v>
      </c>
    </row>
    <row r="720" spans="1:14">
      <c r="A720" s="13" t="str">
        <f t="shared" si="67"/>
        <v>SI</v>
      </c>
      <c r="B720" s="13" t="str">
        <f>VLOOKUP(A720,Families!A:B,2,FALSE)</f>
        <v xml:space="preserve"> System and Information Integrity</v>
      </c>
      <c r="C720" s="13" t="str">
        <f>VLOOKUP(D720,'NIST 800-53 (Rev. 4)'!A:C,3,FALSE)</f>
        <v>INFORMATION SYSTEM MONITORING</v>
      </c>
      <c r="D720" s="12" t="s">
        <v>15</v>
      </c>
      <c r="E720" s="55">
        <v>16</v>
      </c>
      <c r="F720" s="2" t="str">
        <f t="shared" si="66"/>
        <v>SI-4-16</v>
      </c>
      <c r="G720" s="17" t="s">
        <v>53</v>
      </c>
      <c r="H720" s="13" t="str">
        <f t="shared" si="68"/>
        <v>N</v>
      </c>
      <c r="I720" s="13"/>
      <c r="J720" s="13" t="str">
        <f t="shared" si="69"/>
        <v>Y</v>
      </c>
      <c r="K720" s="13" t="str">
        <f>IFERROR(VLOOKUP(F720,'Low High Medium'!I:I,1,FALSE)," ")</f>
        <v>SI-4-16</v>
      </c>
      <c r="L720" s="13" t="str">
        <f t="shared" si="70"/>
        <v>Y</v>
      </c>
      <c r="M720" s="13" t="str">
        <f>IFERROR(VLOOKUP(F720,'Low High Medium'!D:D,1,FALSE)," ")</f>
        <v>SI-4-16</v>
      </c>
      <c r="N720" s="13" t="str">
        <f>VLOOKUP(D720,'NIST 800-53 (Rev. 4)'!A:D,4,FALSE)</f>
        <v>P1</v>
      </c>
    </row>
    <row r="721" spans="1:14">
      <c r="A721" s="13" t="str">
        <f t="shared" si="67"/>
        <v>SI</v>
      </c>
      <c r="B721" s="13" t="str">
        <f>VLOOKUP(A721,Families!A:B,2,FALSE)</f>
        <v xml:space="preserve"> System and Information Integrity</v>
      </c>
      <c r="C721" s="13" t="str">
        <f>VLOOKUP(D721,'NIST 800-53 (Rev. 4)'!A:C,3,FALSE)</f>
        <v>INFORMATION SYSTEM MONITORING</v>
      </c>
      <c r="D721" s="12" t="s">
        <v>15</v>
      </c>
      <c r="E721" s="55">
        <v>17</v>
      </c>
      <c r="F721" s="2" t="str">
        <f t="shared" si="66"/>
        <v>SI-4-17</v>
      </c>
      <c r="G721" s="17" t="s">
        <v>157</v>
      </c>
      <c r="H721" s="13" t="str">
        <f t="shared" si="68"/>
        <v>N</v>
      </c>
      <c r="I721" s="13"/>
      <c r="J721" s="13" t="str">
        <f t="shared" si="69"/>
        <v>N</v>
      </c>
      <c r="K721" s="13" t="str">
        <f>IFERROR(VLOOKUP(F721,'Low High Medium'!I:I,1,FALSE)," ")</f>
        <v xml:space="preserve"> </v>
      </c>
      <c r="L721" s="13" t="str">
        <f t="shared" si="70"/>
        <v>N</v>
      </c>
      <c r="M721" s="13" t="str">
        <f>IFERROR(VLOOKUP(F721,'Low High Medium'!D:D,1,FALSE)," ")</f>
        <v xml:space="preserve"> </v>
      </c>
      <c r="N721" s="13" t="str">
        <f>VLOOKUP(D721,'NIST 800-53 (Rev. 4)'!A:D,4,FALSE)</f>
        <v>P1</v>
      </c>
    </row>
    <row r="722" spans="1:14">
      <c r="A722" s="13" t="str">
        <f t="shared" si="67"/>
        <v>SI</v>
      </c>
      <c r="B722" s="13" t="str">
        <f>VLOOKUP(A722,Families!A:B,2,FALSE)</f>
        <v xml:space="preserve"> System and Information Integrity</v>
      </c>
      <c r="C722" s="13" t="str">
        <f>VLOOKUP(D722,'NIST 800-53 (Rev. 4)'!A:C,3,FALSE)</f>
        <v>INFORMATION SYSTEM MONITORING</v>
      </c>
      <c r="D722" s="12" t="s">
        <v>15</v>
      </c>
      <c r="E722" s="55">
        <v>18</v>
      </c>
      <c r="F722" s="2" t="str">
        <f t="shared" si="66"/>
        <v>SI-4-18</v>
      </c>
      <c r="G722" s="17" t="s">
        <v>609</v>
      </c>
      <c r="H722" s="13" t="str">
        <f t="shared" si="68"/>
        <v>N</v>
      </c>
      <c r="I722" s="13"/>
      <c r="J722" s="13" t="str">
        <f t="shared" si="69"/>
        <v>N</v>
      </c>
      <c r="K722" s="13" t="str">
        <f>IFERROR(VLOOKUP(F722,'Low High Medium'!I:I,1,FALSE)," ")</f>
        <v xml:space="preserve"> </v>
      </c>
      <c r="L722" s="13" t="str">
        <f t="shared" si="70"/>
        <v>Y</v>
      </c>
      <c r="M722" s="13" t="str">
        <f>IFERROR(VLOOKUP(F722,'Low High Medium'!D:D,1,FALSE)," ")</f>
        <v>SI-4-18</v>
      </c>
      <c r="N722" s="13" t="str">
        <f>VLOOKUP(D722,'NIST 800-53 (Rev. 4)'!A:D,4,FALSE)</f>
        <v>P1</v>
      </c>
    </row>
    <row r="723" spans="1:14">
      <c r="A723" s="13" t="str">
        <f t="shared" si="67"/>
        <v>SI</v>
      </c>
      <c r="B723" s="13" t="str">
        <f>VLOOKUP(A723,Families!A:B,2,FALSE)</f>
        <v xml:space="preserve"> System and Information Integrity</v>
      </c>
      <c r="C723" s="13" t="str">
        <f>VLOOKUP(D723,'NIST 800-53 (Rev. 4)'!A:C,3,FALSE)</f>
        <v>INFORMATION SYSTEM MONITORING</v>
      </c>
      <c r="D723" s="12" t="s">
        <v>15</v>
      </c>
      <c r="E723" s="55">
        <v>19</v>
      </c>
      <c r="F723" s="2" t="str">
        <f t="shared" si="66"/>
        <v>SI-4-19</v>
      </c>
      <c r="G723" s="17" t="s">
        <v>609</v>
      </c>
      <c r="H723" s="13" t="str">
        <f t="shared" si="68"/>
        <v>N</v>
      </c>
      <c r="I723" s="13"/>
      <c r="J723" s="13" t="str">
        <f t="shared" si="69"/>
        <v>N</v>
      </c>
      <c r="K723" s="13" t="str">
        <f>IFERROR(VLOOKUP(F723,'Low High Medium'!I:I,1,FALSE)," ")</f>
        <v xml:space="preserve"> </v>
      </c>
      <c r="L723" s="13" t="str">
        <f t="shared" si="70"/>
        <v>Y</v>
      </c>
      <c r="M723" s="13" t="str">
        <f>IFERROR(VLOOKUP(F723,'Low High Medium'!D:D,1,FALSE)," ")</f>
        <v>SI-4-19</v>
      </c>
      <c r="N723" s="13" t="str">
        <f>VLOOKUP(D723,'NIST 800-53 (Rev. 4)'!A:D,4,FALSE)</f>
        <v>P1</v>
      </c>
    </row>
    <row r="724" spans="1:14">
      <c r="A724" s="13" t="str">
        <f t="shared" si="67"/>
        <v>SI</v>
      </c>
      <c r="B724" s="13" t="str">
        <f>VLOOKUP(A724,Families!A:B,2,FALSE)</f>
        <v xml:space="preserve"> System and Information Integrity</v>
      </c>
      <c r="C724" s="13" t="str">
        <f>VLOOKUP(D724,'NIST 800-53 (Rev. 4)'!A:C,3,FALSE)</f>
        <v>INFORMATION SYSTEM MONITORING</v>
      </c>
      <c r="D724" s="12" t="s">
        <v>15</v>
      </c>
      <c r="E724" s="55">
        <v>20</v>
      </c>
      <c r="F724" s="2" t="str">
        <f t="shared" si="66"/>
        <v>SI-4-20</v>
      </c>
      <c r="G724" s="17" t="s">
        <v>609</v>
      </c>
      <c r="H724" s="13" t="str">
        <f t="shared" si="68"/>
        <v>N</v>
      </c>
      <c r="I724" s="13"/>
      <c r="J724" s="13" t="str">
        <f t="shared" si="69"/>
        <v>N</v>
      </c>
      <c r="K724" s="13" t="str">
        <f>IFERROR(VLOOKUP(F724,'Low High Medium'!I:I,1,FALSE)," ")</f>
        <v xml:space="preserve"> </v>
      </c>
      <c r="L724" s="13" t="str">
        <f t="shared" si="70"/>
        <v>Y</v>
      </c>
      <c r="M724" s="13" t="str">
        <f>IFERROR(VLOOKUP(F724,'Low High Medium'!D:D,1,FALSE)," ")</f>
        <v>SI-4-20</v>
      </c>
      <c r="N724" s="13" t="str">
        <f>VLOOKUP(D724,'NIST 800-53 (Rev. 4)'!A:D,4,FALSE)</f>
        <v>P1</v>
      </c>
    </row>
    <row r="725" spans="1:14">
      <c r="A725" s="13" t="str">
        <f t="shared" si="67"/>
        <v>SI</v>
      </c>
      <c r="B725" s="13" t="str">
        <f>VLOOKUP(A725,Families!A:B,2,FALSE)</f>
        <v xml:space="preserve"> System and Information Integrity</v>
      </c>
      <c r="C725" s="13" t="str">
        <f>VLOOKUP(D725,'NIST 800-53 (Rev. 4)'!A:C,3,FALSE)</f>
        <v>INFORMATION SYSTEM MONITORING</v>
      </c>
      <c r="D725" s="12" t="s">
        <v>15</v>
      </c>
      <c r="E725" s="55">
        <v>21</v>
      </c>
      <c r="F725" s="2" t="str">
        <f t="shared" si="66"/>
        <v>SI-4-21</v>
      </c>
      <c r="G725" s="17" t="s">
        <v>609</v>
      </c>
      <c r="H725" s="13" t="str">
        <f t="shared" si="68"/>
        <v>N</v>
      </c>
      <c r="I725" s="13"/>
      <c r="J725" s="13" t="str">
        <f t="shared" si="69"/>
        <v>N</v>
      </c>
      <c r="K725" s="13" t="str">
        <f>IFERROR(VLOOKUP(F725,'Low High Medium'!I:I,1,FALSE)," ")</f>
        <v xml:space="preserve"> </v>
      </c>
      <c r="L725" s="13" t="str">
        <f t="shared" si="70"/>
        <v>N</v>
      </c>
      <c r="M725" s="13" t="str">
        <f>IFERROR(VLOOKUP(F725,'Low High Medium'!D:D,1,FALSE)," ")</f>
        <v xml:space="preserve"> </v>
      </c>
      <c r="N725" s="13" t="str">
        <f>VLOOKUP(D725,'NIST 800-53 (Rev. 4)'!A:D,4,FALSE)</f>
        <v>P1</v>
      </c>
    </row>
    <row r="726" spans="1:14">
      <c r="A726" s="13" t="str">
        <f t="shared" si="67"/>
        <v>SI</v>
      </c>
      <c r="B726" s="13" t="str">
        <f>VLOOKUP(A726,Families!A:B,2,FALSE)</f>
        <v xml:space="preserve"> System and Information Integrity</v>
      </c>
      <c r="C726" s="13" t="str">
        <f>VLOOKUP(D726,'NIST 800-53 (Rev. 4)'!A:C,3,FALSE)</f>
        <v>INFORMATION SYSTEM MONITORING</v>
      </c>
      <c r="D726" s="12" t="s">
        <v>15</v>
      </c>
      <c r="E726" s="55">
        <v>22</v>
      </c>
      <c r="F726" s="2" t="str">
        <f t="shared" si="66"/>
        <v>SI-4-22</v>
      </c>
      <c r="G726" s="17" t="s">
        <v>210</v>
      </c>
      <c r="H726" s="13" t="str">
        <f t="shared" si="68"/>
        <v>N</v>
      </c>
      <c r="I726" s="13"/>
      <c r="J726" s="13" t="str">
        <f t="shared" si="69"/>
        <v>N</v>
      </c>
      <c r="K726" s="13" t="str">
        <f>IFERROR(VLOOKUP(F726,'Low High Medium'!I:I,1,FALSE)," ")</f>
        <v xml:space="preserve"> </v>
      </c>
      <c r="L726" s="13" t="str">
        <f t="shared" si="70"/>
        <v>Y</v>
      </c>
      <c r="M726" s="13" t="str">
        <f>IFERROR(VLOOKUP(F726,'Low High Medium'!D:D,1,FALSE)," ")</f>
        <v>SI-4-22</v>
      </c>
      <c r="N726" s="13" t="str">
        <f>VLOOKUP(D726,'NIST 800-53 (Rev. 4)'!A:D,4,FALSE)</f>
        <v>P1</v>
      </c>
    </row>
    <row r="727" spans="1:14">
      <c r="A727" s="13" t="str">
        <f t="shared" si="67"/>
        <v>SI</v>
      </c>
      <c r="B727" s="13" t="str">
        <f>VLOOKUP(A727,Families!A:B,2,FALSE)</f>
        <v xml:space="preserve"> System and Information Integrity</v>
      </c>
      <c r="C727" s="13" t="str">
        <f>VLOOKUP(D727,'NIST 800-53 (Rev. 4)'!A:C,3,FALSE)</f>
        <v>INFORMATION SYSTEM MONITORING</v>
      </c>
      <c r="D727" s="12" t="s">
        <v>15</v>
      </c>
      <c r="E727" s="55">
        <v>23</v>
      </c>
      <c r="F727" s="2" t="str">
        <f t="shared" si="66"/>
        <v>SI-4-23</v>
      </c>
      <c r="G727" s="17" t="s">
        <v>609</v>
      </c>
      <c r="H727" s="13" t="str">
        <f t="shared" si="68"/>
        <v>N</v>
      </c>
      <c r="I727" s="13"/>
      <c r="J727" s="13" t="str">
        <f t="shared" si="69"/>
        <v>Y</v>
      </c>
      <c r="K727" s="13" t="str">
        <f>IFERROR(VLOOKUP(F727,'Low High Medium'!I:I,1,FALSE)," ")</f>
        <v>SI-4-23</v>
      </c>
      <c r="L727" s="13" t="str">
        <f t="shared" si="70"/>
        <v>Y</v>
      </c>
      <c r="M727" s="13" t="str">
        <f>IFERROR(VLOOKUP(F727,'Low High Medium'!D:D,1,FALSE)," ")</f>
        <v>SI-4-23</v>
      </c>
      <c r="N727" s="13" t="str">
        <f>VLOOKUP(D727,'NIST 800-53 (Rev. 4)'!A:D,4,FALSE)</f>
        <v>P1</v>
      </c>
    </row>
    <row r="728" spans="1:14">
      <c r="A728" s="13" t="str">
        <f t="shared" si="67"/>
        <v>SI</v>
      </c>
      <c r="B728" s="13" t="str">
        <f>VLOOKUP(A728,Families!A:B,2,FALSE)</f>
        <v xml:space="preserve"> System and Information Integrity</v>
      </c>
      <c r="C728" s="13" t="str">
        <f>VLOOKUP(D728,'NIST 800-53 (Rev. 4)'!A:C,3,FALSE)</f>
        <v>INFORMATION SYSTEM MONITORING</v>
      </c>
      <c r="D728" s="12" t="s">
        <v>15</v>
      </c>
      <c r="E728" s="55">
        <v>24</v>
      </c>
      <c r="F728" s="2" t="str">
        <f t="shared" si="66"/>
        <v>SI-4-24</v>
      </c>
      <c r="G728" s="17" t="s">
        <v>609</v>
      </c>
      <c r="H728" s="13" t="str">
        <f t="shared" si="68"/>
        <v>N</v>
      </c>
      <c r="I728" s="13"/>
      <c r="J728" s="13" t="str">
        <f t="shared" si="69"/>
        <v>N</v>
      </c>
      <c r="K728" s="13" t="str">
        <f>IFERROR(VLOOKUP(F728,'Low High Medium'!I:I,1,FALSE)," ")</f>
        <v xml:space="preserve"> </v>
      </c>
      <c r="L728" s="13" t="str">
        <f t="shared" si="70"/>
        <v>Y</v>
      </c>
      <c r="M728" s="13" t="str">
        <f>IFERROR(VLOOKUP(F728,'Low High Medium'!D:D,1,FALSE)," ")</f>
        <v>SI-4-24</v>
      </c>
      <c r="N728" s="13" t="str">
        <f>VLOOKUP(D728,'NIST 800-53 (Rev. 4)'!A:D,4,FALSE)</f>
        <v>P1</v>
      </c>
    </row>
    <row r="729" spans="1:14">
      <c r="A729" s="13" t="str">
        <f t="shared" si="67"/>
        <v>SI</v>
      </c>
      <c r="B729" s="13" t="str">
        <f>VLOOKUP(A729,Families!A:B,2,FALSE)</f>
        <v xml:space="preserve"> System and Information Integrity</v>
      </c>
      <c r="C729" s="13" t="str">
        <f>VLOOKUP(D729,'NIST 800-53 (Rev. 4)'!A:C,3,FALSE)</f>
        <v>SECURITY ALERTS, ADVISORIES, AND DIRECTIVES</v>
      </c>
      <c r="D729" s="12" t="s">
        <v>559</v>
      </c>
      <c r="E729" s="56">
        <v>0</v>
      </c>
      <c r="F729" s="2" t="str">
        <f t="shared" si="66"/>
        <v>SI-5-0</v>
      </c>
      <c r="G729" s="17" t="s">
        <v>202</v>
      </c>
      <c r="H729" s="13" t="str">
        <f t="shared" si="68"/>
        <v>Y</v>
      </c>
      <c r="I729" s="13" t="str">
        <f t="shared" ref="I707:I764" si="71">F729</f>
        <v>SI-5-0</v>
      </c>
      <c r="J729" s="13" t="str">
        <f t="shared" si="69"/>
        <v>Y</v>
      </c>
      <c r="K729" s="13" t="str">
        <f>IFERROR(VLOOKUP(F729,'Low High Medium'!I:I,1,FALSE)," ")</f>
        <v>SI-5-0</v>
      </c>
      <c r="L729" s="13" t="str">
        <f t="shared" si="70"/>
        <v>Y</v>
      </c>
      <c r="M729" s="13" t="str">
        <f>IFERROR(VLOOKUP(F729,'Low High Medium'!D:D,1,FALSE)," ")</f>
        <v>SI-5-0</v>
      </c>
      <c r="N729" s="13" t="str">
        <f>VLOOKUP(D729,'NIST 800-53 (Rev. 4)'!A:D,4,FALSE)</f>
        <v>P1</v>
      </c>
    </row>
    <row r="730" spans="1:14">
      <c r="A730" s="13" t="str">
        <f t="shared" si="67"/>
        <v>SI</v>
      </c>
      <c r="B730" s="13" t="str">
        <f>VLOOKUP(A730,Families!A:B,2,FALSE)</f>
        <v xml:space="preserve"> System and Information Integrity</v>
      </c>
      <c r="C730" s="13" t="str">
        <f>VLOOKUP(D730,'NIST 800-53 (Rev. 4)'!A:C,3,FALSE)</f>
        <v>SECURITY ALERTS, ADVISORIES, AND DIRECTIVES</v>
      </c>
      <c r="D730" s="12" t="s">
        <v>559</v>
      </c>
      <c r="E730" s="55">
        <v>1</v>
      </c>
      <c r="F730" s="2" t="str">
        <f t="shared" si="66"/>
        <v>SI-5-1</v>
      </c>
      <c r="G730" s="17" t="s">
        <v>609</v>
      </c>
      <c r="H730" s="13" t="str">
        <f t="shared" si="68"/>
        <v>N</v>
      </c>
      <c r="I730" s="13"/>
      <c r="J730" s="13" t="str">
        <f t="shared" si="69"/>
        <v>N</v>
      </c>
      <c r="K730" s="13" t="str">
        <f>IFERROR(VLOOKUP(F730,'Low High Medium'!I:I,1,FALSE)," ")</f>
        <v xml:space="preserve"> </v>
      </c>
      <c r="L730" s="13" t="str">
        <f t="shared" si="70"/>
        <v>Y</v>
      </c>
      <c r="M730" s="13" t="str">
        <f>IFERROR(VLOOKUP(F730,'Low High Medium'!D:D,1,FALSE)," ")</f>
        <v>SI-5-1</v>
      </c>
      <c r="N730" s="13" t="str">
        <f>VLOOKUP(D730,'NIST 800-53 (Rev. 4)'!A:D,4,FALSE)</f>
        <v>P1</v>
      </c>
    </row>
    <row r="731" spans="1:14">
      <c r="A731" s="13" t="str">
        <f t="shared" si="67"/>
        <v>SI</v>
      </c>
      <c r="B731" s="13" t="str">
        <f>VLOOKUP(A731,Families!A:B,2,FALSE)</f>
        <v xml:space="preserve"> System and Information Integrity</v>
      </c>
      <c r="C731" s="13" t="str">
        <f>VLOOKUP(D731,'NIST 800-53 (Rev. 4)'!A:C,3,FALSE)</f>
        <v>SECURITY FUNCTION VERIFICATION</v>
      </c>
      <c r="D731" s="12" t="s">
        <v>211</v>
      </c>
      <c r="E731" s="55">
        <v>0</v>
      </c>
      <c r="F731" s="2" t="str">
        <f t="shared" si="66"/>
        <v>SI-6-0</v>
      </c>
      <c r="G731" s="17" t="s">
        <v>738</v>
      </c>
      <c r="H731" s="13" t="str">
        <f t="shared" si="68"/>
        <v>N</v>
      </c>
      <c r="I731" s="13"/>
      <c r="J731" s="13" t="str">
        <f t="shared" si="69"/>
        <v>Y</v>
      </c>
      <c r="K731" s="13" t="str">
        <f>IFERROR(VLOOKUP(F731,'Low High Medium'!I:I,1,FALSE)," ")</f>
        <v>SI-6-0</v>
      </c>
      <c r="L731" s="13" t="str">
        <f t="shared" si="70"/>
        <v>Y</v>
      </c>
      <c r="M731" s="13" t="str">
        <f>IFERROR(VLOOKUP(F731,'Low High Medium'!D:D,1,FALSE)," ")</f>
        <v>SI-6-0</v>
      </c>
      <c r="N731" s="13" t="str">
        <f>VLOOKUP(D731,'NIST 800-53 (Rev. 4)'!A:D,4,FALSE)</f>
        <v>P1</v>
      </c>
    </row>
    <row r="732" spans="1:14">
      <c r="A732" s="13" t="str">
        <f t="shared" si="67"/>
        <v>SI</v>
      </c>
      <c r="B732" s="13" t="str">
        <f>VLOOKUP(A732,Families!A:B,2,FALSE)</f>
        <v xml:space="preserve"> System and Information Integrity</v>
      </c>
      <c r="C732" s="13" t="str">
        <f>VLOOKUP(D732,'NIST 800-53 (Rev. 4)'!A:C,3,FALSE)</f>
        <v>SECURITY FUNCTION VERIFICATION</v>
      </c>
      <c r="D732" s="12" t="s">
        <v>211</v>
      </c>
      <c r="E732" s="55">
        <v>1</v>
      </c>
      <c r="F732" s="2" t="str">
        <f t="shared" si="66"/>
        <v>SI-6-1</v>
      </c>
      <c r="G732" s="17" t="s">
        <v>611</v>
      </c>
      <c r="H732" s="13" t="str">
        <f t="shared" si="68"/>
        <v>N</v>
      </c>
      <c r="I732" s="13"/>
      <c r="J732" s="13" t="str">
        <f t="shared" si="69"/>
        <v>N</v>
      </c>
      <c r="K732" s="13" t="str">
        <f>IFERROR(VLOOKUP(F732,'Low High Medium'!I:I,1,FALSE)," ")</f>
        <v xml:space="preserve"> </v>
      </c>
      <c r="L732" s="13" t="str">
        <f t="shared" si="70"/>
        <v>N</v>
      </c>
      <c r="M732" s="13" t="str">
        <f>IFERROR(VLOOKUP(F732,'Low High Medium'!D:D,1,FALSE)," ")</f>
        <v xml:space="preserve"> </v>
      </c>
      <c r="N732" s="13" t="str">
        <f>VLOOKUP(D732,'NIST 800-53 (Rev. 4)'!A:D,4,FALSE)</f>
        <v>P1</v>
      </c>
    </row>
    <row r="733" spans="1:14">
      <c r="A733" s="13" t="str">
        <f t="shared" si="67"/>
        <v>SI</v>
      </c>
      <c r="B733" s="13" t="str">
        <f>VLOOKUP(A733,Families!A:B,2,FALSE)</f>
        <v xml:space="preserve"> System and Information Integrity</v>
      </c>
      <c r="C733" s="13" t="str">
        <f>VLOOKUP(D733,'NIST 800-53 (Rev. 4)'!A:C,3,FALSE)</f>
        <v>SECURITY FUNCTION VERIFICATION</v>
      </c>
      <c r="D733" s="12" t="s">
        <v>211</v>
      </c>
      <c r="E733" s="55">
        <v>2</v>
      </c>
      <c r="F733" s="2" t="str">
        <f t="shared" si="66"/>
        <v>SI-6-2</v>
      </c>
      <c r="G733" s="17" t="s">
        <v>202</v>
      </c>
      <c r="H733" s="13" t="str">
        <f t="shared" si="68"/>
        <v>N</v>
      </c>
      <c r="I733" s="13"/>
      <c r="J733" s="13" t="str">
        <f t="shared" si="69"/>
        <v>N</v>
      </c>
      <c r="K733" s="13" t="str">
        <f>IFERROR(VLOOKUP(F733,'Low High Medium'!I:I,1,FALSE)," ")</f>
        <v xml:space="preserve"> </v>
      </c>
      <c r="L733" s="13" t="str">
        <f t="shared" si="70"/>
        <v>N</v>
      </c>
      <c r="M733" s="13" t="str">
        <f>IFERROR(VLOOKUP(F733,'Low High Medium'!D:D,1,FALSE)," ")</f>
        <v xml:space="preserve"> </v>
      </c>
      <c r="N733" s="13" t="str">
        <f>VLOOKUP(D733,'NIST 800-53 (Rev. 4)'!A:D,4,FALSE)</f>
        <v>P1</v>
      </c>
    </row>
    <row r="734" spans="1:14">
      <c r="A734" s="13" t="str">
        <f t="shared" si="67"/>
        <v>SI</v>
      </c>
      <c r="B734" s="13" t="str">
        <f>VLOOKUP(A734,Families!A:B,2,FALSE)</f>
        <v xml:space="preserve"> System and Information Integrity</v>
      </c>
      <c r="C734" s="13" t="str">
        <f>VLOOKUP(D734,'NIST 800-53 (Rev. 4)'!A:C,3,FALSE)</f>
        <v>SECURITY FUNCTION VERIFICATION</v>
      </c>
      <c r="D734" s="12" t="s">
        <v>211</v>
      </c>
      <c r="E734" s="55">
        <v>3</v>
      </c>
      <c r="F734" s="2" t="str">
        <f t="shared" si="66"/>
        <v>SI-6-3</v>
      </c>
      <c r="G734" s="17" t="s">
        <v>212</v>
      </c>
      <c r="H734" s="13" t="str">
        <f t="shared" si="68"/>
        <v>N</v>
      </c>
      <c r="I734" s="13"/>
      <c r="J734" s="13" t="str">
        <f t="shared" si="69"/>
        <v>N</v>
      </c>
      <c r="K734" s="13" t="str">
        <f>IFERROR(VLOOKUP(F734,'Low High Medium'!I:I,1,FALSE)," ")</f>
        <v xml:space="preserve"> </v>
      </c>
      <c r="L734" s="13" t="str">
        <f t="shared" si="70"/>
        <v>N</v>
      </c>
      <c r="M734" s="13" t="str">
        <f>IFERROR(VLOOKUP(F734,'Low High Medium'!D:D,1,FALSE)," ")</f>
        <v xml:space="preserve"> </v>
      </c>
      <c r="N734" s="13" t="str">
        <f>VLOOKUP(D734,'NIST 800-53 (Rev. 4)'!A:D,4,FALSE)</f>
        <v>P1</v>
      </c>
    </row>
    <row r="735" spans="1:14">
      <c r="A735" s="13" t="str">
        <f t="shared" si="67"/>
        <v>SI</v>
      </c>
      <c r="B735" s="13" t="str">
        <f>VLOOKUP(A735,Families!A:B,2,FALSE)</f>
        <v xml:space="preserve"> System and Information Integrity</v>
      </c>
      <c r="C735" s="13" t="str">
        <f>VLOOKUP(D735,'NIST 800-53 (Rev. 4)'!A:C,3,FALSE)</f>
        <v>SOFTWARE, FIRMWARE, AND INFORMATION INTEGRITY</v>
      </c>
      <c r="D735" s="12" t="s">
        <v>94</v>
      </c>
      <c r="E735" s="55">
        <v>0</v>
      </c>
      <c r="F735" s="2" t="str">
        <f t="shared" si="66"/>
        <v>SI-7-0</v>
      </c>
      <c r="G735" s="17" t="s">
        <v>739</v>
      </c>
      <c r="H735" s="13" t="str">
        <f t="shared" si="68"/>
        <v>N</v>
      </c>
      <c r="I735" s="13"/>
      <c r="J735" s="13" t="str">
        <f t="shared" si="69"/>
        <v>Y</v>
      </c>
      <c r="K735" s="13" t="str">
        <f>IFERROR(VLOOKUP(F735,'Low High Medium'!I:I,1,FALSE)," ")</f>
        <v>SI-7-0</v>
      </c>
      <c r="L735" s="13" t="str">
        <f t="shared" si="70"/>
        <v>Y</v>
      </c>
      <c r="M735" s="13" t="str">
        <f>IFERROR(VLOOKUP(F735,'Low High Medium'!D:D,1,FALSE)," ")</f>
        <v>SI-7-0</v>
      </c>
      <c r="N735" s="13" t="str">
        <f>VLOOKUP(D735,'NIST 800-53 (Rev. 4)'!A:D,4,FALSE)</f>
        <v>P1</v>
      </c>
    </row>
    <row r="736" spans="1:14">
      <c r="A736" s="13" t="str">
        <f t="shared" si="67"/>
        <v>SI</v>
      </c>
      <c r="B736" s="13" t="str">
        <f>VLOOKUP(A736,Families!A:B,2,FALSE)</f>
        <v xml:space="preserve"> System and Information Integrity</v>
      </c>
      <c r="C736" s="13" t="str">
        <f>VLOOKUP(D736,'NIST 800-53 (Rev. 4)'!A:C,3,FALSE)</f>
        <v>SOFTWARE, FIRMWARE, AND INFORMATION INTEGRITY</v>
      </c>
      <c r="D736" s="12" t="s">
        <v>94</v>
      </c>
      <c r="E736" s="55">
        <v>1</v>
      </c>
      <c r="F736" s="2" t="str">
        <f t="shared" si="66"/>
        <v>SI-7-1</v>
      </c>
      <c r="G736" s="17" t="s">
        <v>609</v>
      </c>
      <c r="H736" s="13" t="str">
        <f t="shared" si="68"/>
        <v>N</v>
      </c>
      <c r="I736" s="13"/>
      <c r="J736" s="13" t="str">
        <f t="shared" si="69"/>
        <v>Y</v>
      </c>
      <c r="K736" s="13" t="str">
        <f>IFERROR(VLOOKUP(F736,'Low High Medium'!I:I,1,FALSE)," ")</f>
        <v>SI-7-1</v>
      </c>
      <c r="L736" s="13" t="str">
        <f t="shared" si="70"/>
        <v>Y</v>
      </c>
      <c r="M736" s="13" t="str">
        <f>IFERROR(VLOOKUP(F736,'Low High Medium'!D:D,1,FALSE)," ")</f>
        <v>SI-7-1</v>
      </c>
      <c r="N736" s="13" t="str">
        <f>VLOOKUP(D736,'NIST 800-53 (Rev. 4)'!A:D,4,FALSE)</f>
        <v>P1</v>
      </c>
    </row>
    <row r="737" spans="1:14">
      <c r="A737" s="13" t="str">
        <f t="shared" si="67"/>
        <v>SI</v>
      </c>
      <c r="B737" s="13" t="str">
        <f>VLOOKUP(A737,Families!A:B,2,FALSE)</f>
        <v xml:space="preserve"> System and Information Integrity</v>
      </c>
      <c r="C737" s="13" t="str">
        <f>VLOOKUP(D737,'NIST 800-53 (Rev. 4)'!A:C,3,FALSE)</f>
        <v>SOFTWARE, FIRMWARE, AND INFORMATION INTEGRITY</v>
      </c>
      <c r="D737" s="12" t="s">
        <v>94</v>
      </c>
      <c r="E737" s="55">
        <v>2</v>
      </c>
      <c r="F737" s="2" t="str">
        <f t="shared" si="66"/>
        <v>SI-7-2</v>
      </c>
      <c r="G737" s="17" t="s">
        <v>609</v>
      </c>
      <c r="H737" s="13" t="str">
        <f t="shared" si="68"/>
        <v>N</v>
      </c>
      <c r="I737" s="13"/>
      <c r="J737" s="13" t="str">
        <f t="shared" si="69"/>
        <v>N</v>
      </c>
      <c r="K737" s="13" t="str">
        <f>IFERROR(VLOOKUP(F737,'Low High Medium'!I:I,1,FALSE)," ")</f>
        <v xml:space="preserve"> </v>
      </c>
      <c r="L737" s="13" t="str">
        <f t="shared" si="70"/>
        <v>Y</v>
      </c>
      <c r="M737" s="13" t="str">
        <f>IFERROR(VLOOKUP(F737,'Low High Medium'!D:D,1,FALSE)," ")</f>
        <v>SI-7-2</v>
      </c>
      <c r="N737" s="13" t="str">
        <f>VLOOKUP(D737,'NIST 800-53 (Rev. 4)'!A:D,4,FALSE)</f>
        <v>P1</v>
      </c>
    </row>
    <row r="738" spans="1:14">
      <c r="A738" s="13" t="str">
        <f t="shared" si="67"/>
        <v>SI</v>
      </c>
      <c r="B738" s="13" t="str">
        <f>VLOOKUP(A738,Families!A:B,2,FALSE)</f>
        <v xml:space="preserve"> System and Information Integrity</v>
      </c>
      <c r="C738" s="13" t="str">
        <f>VLOOKUP(D738,'NIST 800-53 (Rev. 4)'!A:C,3,FALSE)</f>
        <v>SOFTWARE, FIRMWARE, AND INFORMATION INTEGRITY</v>
      </c>
      <c r="D738" s="12" t="s">
        <v>94</v>
      </c>
      <c r="E738" s="55">
        <v>3</v>
      </c>
      <c r="F738" s="2" t="str">
        <f t="shared" si="66"/>
        <v>SI-7-3</v>
      </c>
      <c r="G738" s="17" t="s">
        <v>213</v>
      </c>
      <c r="H738" s="13" t="str">
        <f t="shared" si="68"/>
        <v>N</v>
      </c>
      <c r="I738" s="13"/>
      <c r="J738" s="13" t="str">
        <f t="shared" si="69"/>
        <v>N</v>
      </c>
      <c r="K738" s="13" t="str">
        <f>IFERROR(VLOOKUP(F738,'Low High Medium'!I:I,1,FALSE)," ")</f>
        <v xml:space="preserve"> </v>
      </c>
      <c r="L738" s="13" t="str">
        <f t="shared" si="70"/>
        <v>N</v>
      </c>
      <c r="M738" s="13" t="str">
        <f>IFERROR(VLOOKUP(F738,'Low High Medium'!D:D,1,FALSE)," ")</f>
        <v xml:space="preserve"> </v>
      </c>
      <c r="N738" s="13" t="str">
        <f>VLOOKUP(D738,'NIST 800-53 (Rev. 4)'!A:D,4,FALSE)</f>
        <v>P1</v>
      </c>
    </row>
    <row r="739" spans="1:14">
      <c r="A739" s="13" t="str">
        <f t="shared" si="67"/>
        <v>SI</v>
      </c>
      <c r="B739" s="13" t="str">
        <f>VLOOKUP(A739,Families!A:B,2,FALSE)</f>
        <v xml:space="preserve"> System and Information Integrity</v>
      </c>
      <c r="C739" s="13" t="str">
        <f>VLOOKUP(D739,'NIST 800-53 (Rev. 4)'!A:C,3,FALSE)</f>
        <v>SOFTWARE, FIRMWARE, AND INFORMATION INTEGRITY</v>
      </c>
      <c r="D739" s="12" t="s">
        <v>94</v>
      </c>
      <c r="E739" s="55">
        <v>4</v>
      </c>
      <c r="F739" s="2" t="str">
        <f t="shared" si="66"/>
        <v>SI-7-4</v>
      </c>
      <c r="G739" s="17" t="s">
        <v>611</v>
      </c>
      <c r="H739" s="13" t="str">
        <f t="shared" si="68"/>
        <v>N</v>
      </c>
      <c r="I739" s="13"/>
      <c r="J739" s="13" t="str">
        <f t="shared" si="69"/>
        <v>N</v>
      </c>
      <c r="K739" s="13" t="str">
        <f>IFERROR(VLOOKUP(F739,'Low High Medium'!I:I,1,FALSE)," ")</f>
        <v xml:space="preserve"> </v>
      </c>
      <c r="L739" s="13" t="str">
        <f t="shared" si="70"/>
        <v>N</v>
      </c>
      <c r="M739" s="13" t="str">
        <f>IFERROR(VLOOKUP(F739,'Low High Medium'!D:D,1,FALSE)," ")</f>
        <v xml:space="preserve"> </v>
      </c>
      <c r="N739" s="13" t="str">
        <f>VLOOKUP(D739,'NIST 800-53 (Rev. 4)'!A:D,4,FALSE)</f>
        <v>P1</v>
      </c>
    </row>
    <row r="740" spans="1:14">
      <c r="A740" s="13" t="str">
        <f t="shared" si="67"/>
        <v>SI</v>
      </c>
      <c r="B740" s="13" t="str">
        <f>VLOOKUP(A740,Families!A:B,2,FALSE)</f>
        <v xml:space="preserve"> System and Information Integrity</v>
      </c>
      <c r="C740" s="13" t="str">
        <f>VLOOKUP(D740,'NIST 800-53 (Rev. 4)'!A:C,3,FALSE)</f>
        <v>SOFTWARE, FIRMWARE, AND INFORMATION INTEGRITY</v>
      </c>
      <c r="D740" s="12" t="s">
        <v>94</v>
      </c>
      <c r="E740" s="55">
        <v>5</v>
      </c>
      <c r="F740" s="2" t="str">
        <f t="shared" si="66"/>
        <v>SI-7-5</v>
      </c>
      <c r="G740" s="17" t="s">
        <v>609</v>
      </c>
      <c r="H740" s="13" t="str">
        <f t="shared" si="68"/>
        <v>N</v>
      </c>
      <c r="I740" s="13"/>
      <c r="J740" s="13" t="str">
        <f t="shared" si="69"/>
        <v>N</v>
      </c>
      <c r="K740" s="13" t="str">
        <f>IFERROR(VLOOKUP(F740,'Low High Medium'!I:I,1,FALSE)," ")</f>
        <v xml:space="preserve"> </v>
      </c>
      <c r="L740" s="13" t="str">
        <f t="shared" si="70"/>
        <v>Y</v>
      </c>
      <c r="M740" s="13" t="str">
        <f>IFERROR(VLOOKUP(F740,'Low High Medium'!D:D,1,FALSE)," ")</f>
        <v>SI-7-5</v>
      </c>
      <c r="N740" s="13" t="str">
        <f>VLOOKUP(D740,'NIST 800-53 (Rev. 4)'!A:D,4,FALSE)</f>
        <v>P1</v>
      </c>
    </row>
    <row r="741" spans="1:14">
      <c r="A741" s="13" t="str">
        <f t="shared" si="67"/>
        <v>SI</v>
      </c>
      <c r="B741" s="13" t="str">
        <f>VLOOKUP(A741,Families!A:B,2,FALSE)</f>
        <v xml:space="preserve"> System and Information Integrity</v>
      </c>
      <c r="C741" s="13" t="str">
        <f>VLOOKUP(D741,'NIST 800-53 (Rev. 4)'!A:C,3,FALSE)</f>
        <v>SOFTWARE, FIRMWARE, AND INFORMATION INTEGRITY</v>
      </c>
      <c r="D741" s="12" t="s">
        <v>94</v>
      </c>
      <c r="E741" s="55">
        <v>6</v>
      </c>
      <c r="F741" s="2" t="str">
        <f t="shared" ref="F741:F764" si="72">CONCATENATE(D741,"-",E741)</f>
        <v>SI-7-6</v>
      </c>
      <c r="G741" s="17" t="s">
        <v>79</v>
      </c>
      <c r="H741" s="13" t="str">
        <f t="shared" si="68"/>
        <v>N</v>
      </c>
      <c r="I741" s="13"/>
      <c r="J741" s="13" t="str">
        <f t="shared" si="69"/>
        <v>N</v>
      </c>
      <c r="K741" s="13" t="str">
        <f>IFERROR(VLOOKUP(F741,'Low High Medium'!I:I,1,FALSE)," ")</f>
        <v xml:space="preserve"> </v>
      </c>
      <c r="L741" s="13" t="str">
        <f t="shared" si="70"/>
        <v>N</v>
      </c>
      <c r="M741" s="13" t="str">
        <f>IFERROR(VLOOKUP(F741,'Low High Medium'!D:D,1,FALSE)," ")</f>
        <v xml:space="preserve"> </v>
      </c>
      <c r="N741" s="13" t="str">
        <f>VLOOKUP(D741,'NIST 800-53 (Rev. 4)'!A:D,4,FALSE)</f>
        <v>P1</v>
      </c>
    </row>
    <row r="742" spans="1:14">
      <c r="A742" s="13" t="str">
        <f t="shared" si="67"/>
        <v>SI</v>
      </c>
      <c r="B742" s="13" t="str">
        <f>VLOOKUP(A742,Families!A:B,2,FALSE)</f>
        <v xml:space="preserve"> System and Information Integrity</v>
      </c>
      <c r="C742" s="13" t="str">
        <f>VLOOKUP(D742,'NIST 800-53 (Rev. 4)'!A:C,3,FALSE)</f>
        <v>SOFTWARE, FIRMWARE, AND INFORMATION INTEGRITY</v>
      </c>
      <c r="D742" s="12" t="s">
        <v>94</v>
      </c>
      <c r="E742" s="55">
        <v>7</v>
      </c>
      <c r="F742" s="2" t="str">
        <f t="shared" si="72"/>
        <v>SI-7-7</v>
      </c>
      <c r="G742" s="17" t="s">
        <v>172</v>
      </c>
      <c r="H742" s="13" t="str">
        <f t="shared" si="68"/>
        <v>N</v>
      </c>
      <c r="I742" s="13"/>
      <c r="J742" s="13" t="str">
        <f t="shared" si="69"/>
        <v>Y</v>
      </c>
      <c r="K742" s="13" t="str">
        <f>IFERROR(VLOOKUP(F742,'Low High Medium'!I:I,1,FALSE)," ")</f>
        <v>SI-7-7</v>
      </c>
      <c r="L742" s="13" t="str">
        <f t="shared" si="70"/>
        <v>Y</v>
      </c>
      <c r="M742" s="13" t="str">
        <f>IFERROR(VLOOKUP(F742,'Low High Medium'!D:D,1,FALSE)," ")</f>
        <v>SI-7-7</v>
      </c>
      <c r="N742" s="13" t="str">
        <f>VLOOKUP(D742,'NIST 800-53 (Rev. 4)'!A:D,4,FALSE)</f>
        <v>P1</v>
      </c>
    </row>
    <row r="743" spans="1:14">
      <c r="A743" s="13" t="str">
        <f t="shared" si="67"/>
        <v>SI</v>
      </c>
      <c r="B743" s="13" t="str">
        <f>VLOOKUP(A743,Families!A:B,2,FALSE)</f>
        <v xml:space="preserve"> System and Information Integrity</v>
      </c>
      <c r="C743" s="13" t="str">
        <f>VLOOKUP(D743,'NIST 800-53 (Rev. 4)'!A:C,3,FALSE)</f>
        <v>SOFTWARE, FIRMWARE, AND INFORMATION INTEGRITY</v>
      </c>
      <c r="D743" s="12" t="s">
        <v>94</v>
      </c>
      <c r="E743" s="55">
        <v>8</v>
      </c>
      <c r="F743" s="2" t="str">
        <f t="shared" si="72"/>
        <v>SI-7-8</v>
      </c>
      <c r="G743" s="17" t="s">
        <v>137</v>
      </c>
      <c r="H743" s="13" t="str">
        <f t="shared" si="68"/>
        <v>N</v>
      </c>
      <c r="I743" s="13"/>
      <c r="J743" s="13" t="str">
        <f t="shared" si="69"/>
        <v>N</v>
      </c>
      <c r="K743" s="13" t="str">
        <f>IFERROR(VLOOKUP(F743,'Low High Medium'!I:I,1,FALSE)," ")</f>
        <v xml:space="preserve"> </v>
      </c>
      <c r="L743" s="13" t="str">
        <f t="shared" si="70"/>
        <v>N</v>
      </c>
      <c r="M743" s="13" t="str">
        <f>IFERROR(VLOOKUP(F743,'Low High Medium'!D:D,1,FALSE)," ")</f>
        <v xml:space="preserve"> </v>
      </c>
      <c r="N743" s="13" t="str">
        <f>VLOOKUP(D743,'NIST 800-53 (Rev. 4)'!A:D,4,FALSE)</f>
        <v>P1</v>
      </c>
    </row>
    <row r="744" spans="1:14">
      <c r="A744" s="13" t="str">
        <f t="shared" si="67"/>
        <v>SI</v>
      </c>
      <c r="B744" s="13" t="str">
        <f>VLOOKUP(A744,Families!A:B,2,FALSE)</f>
        <v xml:space="preserve"> System and Information Integrity</v>
      </c>
      <c r="C744" s="13" t="str">
        <f>VLOOKUP(D744,'NIST 800-53 (Rev. 4)'!A:C,3,FALSE)</f>
        <v>SOFTWARE, FIRMWARE, AND INFORMATION INTEGRITY</v>
      </c>
      <c r="D744" s="12" t="s">
        <v>94</v>
      </c>
      <c r="E744" s="55">
        <v>9</v>
      </c>
      <c r="F744" s="2" t="str">
        <f t="shared" si="72"/>
        <v>SI-7-9</v>
      </c>
      <c r="G744" s="17" t="s">
        <v>609</v>
      </c>
      <c r="H744" s="13" t="str">
        <f t="shared" si="68"/>
        <v>N</v>
      </c>
      <c r="I744" s="13"/>
      <c r="J744" s="13" t="str">
        <f t="shared" si="69"/>
        <v>N</v>
      </c>
      <c r="K744" s="13" t="str">
        <f>IFERROR(VLOOKUP(F744,'Low High Medium'!I:I,1,FALSE)," ")</f>
        <v xml:space="preserve"> </v>
      </c>
      <c r="L744" s="13" t="str">
        <f t="shared" si="70"/>
        <v>N</v>
      </c>
      <c r="M744" s="13" t="str">
        <f>IFERROR(VLOOKUP(F744,'Low High Medium'!D:D,1,FALSE)," ")</f>
        <v xml:space="preserve"> </v>
      </c>
      <c r="N744" s="13" t="str">
        <f>VLOOKUP(D744,'NIST 800-53 (Rev. 4)'!A:D,4,FALSE)</f>
        <v>P1</v>
      </c>
    </row>
    <row r="745" spans="1:14">
      <c r="A745" s="13" t="str">
        <f t="shared" si="67"/>
        <v>SI</v>
      </c>
      <c r="B745" s="13" t="str">
        <f>VLOOKUP(A745,Families!A:B,2,FALSE)</f>
        <v xml:space="preserve"> System and Information Integrity</v>
      </c>
      <c r="C745" s="13" t="str">
        <f>VLOOKUP(D745,'NIST 800-53 (Rev. 4)'!A:C,3,FALSE)</f>
        <v>SOFTWARE, FIRMWARE, AND INFORMATION INTEGRITY</v>
      </c>
      <c r="D745" s="12" t="s">
        <v>94</v>
      </c>
      <c r="E745" s="55">
        <v>10</v>
      </c>
      <c r="F745" s="2" t="str">
        <f t="shared" si="72"/>
        <v>SI-7-10</v>
      </c>
      <c r="G745" s="17" t="s">
        <v>609</v>
      </c>
      <c r="H745" s="13" t="str">
        <f t="shared" si="68"/>
        <v>N</v>
      </c>
      <c r="I745" s="13"/>
      <c r="J745" s="13" t="str">
        <f t="shared" si="69"/>
        <v>N</v>
      </c>
      <c r="K745" s="13" t="str">
        <f>IFERROR(VLOOKUP(F745,'Low High Medium'!I:I,1,FALSE)," ")</f>
        <v xml:space="preserve"> </v>
      </c>
      <c r="L745" s="13" t="str">
        <f t="shared" si="70"/>
        <v>N</v>
      </c>
      <c r="M745" s="13" t="str">
        <f>IFERROR(VLOOKUP(F745,'Low High Medium'!D:D,1,FALSE)," ")</f>
        <v xml:space="preserve"> </v>
      </c>
      <c r="N745" s="13" t="str">
        <f>VLOOKUP(D745,'NIST 800-53 (Rev. 4)'!A:D,4,FALSE)</f>
        <v>P1</v>
      </c>
    </row>
    <row r="746" spans="1:14">
      <c r="A746" s="13" t="str">
        <f t="shared" si="67"/>
        <v>SI</v>
      </c>
      <c r="B746" s="13" t="str">
        <f>VLOOKUP(A746,Families!A:B,2,FALSE)</f>
        <v xml:space="preserve"> System and Information Integrity</v>
      </c>
      <c r="C746" s="13" t="str">
        <f>VLOOKUP(D746,'NIST 800-53 (Rev. 4)'!A:C,3,FALSE)</f>
        <v>SOFTWARE, FIRMWARE, AND INFORMATION INTEGRITY</v>
      </c>
      <c r="D746" s="12" t="s">
        <v>94</v>
      </c>
      <c r="E746" s="55">
        <v>11</v>
      </c>
      <c r="F746" s="2" t="str">
        <f t="shared" si="72"/>
        <v>SI-7-11</v>
      </c>
      <c r="G746" s="17" t="s">
        <v>609</v>
      </c>
      <c r="H746" s="13" t="str">
        <f t="shared" si="68"/>
        <v>N</v>
      </c>
      <c r="I746" s="13"/>
      <c r="J746" s="13" t="str">
        <f t="shared" si="69"/>
        <v>N</v>
      </c>
      <c r="K746" s="13" t="str">
        <f>IFERROR(VLOOKUP(F746,'Low High Medium'!I:I,1,FALSE)," ")</f>
        <v xml:space="preserve"> </v>
      </c>
      <c r="L746" s="13" t="str">
        <f t="shared" si="70"/>
        <v>N</v>
      </c>
      <c r="M746" s="13" t="str">
        <f>IFERROR(VLOOKUP(F746,'Low High Medium'!D:D,1,FALSE)," ")</f>
        <v xml:space="preserve"> </v>
      </c>
      <c r="N746" s="13" t="str">
        <f>VLOOKUP(D746,'NIST 800-53 (Rev. 4)'!A:D,4,FALSE)</f>
        <v>P1</v>
      </c>
    </row>
    <row r="747" spans="1:14">
      <c r="A747" s="13" t="str">
        <f t="shared" si="67"/>
        <v>SI</v>
      </c>
      <c r="B747" s="13" t="str">
        <f>VLOOKUP(A747,Families!A:B,2,FALSE)</f>
        <v xml:space="preserve"> System and Information Integrity</v>
      </c>
      <c r="C747" s="13" t="str">
        <f>VLOOKUP(D747,'NIST 800-53 (Rev. 4)'!A:C,3,FALSE)</f>
        <v>SOFTWARE, FIRMWARE, AND INFORMATION INTEGRITY</v>
      </c>
      <c r="D747" s="12" t="s">
        <v>94</v>
      </c>
      <c r="E747" s="55">
        <v>12</v>
      </c>
      <c r="F747" s="2" t="str">
        <f t="shared" si="72"/>
        <v>SI-7-12</v>
      </c>
      <c r="G747" s="17" t="s">
        <v>609</v>
      </c>
      <c r="H747" s="13" t="str">
        <f t="shared" si="68"/>
        <v>N</v>
      </c>
      <c r="I747" s="13"/>
      <c r="J747" s="13" t="str">
        <f t="shared" si="69"/>
        <v>N</v>
      </c>
      <c r="K747" s="13" t="str">
        <f>IFERROR(VLOOKUP(F747,'Low High Medium'!I:I,1,FALSE)," ")</f>
        <v xml:space="preserve"> </v>
      </c>
      <c r="L747" s="13" t="str">
        <f t="shared" si="70"/>
        <v>N</v>
      </c>
      <c r="M747" s="13" t="str">
        <f>IFERROR(VLOOKUP(F747,'Low High Medium'!D:D,1,FALSE)," ")</f>
        <v xml:space="preserve"> </v>
      </c>
      <c r="N747" s="13" t="str">
        <f>VLOOKUP(D747,'NIST 800-53 (Rev. 4)'!A:D,4,FALSE)</f>
        <v>P1</v>
      </c>
    </row>
    <row r="748" spans="1:14">
      <c r="A748" s="13" t="str">
        <f t="shared" si="67"/>
        <v>SI</v>
      </c>
      <c r="B748" s="13" t="str">
        <f>VLOOKUP(A748,Families!A:B,2,FALSE)</f>
        <v xml:space="preserve"> System and Information Integrity</v>
      </c>
      <c r="C748" s="13" t="str">
        <f>VLOOKUP(D748,'NIST 800-53 (Rev. 4)'!A:C,3,FALSE)</f>
        <v>SOFTWARE, FIRMWARE, AND INFORMATION INTEGRITY</v>
      </c>
      <c r="D748" s="12" t="s">
        <v>94</v>
      </c>
      <c r="E748" s="55">
        <v>13</v>
      </c>
      <c r="F748" s="2" t="str">
        <f t="shared" si="72"/>
        <v>SI-7-13</v>
      </c>
      <c r="G748" s="17" t="s">
        <v>609</v>
      </c>
      <c r="H748" s="13" t="str">
        <f t="shared" si="68"/>
        <v>N</v>
      </c>
      <c r="I748" s="13"/>
      <c r="J748" s="13" t="str">
        <f t="shared" si="69"/>
        <v>N</v>
      </c>
      <c r="K748" s="13" t="str">
        <f>IFERROR(VLOOKUP(F748,'Low High Medium'!I:I,1,FALSE)," ")</f>
        <v xml:space="preserve"> </v>
      </c>
      <c r="L748" s="13" t="str">
        <f t="shared" si="70"/>
        <v>N</v>
      </c>
      <c r="M748" s="13" t="str">
        <f>IFERROR(VLOOKUP(F748,'Low High Medium'!D:D,1,FALSE)," ")</f>
        <v xml:space="preserve"> </v>
      </c>
      <c r="N748" s="13" t="str">
        <f>VLOOKUP(D748,'NIST 800-53 (Rev. 4)'!A:D,4,FALSE)</f>
        <v>P1</v>
      </c>
    </row>
    <row r="749" spans="1:14">
      <c r="A749" s="13" t="str">
        <f t="shared" si="67"/>
        <v>SI</v>
      </c>
      <c r="B749" s="13" t="str">
        <f>VLOOKUP(A749,Families!A:B,2,FALSE)</f>
        <v xml:space="preserve"> System and Information Integrity</v>
      </c>
      <c r="C749" s="13" t="str">
        <f>VLOOKUP(D749,'NIST 800-53 (Rev. 4)'!A:C,3,FALSE)</f>
        <v>SOFTWARE, FIRMWARE, AND INFORMATION INTEGRITY</v>
      </c>
      <c r="D749" s="12" t="s">
        <v>94</v>
      </c>
      <c r="E749" s="55">
        <v>14</v>
      </c>
      <c r="F749" s="2" t="str">
        <f t="shared" si="72"/>
        <v>SI-7-14</v>
      </c>
      <c r="G749" s="17" t="s">
        <v>173</v>
      </c>
      <c r="H749" s="13" t="str">
        <f t="shared" si="68"/>
        <v>N</v>
      </c>
      <c r="I749" s="13"/>
      <c r="J749" s="13" t="str">
        <f t="shared" si="69"/>
        <v>N</v>
      </c>
      <c r="K749" s="13" t="str">
        <f>IFERROR(VLOOKUP(F749,'Low High Medium'!I:I,1,FALSE)," ")</f>
        <v xml:space="preserve"> </v>
      </c>
      <c r="L749" s="13" t="str">
        <f t="shared" si="70"/>
        <v>Y</v>
      </c>
      <c r="M749" s="13" t="str">
        <f>IFERROR(VLOOKUP(F749,'Low High Medium'!D:D,1,FALSE)," ")</f>
        <v>SI-7-14</v>
      </c>
      <c r="N749" s="13" t="str">
        <f>VLOOKUP(D749,'NIST 800-53 (Rev. 4)'!A:D,4,FALSE)</f>
        <v>P1</v>
      </c>
    </row>
    <row r="750" spans="1:14">
      <c r="A750" s="13" t="str">
        <f t="shared" si="67"/>
        <v>SI</v>
      </c>
      <c r="B750" s="13" t="str">
        <f>VLOOKUP(A750,Families!A:B,2,FALSE)</f>
        <v xml:space="preserve"> System and Information Integrity</v>
      </c>
      <c r="C750" s="13" t="str">
        <f>VLOOKUP(D750,'NIST 800-53 (Rev. 4)'!A:C,3,FALSE)</f>
        <v>SOFTWARE, FIRMWARE, AND INFORMATION INTEGRITY</v>
      </c>
      <c r="D750" s="12" t="s">
        <v>94</v>
      </c>
      <c r="E750" s="55">
        <v>15</v>
      </c>
      <c r="F750" s="2" t="str">
        <f t="shared" si="72"/>
        <v>SI-7-15</v>
      </c>
      <c r="G750" s="17" t="s">
        <v>609</v>
      </c>
      <c r="H750" s="13" t="str">
        <f t="shared" si="68"/>
        <v>N</v>
      </c>
      <c r="I750" s="13"/>
      <c r="J750" s="13" t="str">
        <f t="shared" si="69"/>
        <v>N</v>
      </c>
      <c r="K750" s="13" t="str">
        <f>IFERROR(VLOOKUP(F750,'Low High Medium'!I:I,1,FALSE)," ")</f>
        <v xml:space="preserve"> </v>
      </c>
      <c r="L750" s="13" t="str">
        <f t="shared" si="70"/>
        <v>N</v>
      </c>
      <c r="M750" s="13" t="str">
        <f>IFERROR(VLOOKUP(F750,'Low High Medium'!D:D,1,FALSE)," ")</f>
        <v xml:space="preserve"> </v>
      </c>
      <c r="N750" s="13" t="str">
        <f>VLOOKUP(D750,'NIST 800-53 (Rev. 4)'!A:D,4,FALSE)</f>
        <v>P1</v>
      </c>
    </row>
    <row r="751" spans="1:14">
      <c r="A751" s="13" t="str">
        <f t="shared" si="67"/>
        <v>SI</v>
      </c>
      <c r="B751" s="13" t="str">
        <f>VLOOKUP(A751,Families!A:B,2,FALSE)</f>
        <v xml:space="preserve"> System and Information Integrity</v>
      </c>
      <c r="C751" s="13" t="str">
        <f>VLOOKUP(D751,'NIST 800-53 (Rev. 4)'!A:C,3,FALSE)</f>
        <v>SOFTWARE, FIRMWARE, AND INFORMATION INTEGRITY</v>
      </c>
      <c r="D751" s="12" t="s">
        <v>94</v>
      </c>
      <c r="E751" s="55">
        <v>16</v>
      </c>
      <c r="F751" s="2" t="str">
        <f t="shared" si="72"/>
        <v>SI-7-16</v>
      </c>
      <c r="G751" s="17" t="s">
        <v>609</v>
      </c>
      <c r="H751" s="13" t="str">
        <f t="shared" si="68"/>
        <v>N</v>
      </c>
      <c r="I751" s="13"/>
      <c r="J751" s="13" t="str">
        <f t="shared" si="69"/>
        <v>N</v>
      </c>
      <c r="K751" s="13" t="str">
        <f>IFERROR(VLOOKUP(F751,'Low High Medium'!I:I,1,FALSE)," ")</f>
        <v xml:space="preserve"> </v>
      </c>
      <c r="L751" s="13" t="str">
        <f t="shared" si="70"/>
        <v>N</v>
      </c>
      <c r="M751" s="13" t="str">
        <f>IFERROR(VLOOKUP(F751,'Low High Medium'!D:D,1,FALSE)," ")</f>
        <v xml:space="preserve"> </v>
      </c>
      <c r="N751" s="13" t="str">
        <f>VLOOKUP(D751,'NIST 800-53 (Rev. 4)'!A:D,4,FALSE)</f>
        <v>P1</v>
      </c>
    </row>
    <row r="752" spans="1:14">
      <c r="A752" s="13" t="str">
        <f t="shared" si="67"/>
        <v>SI</v>
      </c>
      <c r="B752" s="13" t="str">
        <f>VLOOKUP(A752,Families!A:B,2,FALSE)</f>
        <v xml:space="preserve"> System and Information Integrity</v>
      </c>
      <c r="C752" s="13" t="str">
        <f>VLOOKUP(D752,'NIST 800-53 (Rev. 4)'!A:C,3,FALSE)</f>
        <v>SPAM PROTECTION</v>
      </c>
      <c r="D752" s="12" t="s">
        <v>205</v>
      </c>
      <c r="E752" s="55">
        <v>0</v>
      </c>
      <c r="F752" s="2" t="str">
        <f t="shared" si="72"/>
        <v>SI-8-0</v>
      </c>
      <c r="G752" s="17" t="s">
        <v>740</v>
      </c>
      <c r="H752" s="13" t="str">
        <f t="shared" si="68"/>
        <v>N</v>
      </c>
      <c r="I752" s="13"/>
      <c r="J752" s="13" t="str">
        <f t="shared" si="69"/>
        <v>Y</v>
      </c>
      <c r="K752" s="13" t="str">
        <f>IFERROR(VLOOKUP(F752,'Low High Medium'!I:I,1,FALSE)," ")</f>
        <v>SI-8-0</v>
      </c>
      <c r="L752" s="13" t="str">
        <f t="shared" si="70"/>
        <v>Y</v>
      </c>
      <c r="M752" s="13" t="str">
        <f>IFERROR(VLOOKUP(F752,'Low High Medium'!D:D,1,FALSE)," ")</f>
        <v>SI-8-0</v>
      </c>
      <c r="N752" s="13" t="str">
        <f>VLOOKUP(D752,'NIST 800-53 (Rev. 4)'!A:D,4,FALSE)</f>
        <v>P2</v>
      </c>
    </row>
    <row r="753" spans="1:14">
      <c r="A753" s="13" t="str">
        <f t="shared" si="67"/>
        <v>SI</v>
      </c>
      <c r="B753" s="13" t="str">
        <f>VLOOKUP(A753,Families!A:B,2,FALSE)</f>
        <v xml:space="preserve"> System and Information Integrity</v>
      </c>
      <c r="C753" s="13" t="str">
        <f>VLOOKUP(D753,'NIST 800-53 (Rev. 4)'!A:C,3,FALSE)</f>
        <v>SPAM PROTECTION</v>
      </c>
      <c r="D753" s="12" t="s">
        <v>205</v>
      </c>
      <c r="E753" s="55">
        <v>1</v>
      </c>
      <c r="F753" s="2" t="str">
        <f t="shared" si="72"/>
        <v>SI-8-1</v>
      </c>
      <c r="G753" s="17" t="s">
        <v>214</v>
      </c>
      <c r="H753" s="13" t="str">
        <f t="shared" si="68"/>
        <v>N</v>
      </c>
      <c r="I753" s="13"/>
      <c r="J753" s="13" t="str">
        <f t="shared" si="69"/>
        <v>Y</v>
      </c>
      <c r="K753" s="13" t="str">
        <f>IFERROR(VLOOKUP(F753,'Low High Medium'!I:I,1,FALSE)," ")</f>
        <v>SI-8-1</v>
      </c>
      <c r="L753" s="13" t="str">
        <f t="shared" si="70"/>
        <v>Y</v>
      </c>
      <c r="M753" s="13" t="str">
        <f>IFERROR(VLOOKUP(F753,'Low High Medium'!D:D,1,FALSE)," ")</f>
        <v>SI-8-1</v>
      </c>
      <c r="N753" s="13" t="str">
        <f>VLOOKUP(D753,'NIST 800-53 (Rev. 4)'!A:D,4,FALSE)</f>
        <v>P2</v>
      </c>
    </row>
    <row r="754" spans="1:14">
      <c r="A754" s="13" t="str">
        <f t="shared" si="67"/>
        <v>SI</v>
      </c>
      <c r="B754" s="13" t="str">
        <f>VLOOKUP(A754,Families!A:B,2,FALSE)</f>
        <v xml:space="preserve"> System and Information Integrity</v>
      </c>
      <c r="C754" s="13" t="str">
        <f>VLOOKUP(D754,'NIST 800-53 (Rev. 4)'!A:C,3,FALSE)</f>
        <v>SPAM PROTECTION</v>
      </c>
      <c r="D754" s="12" t="s">
        <v>205</v>
      </c>
      <c r="E754" s="55">
        <v>2</v>
      </c>
      <c r="F754" s="2" t="str">
        <f t="shared" si="72"/>
        <v>SI-8-2</v>
      </c>
      <c r="G754" s="17" t="s">
        <v>609</v>
      </c>
      <c r="H754" s="13" t="str">
        <f t="shared" si="68"/>
        <v>N</v>
      </c>
      <c r="I754" s="13"/>
      <c r="J754" s="13" t="str">
        <f t="shared" si="69"/>
        <v>Y</v>
      </c>
      <c r="K754" s="13" t="str">
        <f>IFERROR(VLOOKUP(F754,'Low High Medium'!I:I,1,FALSE)," ")</f>
        <v>SI-8-2</v>
      </c>
      <c r="L754" s="13" t="str">
        <f t="shared" si="70"/>
        <v>Y</v>
      </c>
      <c r="M754" s="13" t="str">
        <f>IFERROR(VLOOKUP(F754,'Low High Medium'!D:D,1,FALSE)," ")</f>
        <v>SI-8-2</v>
      </c>
      <c r="N754" s="13" t="str">
        <f>VLOOKUP(D754,'NIST 800-53 (Rev. 4)'!A:D,4,FALSE)</f>
        <v>P2</v>
      </c>
    </row>
    <row r="755" spans="1:14">
      <c r="A755" s="13" t="str">
        <f t="shared" si="67"/>
        <v>SI</v>
      </c>
      <c r="B755" s="13" t="str">
        <f>VLOOKUP(A755,Families!A:B,2,FALSE)</f>
        <v xml:space="preserve"> System and Information Integrity</v>
      </c>
      <c r="C755" s="13" t="str">
        <f>VLOOKUP(D755,'NIST 800-53 (Rev. 4)'!A:C,3,FALSE)</f>
        <v>SPAM PROTECTION</v>
      </c>
      <c r="D755" s="12" t="s">
        <v>205</v>
      </c>
      <c r="E755" s="55">
        <v>3</v>
      </c>
      <c r="F755" s="2" t="str">
        <f t="shared" si="72"/>
        <v>SI-8-3</v>
      </c>
      <c r="G755" s="17" t="s">
        <v>609</v>
      </c>
      <c r="H755" s="13" t="str">
        <f t="shared" si="68"/>
        <v>N</v>
      </c>
      <c r="I755" s="13"/>
      <c r="J755" s="13" t="str">
        <f t="shared" si="69"/>
        <v>N</v>
      </c>
      <c r="K755" s="13" t="str">
        <f>IFERROR(VLOOKUP(F755,'Low High Medium'!I:I,1,FALSE)," ")</f>
        <v xml:space="preserve"> </v>
      </c>
      <c r="L755" s="13" t="str">
        <f t="shared" si="70"/>
        <v>N</v>
      </c>
      <c r="M755" s="13" t="str">
        <f>IFERROR(VLOOKUP(F755,'Low High Medium'!D:D,1,FALSE)," ")</f>
        <v xml:space="preserve"> </v>
      </c>
      <c r="N755" s="13" t="str">
        <f>VLOOKUP(D755,'NIST 800-53 (Rev. 4)'!A:D,4,FALSE)</f>
        <v>P2</v>
      </c>
    </row>
    <row r="756" spans="1:14">
      <c r="A756" s="13" t="str">
        <f t="shared" si="67"/>
        <v>SI</v>
      </c>
      <c r="B756" s="13" t="str">
        <f>VLOOKUP(A756,Families!A:B,2,FALSE)</f>
        <v xml:space="preserve"> System and Information Integrity</v>
      </c>
      <c r="C756" s="13" t="str">
        <f>VLOOKUP(D756,'NIST 800-53 (Rev. 4)'!A:C,3,FALSE)</f>
        <v>INFORMATION INPUT VALIDATION</v>
      </c>
      <c r="D756" s="12" t="s">
        <v>215</v>
      </c>
      <c r="E756" s="55">
        <v>0</v>
      </c>
      <c r="F756" s="2" t="str">
        <f t="shared" si="72"/>
        <v>SI-10-0</v>
      </c>
      <c r="G756" s="17" t="s">
        <v>609</v>
      </c>
      <c r="H756" s="13" t="str">
        <f t="shared" si="68"/>
        <v>N</v>
      </c>
      <c r="I756" s="13"/>
      <c r="J756" s="13" t="str">
        <f t="shared" si="69"/>
        <v>Y</v>
      </c>
      <c r="K756" s="13" t="str">
        <f>IFERROR(VLOOKUP(F756,'Low High Medium'!I:I,1,FALSE)," ")</f>
        <v>SI-10-0</v>
      </c>
      <c r="L756" s="13" t="str">
        <f t="shared" si="70"/>
        <v>Y</v>
      </c>
      <c r="M756" s="13" t="str">
        <f>IFERROR(VLOOKUP(F756,'Low High Medium'!D:D,1,FALSE)," ")</f>
        <v>SI-10-0</v>
      </c>
      <c r="N756" s="13" t="str">
        <f>VLOOKUP(D756,'NIST 800-53 (Rev. 4)'!A:D,4,FALSE)</f>
        <v>P1</v>
      </c>
    </row>
    <row r="757" spans="1:14">
      <c r="A757" s="13" t="str">
        <f t="shared" si="67"/>
        <v>SI</v>
      </c>
      <c r="B757" s="13" t="str">
        <f>VLOOKUP(A757,Families!A:B,2,FALSE)</f>
        <v xml:space="preserve"> System and Information Integrity</v>
      </c>
      <c r="C757" s="13" t="str">
        <f>VLOOKUP(D757,'NIST 800-53 (Rev. 4)'!A:C,3,FALSE)</f>
        <v>INFORMATION INPUT VALIDATION</v>
      </c>
      <c r="D757" s="12" t="s">
        <v>215</v>
      </c>
      <c r="E757" s="55">
        <v>1</v>
      </c>
      <c r="F757" s="2" t="str">
        <f t="shared" si="72"/>
        <v>SI-10-1</v>
      </c>
      <c r="G757" s="17" t="s">
        <v>216</v>
      </c>
      <c r="H757" s="13" t="str">
        <f t="shared" si="68"/>
        <v>N</v>
      </c>
      <c r="I757" s="13"/>
      <c r="J757" s="13" t="str">
        <f t="shared" si="69"/>
        <v>N</v>
      </c>
      <c r="K757" s="13" t="str">
        <f>IFERROR(VLOOKUP(F757,'Low High Medium'!I:I,1,FALSE)," ")</f>
        <v xml:space="preserve"> </v>
      </c>
      <c r="L757" s="13" t="str">
        <f t="shared" si="70"/>
        <v>N</v>
      </c>
      <c r="M757" s="13" t="str">
        <f>IFERROR(VLOOKUP(F757,'Low High Medium'!D:D,1,FALSE)," ")</f>
        <v xml:space="preserve"> </v>
      </c>
      <c r="N757" s="13" t="str">
        <f>VLOOKUP(D757,'NIST 800-53 (Rev. 4)'!A:D,4,FALSE)</f>
        <v>P1</v>
      </c>
    </row>
    <row r="758" spans="1:14">
      <c r="A758" s="13" t="str">
        <f t="shared" si="67"/>
        <v>SI</v>
      </c>
      <c r="B758" s="13" t="str">
        <f>VLOOKUP(A758,Families!A:B,2,FALSE)</f>
        <v xml:space="preserve"> System and Information Integrity</v>
      </c>
      <c r="C758" s="13" t="str">
        <f>VLOOKUP(D758,'NIST 800-53 (Rev. 4)'!A:C,3,FALSE)</f>
        <v>INFORMATION INPUT VALIDATION</v>
      </c>
      <c r="D758" s="12" t="s">
        <v>215</v>
      </c>
      <c r="E758" s="55">
        <v>2</v>
      </c>
      <c r="F758" s="2" t="str">
        <f t="shared" si="72"/>
        <v>SI-10-2</v>
      </c>
      <c r="G758" s="17" t="s">
        <v>609</v>
      </c>
      <c r="H758" s="13" t="str">
        <f t="shared" si="68"/>
        <v>N</v>
      </c>
      <c r="I758" s="13"/>
      <c r="J758" s="13" t="str">
        <f t="shared" si="69"/>
        <v>N</v>
      </c>
      <c r="K758" s="13" t="str">
        <f>IFERROR(VLOOKUP(F758,'Low High Medium'!I:I,1,FALSE)," ")</f>
        <v xml:space="preserve"> </v>
      </c>
      <c r="L758" s="13" t="str">
        <f t="shared" si="70"/>
        <v>N</v>
      </c>
      <c r="M758" s="13" t="str">
        <f>IFERROR(VLOOKUP(F758,'Low High Medium'!D:D,1,FALSE)," ")</f>
        <v xml:space="preserve"> </v>
      </c>
      <c r="N758" s="13" t="str">
        <f>VLOOKUP(D758,'NIST 800-53 (Rev. 4)'!A:D,4,FALSE)</f>
        <v>P1</v>
      </c>
    </row>
    <row r="759" spans="1:14">
      <c r="A759" s="13" t="str">
        <f t="shared" si="67"/>
        <v>SI</v>
      </c>
      <c r="B759" s="13" t="str">
        <f>VLOOKUP(A759,Families!A:B,2,FALSE)</f>
        <v xml:space="preserve"> System and Information Integrity</v>
      </c>
      <c r="C759" s="13" t="str">
        <f>VLOOKUP(D759,'NIST 800-53 (Rev. 4)'!A:C,3,FALSE)</f>
        <v>INFORMATION INPUT VALIDATION</v>
      </c>
      <c r="D759" s="12" t="s">
        <v>215</v>
      </c>
      <c r="E759" s="55">
        <v>3</v>
      </c>
      <c r="F759" s="2" t="str">
        <f t="shared" si="72"/>
        <v>SI-10-3</v>
      </c>
      <c r="G759" s="17" t="s">
        <v>609</v>
      </c>
      <c r="H759" s="13" t="str">
        <f t="shared" si="68"/>
        <v>N</v>
      </c>
      <c r="I759" s="13"/>
      <c r="J759" s="13" t="str">
        <f t="shared" si="69"/>
        <v>N</v>
      </c>
      <c r="K759" s="13" t="str">
        <f>IFERROR(VLOOKUP(F759,'Low High Medium'!I:I,1,FALSE)," ")</f>
        <v xml:space="preserve"> </v>
      </c>
      <c r="L759" s="13" t="str">
        <f t="shared" si="70"/>
        <v>N</v>
      </c>
      <c r="M759" s="13" t="str">
        <f>IFERROR(VLOOKUP(F759,'Low High Medium'!D:D,1,FALSE)," ")</f>
        <v xml:space="preserve"> </v>
      </c>
      <c r="N759" s="13" t="str">
        <f>VLOOKUP(D759,'NIST 800-53 (Rev. 4)'!A:D,4,FALSE)</f>
        <v>P1</v>
      </c>
    </row>
    <row r="760" spans="1:14">
      <c r="A760" s="13" t="str">
        <f t="shared" si="67"/>
        <v>SI</v>
      </c>
      <c r="B760" s="13" t="str">
        <f>VLOOKUP(A760,Families!A:B,2,FALSE)</f>
        <v xml:space="preserve"> System and Information Integrity</v>
      </c>
      <c r="C760" s="13" t="str">
        <f>VLOOKUP(D760,'NIST 800-53 (Rev. 4)'!A:C,3,FALSE)</f>
        <v>INFORMATION INPUT VALIDATION</v>
      </c>
      <c r="D760" s="12" t="s">
        <v>215</v>
      </c>
      <c r="E760" s="55">
        <v>4</v>
      </c>
      <c r="F760" s="2" t="str">
        <f t="shared" si="72"/>
        <v>SI-10-4</v>
      </c>
      <c r="G760" s="17" t="s">
        <v>609</v>
      </c>
      <c r="H760" s="13" t="str">
        <f t="shared" si="68"/>
        <v>N</v>
      </c>
      <c r="I760" s="13"/>
      <c r="J760" s="13" t="str">
        <f t="shared" si="69"/>
        <v>N</v>
      </c>
      <c r="K760" s="13" t="str">
        <f>IFERROR(VLOOKUP(F760,'Low High Medium'!I:I,1,FALSE)," ")</f>
        <v xml:space="preserve"> </v>
      </c>
      <c r="L760" s="13" t="str">
        <f t="shared" si="70"/>
        <v>N</v>
      </c>
      <c r="M760" s="13" t="str">
        <f>IFERROR(VLOOKUP(F760,'Low High Medium'!D:D,1,FALSE)," ")</f>
        <v xml:space="preserve"> </v>
      </c>
      <c r="N760" s="13" t="str">
        <f>VLOOKUP(D760,'NIST 800-53 (Rev. 4)'!A:D,4,FALSE)</f>
        <v>P1</v>
      </c>
    </row>
    <row r="761" spans="1:14">
      <c r="A761" s="13" t="str">
        <f t="shared" si="67"/>
        <v>SI</v>
      </c>
      <c r="B761" s="13" t="str">
        <f>VLOOKUP(A761,Families!A:B,2,FALSE)</f>
        <v xml:space="preserve"> System and Information Integrity</v>
      </c>
      <c r="C761" s="13" t="str">
        <f>VLOOKUP(D761,'NIST 800-53 (Rev. 4)'!A:C,3,FALSE)</f>
        <v>INFORMATION INPUT VALIDATION</v>
      </c>
      <c r="D761" s="12" t="s">
        <v>215</v>
      </c>
      <c r="E761" s="55">
        <v>5</v>
      </c>
      <c r="F761" s="2" t="str">
        <f t="shared" si="72"/>
        <v>SI-10-5</v>
      </c>
      <c r="G761" s="17" t="s">
        <v>609</v>
      </c>
      <c r="H761" s="13" t="str">
        <f t="shared" si="68"/>
        <v>N</v>
      </c>
      <c r="I761" s="13"/>
      <c r="J761" s="13" t="str">
        <f t="shared" si="69"/>
        <v>N</v>
      </c>
      <c r="K761" s="13" t="str">
        <f>IFERROR(VLOOKUP(F761,'Low High Medium'!I:I,1,FALSE)," ")</f>
        <v xml:space="preserve"> </v>
      </c>
      <c r="L761" s="13" t="str">
        <f t="shared" si="70"/>
        <v>N</v>
      </c>
      <c r="M761" s="13" t="str">
        <f>IFERROR(VLOOKUP(F761,'Low High Medium'!D:D,1,FALSE)," ")</f>
        <v xml:space="preserve"> </v>
      </c>
      <c r="N761" s="13" t="str">
        <f>VLOOKUP(D761,'NIST 800-53 (Rev. 4)'!A:D,4,FALSE)</f>
        <v>P1</v>
      </c>
    </row>
    <row r="762" spans="1:14">
      <c r="A762" s="13" t="str">
        <f t="shared" si="67"/>
        <v>SI</v>
      </c>
      <c r="B762" s="13" t="str">
        <f>VLOOKUP(A762,Families!A:B,2,FALSE)</f>
        <v xml:space="preserve"> System and Information Integrity</v>
      </c>
      <c r="C762" s="13" t="str">
        <f>VLOOKUP(D762,'NIST 800-53 (Rev. 4)'!A:C,3,FALSE)</f>
        <v>ERROR HANDLING</v>
      </c>
      <c r="D762" s="12" t="s">
        <v>569</v>
      </c>
      <c r="E762" s="56">
        <v>0</v>
      </c>
      <c r="F762" s="2" t="str">
        <f t="shared" si="72"/>
        <v>SI-11-0</v>
      </c>
      <c r="G762" s="17" t="s">
        <v>741</v>
      </c>
      <c r="H762" s="13" t="str">
        <f t="shared" si="68"/>
        <v>N</v>
      </c>
      <c r="I762" s="13"/>
      <c r="J762" s="13" t="str">
        <f t="shared" si="69"/>
        <v>Y</v>
      </c>
      <c r="K762" s="13" t="str">
        <f>IFERROR(VLOOKUP(F762,'Low High Medium'!I:I,1,FALSE)," ")</f>
        <v>SI-11-0</v>
      </c>
      <c r="L762" s="13" t="str">
        <f t="shared" si="70"/>
        <v>Y</v>
      </c>
      <c r="M762" s="13" t="str">
        <f>IFERROR(VLOOKUP(F762,'Low High Medium'!D:D,1,FALSE)," ")</f>
        <v>SI-11-0</v>
      </c>
      <c r="N762" s="13" t="str">
        <f>VLOOKUP(D762,'NIST 800-53 (Rev. 4)'!A:D,4,FALSE)</f>
        <v>P2</v>
      </c>
    </row>
    <row r="763" spans="1:14">
      <c r="A763" s="13" t="str">
        <f t="shared" si="67"/>
        <v>SI</v>
      </c>
      <c r="B763" s="13" t="str">
        <f>VLOOKUP(A763,Families!A:B,2,FALSE)</f>
        <v xml:space="preserve"> System and Information Integrity</v>
      </c>
      <c r="C763" s="13" t="str">
        <f>VLOOKUP(D763,'NIST 800-53 (Rev. 4)'!A:C,3,FALSE)</f>
        <v>INFORMATION HANDLING AND RETENTION</v>
      </c>
      <c r="D763" s="12" t="s">
        <v>147</v>
      </c>
      <c r="E763" s="56">
        <v>0</v>
      </c>
      <c r="F763" s="2" t="str">
        <f t="shared" si="72"/>
        <v>SI-12-0</v>
      </c>
      <c r="G763" s="17" t="s">
        <v>742</v>
      </c>
      <c r="H763" s="13" t="str">
        <f t="shared" si="68"/>
        <v>Y</v>
      </c>
      <c r="I763" s="13" t="str">
        <f t="shared" si="71"/>
        <v>SI-12-0</v>
      </c>
      <c r="J763" s="13" t="str">
        <f t="shared" si="69"/>
        <v>Y</v>
      </c>
      <c r="K763" s="13" t="str">
        <f>IFERROR(VLOOKUP(F763,'Low High Medium'!I:I,1,FALSE)," ")</f>
        <v>SI-12-0</v>
      </c>
      <c r="L763" s="13" t="str">
        <f t="shared" si="70"/>
        <v>Y</v>
      </c>
      <c r="M763" s="13" t="str">
        <f>IFERROR(VLOOKUP(F763,'Low High Medium'!D:D,1,FALSE)," ")</f>
        <v>SI-12-0</v>
      </c>
      <c r="N763" s="13" t="str">
        <f>VLOOKUP(D763,'NIST 800-53 (Rev. 4)'!A:D,4,FALSE)</f>
        <v>P2</v>
      </c>
    </row>
    <row r="764" spans="1:14">
      <c r="A764" s="13" t="str">
        <f t="shared" si="67"/>
        <v>SI</v>
      </c>
      <c r="B764" s="13" t="str">
        <f>VLOOKUP(A764,Families!A:B,2,FALSE)</f>
        <v xml:space="preserve"> System and Information Integrity</v>
      </c>
      <c r="C764" s="13" t="str">
        <f>VLOOKUP(D764,'NIST 800-53 (Rev. 4)'!A:C,3,FALSE)</f>
        <v>MEMORY PROTECTION</v>
      </c>
      <c r="D764" s="12" t="s">
        <v>572</v>
      </c>
      <c r="E764" s="56">
        <v>0</v>
      </c>
      <c r="F764" s="2" t="str">
        <f t="shared" si="72"/>
        <v>SI-16-0</v>
      </c>
      <c r="G764" s="17" t="s">
        <v>743</v>
      </c>
      <c r="H764" s="13" t="str">
        <f t="shared" si="68"/>
        <v>N</v>
      </c>
      <c r="I764" s="13"/>
      <c r="J764" s="13" t="str">
        <f t="shared" si="69"/>
        <v>Y</v>
      </c>
      <c r="K764" s="13" t="str">
        <f>IFERROR(VLOOKUP(F764,'Low High Medium'!I:I,1,FALSE)," ")</f>
        <v>SI-16-0</v>
      </c>
      <c r="L764" s="13" t="str">
        <f t="shared" si="70"/>
        <v>Y</v>
      </c>
      <c r="M764" s="13" t="str">
        <f>IFERROR(VLOOKUP(F764,'Low High Medium'!D:D,1,FALSE)," ")</f>
        <v>SI-16-0</v>
      </c>
      <c r="N764" s="13" t="str">
        <f>VLOOKUP(D764,'NIST 800-53 (Rev. 4)'!A:D,4,FALSE)</f>
        <v>P1</v>
      </c>
    </row>
  </sheetData>
  <conditionalFormatting sqref="H1:M1048576">
    <cfRule type="cellIs" dxfId="993" priority="1049" operator="equal">
      <formula>"Y"</formula>
    </cfRule>
    <cfRule type="cellIs" dxfId="992" priority="1050" operator="equal">
      <formula>"N"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B910-C289-C04B-833C-62DC32B71839}">
  <dimension ref="A1:G176"/>
  <sheetViews>
    <sheetView topLeftCell="A157" workbookViewId="0">
      <selection activeCell="E65" sqref="E65"/>
    </sheetView>
  </sheetViews>
  <sheetFormatPr baseColWidth="10" defaultRowHeight="15"/>
  <cols>
    <col min="2" max="2" width="23.1640625" style="11" bestFit="1" customWidth="1"/>
    <col min="3" max="3" width="82.5" bestFit="1" customWidth="1"/>
    <col min="5" max="5" width="18.1640625" customWidth="1"/>
    <col min="7" max="7" width="31.5" bestFit="1" customWidth="1"/>
  </cols>
  <sheetData>
    <row r="1" spans="1:7" s="6" customFormat="1">
      <c r="A1" s="6" t="s">
        <v>0</v>
      </c>
      <c r="B1" s="6" t="s">
        <v>606</v>
      </c>
      <c r="C1" s="6" t="s">
        <v>228</v>
      </c>
      <c r="D1" s="6" t="s">
        <v>222</v>
      </c>
      <c r="E1" s="6" t="s">
        <v>574</v>
      </c>
      <c r="F1" s="6" t="s">
        <v>226</v>
      </c>
      <c r="G1" s="6" t="s">
        <v>225</v>
      </c>
    </row>
    <row r="2" spans="1:7">
      <c r="A2" s="7" t="s">
        <v>218</v>
      </c>
      <c r="B2" s="10">
        <v>0</v>
      </c>
      <c r="C2" s="8" t="s">
        <v>229</v>
      </c>
      <c r="D2" s="8" t="s">
        <v>223</v>
      </c>
      <c r="E2" s="8" t="s">
        <v>218</v>
      </c>
      <c r="F2" s="8" t="s">
        <v>218</v>
      </c>
      <c r="G2" s="8" t="s">
        <v>218</v>
      </c>
    </row>
    <row r="3" spans="1:7">
      <c r="A3" s="7" t="s">
        <v>3</v>
      </c>
      <c r="B3" s="10">
        <v>13</v>
      </c>
      <c r="C3" s="8" t="s">
        <v>230</v>
      </c>
      <c r="D3" s="8" t="s">
        <v>223</v>
      </c>
      <c r="E3" s="8" t="s">
        <v>3</v>
      </c>
      <c r="F3" s="8" t="s">
        <v>231</v>
      </c>
      <c r="G3" s="8" t="s">
        <v>232</v>
      </c>
    </row>
    <row r="4" spans="1:7">
      <c r="A4" s="7" t="s">
        <v>9</v>
      </c>
      <c r="B4" s="10">
        <v>10</v>
      </c>
      <c r="C4" s="8" t="s">
        <v>233</v>
      </c>
      <c r="D4" s="8" t="s">
        <v>223</v>
      </c>
      <c r="E4" s="8" t="s">
        <v>9</v>
      </c>
      <c r="F4" s="8" t="s">
        <v>9</v>
      </c>
      <c r="G4" s="8" t="s">
        <v>9</v>
      </c>
    </row>
    <row r="5" spans="1:7">
      <c r="A5" s="7" t="s">
        <v>14</v>
      </c>
      <c r="B5" s="10">
        <v>22</v>
      </c>
      <c r="C5" s="8" t="s">
        <v>234</v>
      </c>
      <c r="D5" s="8" t="s">
        <v>223</v>
      </c>
      <c r="E5" s="8"/>
      <c r="F5" s="8" t="s">
        <v>14</v>
      </c>
      <c r="G5" s="8" t="s">
        <v>14</v>
      </c>
    </row>
    <row r="6" spans="1:7">
      <c r="A6" s="7" t="s">
        <v>63</v>
      </c>
      <c r="B6" s="10">
        <v>0</v>
      </c>
      <c r="C6" s="8" t="s">
        <v>235</v>
      </c>
      <c r="D6" s="8" t="s">
        <v>223</v>
      </c>
      <c r="E6" s="8"/>
      <c r="F6" s="8" t="s">
        <v>63</v>
      </c>
      <c r="G6" s="8" t="s">
        <v>63</v>
      </c>
    </row>
    <row r="7" spans="1:7">
      <c r="A7" s="7" t="s">
        <v>20</v>
      </c>
      <c r="B7" s="10">
        <v>10</v>
      </c>
      <c r="C7" s="8" t="s">
        <v>236</v>
      </c>
      <c r="D7" s="8" t="s">
        <v>223</v>
      </c>
      <c r="E7" s="8"/>
      <c r="F7" s="8" t="s">
        <v>237</v>
      </c>
      <c r="G7" s="8" t="s">
        <v>238</v>
      </c>
    </row>
    <row r="8" spans="1:7">
      <c r="A8" s="7" t="s">
        <v>28</v>
      </c>
      <c r="B8" s="10">
        <v>2</v>
      </c>
      <c r="C8" s="8" t="s">
        <v>239</v>
      </c>
      <c r="D8" s="8" t="s">
        <v>224</v>
      </c>
      <c r="E8" s="8" t="s">
        <v>28</v>
      </c>
      <c r="F8" s="8" t="s">
        <v>28</v>
      </c>
      <c r="G8" s="8" t="s">
        <v>28</v>
      </c>
    </row>
    <row r="9" spans="1:7">
      <c r="A9" s="7" t="s">
        <v>240</v>
      </c>
      <c r="B9" s="10">
        <v>0</v>
      </c>
      <c r="C9" s="8" t="s">
        <v>241</v>
      </c>
      <c r="D9" s="8" t="s">
        <v>223</v>
      </c>
      <c r="E9" s="8" t="s">
        <v>240</v>
      </c>
      <c r="F9" s="8" t="s">
        <v>240</v>
      </c>
      <c r="G9" s="8" t="s">
        <v>240</v>
      </c>
    </row>
    <row r="10" spans="1:7">
      <c r="A10" s="7" t="s">
        <v>242</v>
      </c>
      <c r="B10" s="10">
        <v>0</v>
      </c>
      <c r="C10" s="8" t="s">
        <v>243</v>
      </c>
      <c r="D10" s="8" t="s">
        <v>244</v>
      </c>
      <c r="E10" s="8"/>
      <c r="F10" s="8"/>
      <c r="G10" s="8" t="s">
        <v>242</v>
      </c>
    </row>
    <row r="11" spans="1:7">
      <c r="A11" s="7" t="s">
        <v>245</v>
      </c>
      <c r="B11" s="10">
        <v>1</v>
      </c>
      <c r="C11" s="8" t="s">
        <v>246</v>
      </c>
      <c r="D11" s="8" t="s">
        <v>244</v>
      </c>
      <c r="E11" s="8"/>
      <c r="F11" s="7" t="s">
        <v>247</v>
      </c>
      <c r="G11" s="7" t="s">
        <v>247</v>
      </c>
    </row>
    <row r="12" spans="1:7">
      <c r="A12" s="7" t="s">
        <v>248</v>
      </c>
      <c r="B12" s="10">
        <v>1</v>
      </c>
      <c r="C12" s="8" t="s">
        <v>249</v>
      </c>
      <c r="D12" s="8" t="s">
        <v>224</v>
      </c>
      <c r="E12" s="8"/>
      <c r="F12" s="8" t="s">
        <v>248</v>
      </c>
      <c r="G12" s="8" t="s">
        <v>248</v>
      </c>
    </row>
    <row r="13" spans="1:7">
      <c r="A13" s="7" t="s">
        <v>250</v>
      </c>
      <c r="B13" s="10">
        <v>1</v>
      </c>
      <c r="C13" s="8" t="s">
        <v>251</v>
      </c>
      <c r="D13" s="8" t="s">
        <v>244</v>
      </c>
      <c r="E13" s="8" t="s">
        <v>250</v>
      </c>
      <c r="F13" s="8" t="s">
        <v>250</v>
      </c>
      <c r="G13" s="8" t="s">
        <v>250</v>
      </c>
    </row>
    <row r="14" spans="1:7">
      <c r="A14" s="7" t="s">
        <v>23</v>
      </c>
      <c r="B14" s="10">
        <v>9</v>
      </c>
      <c r="C14" s="8" t="s">
        <v>252</v>
      </c>
      <c r="D14" s="8" t="s">
        <v>223</v>
      </c>
      <c r="E14" s="8" t="s">
        <v>23</v>
      </c>
      <c r="F14" s="8" t="s">
        <v>253</v>
      </c>
      <c r="G14" s="8" t="s">
        <v>253</v>
      </c>
    </row>
    <row r="15" spans="1:7">
      <c r="A15" s="7" t="s">
        <v>34</v>
      </c>
      <c r="B15" s="10">
        <v>5</v>
      </c>
      <c r="C15" s="8" t="s">
        <v>254</v>
      </c>
      <c r="D15" s="8" t="s">
        <v>223</v>
      </c>
      <c r="E15" s="8" t="s">
        <v>34</v>
      </c>
      <c r="F15" s="7" t="s">
        <v>255</v>
      </c>
      <c r="G15" s="8" t="s">
        <v>256</v>
      </c>
    </row>
    <row r="16" spans="1:7">
      <c r="A16" s="7" t="s">
        <v>36</v>
      </c>
      <c r="B16" s="10">
        <v>5</v>
      </c>
      <c r="C16" s="8" t="s">
        <v>257</v>
      </c>
      <c r="D16" s="8" t="s">
        <v>223</v>
      </c>
      <c r="E16" s="8" t="s">
        <v>36</v>
      </c>
      <c r="F16" s="7" t="s">
        <v>258</v>
      </c>
      <c r="G16" s="7" t="s">
        <v>258</v>
      </c>
    </row>
    <row r="17" spans="1:7">
      <c r="A17" s="7" t="s">
        <v>41</v>
      </c>
      <c r="B17" s="10">
        <v>4</v>
      </c>
      <c r="C17" s="8" t="s">
        <v>259</v>
      </c>
      <c r="D17" s="8" t="s">
        <v>223</v>
      </c>
      <c r="E17" s="8" t="s">
        <v>41</v>
      </c>
      <c r="F17" s="8" t="s">
        <v>260</v>
      </c>
      <c r="G17" s="8" t="s">
        <v>260</v>
      </c>
    </row>
    <row r="18" spans="1:7">
      <c r="A18" s="7" t="s">
        <v>261</v>
      </c>
      <c r="B18" s="10">
        <v>2</v>
      </c>
      <c r="C18" s="8" t="s">
        <v>262</v>
      </c>
      <c r="D18" s="8" t="s">
        <v>224</v>
      </c>
      <c r="E18" s="8"/>
      <c r="F18" s="8" t="s">
        <v>261</v>
      </c>
      <c r="G18" s="8" t="s">
        <v>261</v>
      </c>
    </row>
    <row r="19" spans="1:7">
      <c r="A19" s="7" t="s">
        <v>263</v>
      </c>
      <c r="B19" s="10">
        <v>0</v>
      </c>
      <c r="C19" s="8" t="s">
        <v>264</v>
      </c>
      <c r="D19" s="8" t="s">
        <v>244</v>
      </c>
      <c r="E19" s="8" t="s">
        <v>263</v>
      </c>
      <c r="F19" s="8" t="s">
        <v>263</v>
      </c>
      <c r="G19" s="8" t="s">
        <v>263</v>
      </c>
    </row>
    <row r="20" spans="1:7">
      <c r="A20" s="7" t="s">
        <v>265</v>
      </c>
      <c r="B20" s="10">
        <v>0</v>
      </c>
      <c r="C20" s="8" t="s">
        <v>266</v>
      </c>
      <c r="D20" s="8" t="s">
        <v>223</v>
      </c>
      <c r="E20" s="8" t="s">
        <v>265</v>
      </c>
      <c r="F20" s="8" t="s">
        <v>265</v>
      </c>
      <c r="G20" s="8" t="s">
        <v>265</v>
      </c>
    </row>
    <row r="21" spans="1:7">
      <c r="A21" s="7" t="s">
        <v>43</v>
      </c>
      <c r="B21" s="10">
        <v>2</v>
      </c>
      <c r="C21" s="8" t="s">
        <v>267</v>
      </c>
      <c r="D21" s="8" t="s">
        <v>223</v>
      </c>
      <c r="E21" s="8" t="s">
        <v>43</v>
      </c>
      <c r="F21" s="7" t="s">
        <v>268</v>
      </c>
      <c r="G21" s="7" t="s">
        <v>268</v>
      </c>
    </row>
    <row r="22" spans="1:7">
      <c r="A22" s="7" t="s">
        <v>46</v>
      </c>
      <c r="B22" s="10">
        <v>4</v>
      </c>
      <c r="C22" s="8" t="s">
        <v>269</v>
      </c>
      <c r="D22" s="8" t="s">
        <v>223</v>
      </c>
      <c r="E22" s="8" t="s">
        <v>46</v>
      </c>
      <c r="F22" s="8" t="s">
        <v>46</v>
      </c>
      <c r="G22" s="8" t="s">
        <v>46</v>
      </c>
    </row>
    <row r="23" spans="1:7">
      <c r="A23" s="7" t="s">
        <v>270</v>
      </c>
      <c r="B23" s="10">
        <v>0</v>
      </c>
      <c r="C23" s="8" t="s">
        <v>271</v>
      </c>
      <c r="D23" s="8" t="s">
        <v>244</v>
      </c>
      <c r="E23" s="8" t="s">
        <v>270</v>
      </c>
      <c r="F23" s="8" t="s">
        <v>270</v>
      </c>
      <c r="G23" s="8" t="s">
        <v>270</v>
      </c>
    </row>
    <row r="24" spans="1:7">
      <c r="A24" s="7" t="s">
        <v>272</v>
      </c>
      <c r="B24" s="10">
        <v>0</v>
      </c>
      <c r="C24" s="8" t="s">
        <v>273</v>
      </c>
      <c r="D24" s="8" t="s">
        <v>223</v>
      </c>
      <c r="E24" s="8" t="s">
        <v>272</v>
      </c>
      <c r="F24" s="8" t="s">
        <v>272</v>
      </c>
      <c r="G24" s="8" t="s">
        <v>272</v>
      </c>
    </row>
    <row r="25" spans="1:7">
      <c r="A25" s="7" t="s">
        <v>27</v>
      </c>
      <c r="B25" s="10">
        <v>4</v>
      </c>
      <c r="C25" s="8" t="s">
        <v>274</v>
      </c>
      <c r="D25" s="8" t="s">
        <v>223</v>
      </c>
      <c r="E25" s="8" t="s">
        <v>27</v>
      </c>
      <c r="F25" s="7" t="s">
        <v>275</v>
      </c>
      <c r="G25" s="7" t="s">
        <v>275</v>
      </c>
    </row>
    <row r="26" spans="1:7">
      <c r="A26" s="7" t="s">
        <v>49</v>
      </c>
      <c r="B26" s="10">
        <v>2</v>
      </c>
      <c r="C26" s="8" t="s">
        <v>276</v>
      </c>
      <c r="D26" s="8" t="s">
        <v>223</v>
      </c>
      <c r="E26" s="8" t="s">
        <v>49</v>
      </c>
      <c r="F26" s="7" t="s">
        <v>277</v>
      </c>
      <c r="G26" s="8" t="s">
        <v>278</v>
      </c>
    </row>
    <row r="27" spans="1:7">
      <c r="A27" s="7" t="s">
        <v>279</v>
      </c>
      <c r="B27" s="10">
        <v>1</v>
      </c>
      <c r="C27" s="8" t="s">
        <v>280</v>
      </c>
      <c r="D27" s="8" t="s">
        <v>223</v>
      </c>
      <c r="E27" s="8" t="s">
        <v>279</v>
      </c>
      <c r="F27" s="8" t="s">
        <v>279</v>
      </c>
      <c r="G27" s="8" t="s">
        <v>279</v>
      </c>
    </row>
    <row r="28" spans="1:7">
      <c r="A28" s="7" t="s">
        <v>51</v>
      </c>
      <c r="B28" s="10">
        <v>4</v>
      </c>
      <c r="C28" s="8" t="s">
        <v>281</v>
      </c>
      <c r="D28" s="8" t="s">
        <v>223</v>
      </c>
      <c r="E28" s="8" t="s">
        <v>51</v>
      </c>
      <c r="F28" s="8" t="s">
        <v>51</v>
      </c>
      <c r="G28" s="8" t="s">
        <v>282</v>
      </c>
    </row>
    <row r="29" spans="1:7">
      <c r="A29" s="7" t="s">
        <v>53</v>
      </c>
      <c r="B29" s="10">
        <v>10</v>
      </c>
      <c r="C29" s="8" t="s">
        <v>283</v>
      </c>
      <c r="D29" s="8" t="s">
        <v>223</v>
      </c>
      <c r="E29" s="8" t="s">
        <v>53</v>
      </c>
      <c r="F29" s="8" t="s">
        <v>284</v>
      </c>
      <c r="G29" s="8" t="s">
        <v>285</v>
      </c>
    </row>
    <row r="30" spans="1:7">
      <c r="A30" s="7" t="s">
        <v>58</v>
      </c>
      <c r="B30" s="10">
        <v>2</v>
      </c>
      <c r="C30" s="8" t="s">
        <v>286</v>
      </c>
      <c r="D30" s="8" t="s">
        <v>224</v>
      </c>
      <c r="E30" s="8"/>
      <c r="F30" s="7" t="s">
        <v>287</v>
      </c>
      <c r="G30" s="7" t="s">
        <v>287</v>
      </c>
    </row>
    <row r="31" spans="1:7">
      <c r="A31" s="7" t="s">
        <v>288</v>
      </c>
      <c r="B31" s="10">
        <v>2</v>
      </c>
      <c r="C31" s="8" t="s">
        <v>289</v>
      </c>
      <c r="D31" s="8" t="s">
        <v>223</v>
      </c>
      <c r="E31" s="8" t="s">
        <v>288</v>
      </c>
      <c r="F31" s="7" t="s">
        <v>290</v>
      </c>
      <c r="G31" s="7" t="s">
        <v>290</v>
      </c>
    </row>
    <row r="32" spans="1:7">
      <c r="A32" s="7" t="s">
        <v>59</v>
      </c>
      <c r="B32" s="10">
        <v>6</v>
      </c>
      <c r="C32" s="8" t="s">
        <v>291</v>
      </c>
      <c r="D32" s="8" t="s">
        <v>223</v>
      </c>
      <c r="E32" s="8" t="s">
        <v>59</v>
      </c>
      <c r="F32" s="7" t="s">
        <v>292</v>
      </c>
      <c r="G32" s="8" t="s">
        <v>293</v>
      </c>
    </row>
    <row r="33" spans="1:7">
      <c r="A33" s="7" t="s">
        <v>65</v>
      </c>
      <c r="B33" s="10">
        <v>5</v>
      </c>
      <c r="C33" s="8" t="s">
        <v>294</v>
      </c>
      <c r="D33" s="8" t="s">
        <v>224</v>
      </c>
      <c r="E33" s="8"/>
      <c r="F33" s="8"/>
      <c r="G33" s="8" t="s">
        <v>65</v>
      </c>
    </row>
    <row r="34" spans="1:7">
      <c r="A34" s="7" t="s">
        <v>295</v>
      </c>
      <c r="B34" s="10">
        <v>1</v>
      </c>
      <c r="C34" s="8" t="s">
        <v>296</v>
      </c>
      <c r="D34" s="8" t="s">
        <v>244</v>
      </c>
      <c r="E34" s="8" t="s">
        <v>295</v>
      </c>
      <c r="F34" s="8" t="s">
        <v>295</v>
      </c>
      <c r="G34" s="8" t="s">
        <v>295</v>
      </c>
    </row>
    <row r="35" spans="1:7">
      <c r="A35" s="7" t="s">
        <v>68</v>
      </c>
      <c r="B35" s="10">
        <v>3</v>
      </c>
      <c r="C35" s="8" t="s">
        <v>297</v>
      </c>
      <c r="D35" s="8" t="s">
        <v>223</v>
      </c>
      <c r="E35" s="8" t="s">
        <v>68</v>
      </c>
      <c r="F35" s="8" t="s">
        <v>68</v>
      </c>
      <c r="G35" s="8" t="s">
        <v>298</v>
      </c>
    </row>
    <row r="36" spans="1:7">
      <c r="A36" s="7" t="s">
        <v>299</v>
      </c>
      <c r="B36" s="10">
        <v>0</v>
      </c>
      <c r="C36" s="8" t="s">
        <v>300</v>
      </c>
      <c r="D36" s="8" t="s">
        <v>223</v>
      </c>
      <c r="E36" s="8" t="s">
        <v>299</v>
      </c>
      <c r="F36" s="8" t="s">
        <v>299</v>
      </c>
      <c r="G36" s="8" t="s">
        <v>299</v>
      </c>
    </row>
    <row r="37" spans="1:7">
      <c r="A37" s="7" t="s">
        <v>42</v>
      </c>
      <c r="B37" s="10">
        <v>3</v>
      </c>
      <c r="C37" s="8" t="s">
        <v>301</v>
      </c>
      <c r="D37" s="8" t="s">
        <v>224</v>
      </c>
      <c r="E37" s="8" t="s">
        <v>42</v>
      </c>
      <c r="F37" s="7" t="s">
        <v>302</v>
      </c>
      <c r="G37" s="8" t="s">
        <v>303</v>
      </c>
    </row>
    <row r="38" spans="1:7">
      <c r="A38" s="7" t="s">
        <v>71</v>
      </c>
      <c r="B38" s="10">
        <v>5</v>
      </c>
      <c r="C38" s="8" t="s">
        <v>304</v>
      </c>
      <c r="D38" s="8" t="s">
        <v>223</v>
      </c>
      <c r="E38" s="8" t="s">
        <v>71</v>
      </c>
      <c r="F38" s="7" t="s">
        <v>305</v>
      </c>
      <c r="G38" s="7" t="s">
        <v>305</v>
      </c>
    </row>
    <row r="39" spans="1:7">
      <c r="A39" s="7" t="s">
        <v>306</v>
      </c>
      <c r="B39" s="10">
        <v>1</v>
      </c>
      <c r="C39" s="8" t="s">
        <v>307</v>
      </c>
      <c r="D39" s="8" t="s">
        <v>244</v>
      </c>
      <c r="E39" s="8" t="s">
        <v>306</v>
      </c>
      <c r="F39" s="8" t="s">
        <v>306</v>
      </c>
      <c r="G39" s="8" t="s">
        <v>306</v>
      </c>
    </row>
    <row r="40" spans="1:7">
      <c r="A40" s="7" t="s">
        <v>308</v>
      </c>
      <c r="B40" s="10">
        <v>0</v>
      </c>
      <c r="C40" s="8" t="s">
        <v>309</v>
      </c>
      <c r="D40" s="8" t="s">
        <v>224</v>
      </c>
      <c r="E40" s="8" t="s">
        <v>308</v>
      </c>
      <c r="F40" s="8" t="s">
        <v>308</v>
      </c>
      <c r="G40" s="8" t="s">
        <v>308</v>
      </c>
    </row>
    <row r="41" spans="1:7">
      <c r="A41" s="7" t="s">
        <v>7</v>
      </c>
      <c r="B41" s="10">
        <v>3</v>
      </c>
      <c r="C41" s="8" t="s">
        <v>310</v>
      </c>
      <c r="D41" s="8" t="s">
        <v>224</v>
      </c>
      <c r="E41" s="8" t="s">
        <v>7</v>
      </c>
      <c r="F41" s="7" t="s">
        <v>311</v>
      </c>
      <c r="G41" s="7" t="s">
        <v>311</v>
      </c>
    </row>
    <row r="42" spans="1:7">
      <c r="A42" s="7" t="s">
        <v>73</v>
      </c>
      <c r="B42" s="10">
        <v>2</v>
      </c>
      <c r="C42" s="8" t="s">
        <v>312</v>
      </c>
      <c r="D42" s="8" t="s">
        <v>224</v>
      </c>
      <c r="E42" s="8"/>
      <c r="F42" s="8"/>
      <c r="G42" s="8" t="s">
        <v>73</v>
      </c>
    </row>
    <row r="43" spans="1:7">
      <c r="A43" s="7" t="s">
        <v>74</v>
      </c>
      <c r="B43" s="10">
        <v>1</v>
      </c>
      <c r="C43" s="8" t="s">
        <v>313</v>
      </c>
      <c r="D43" s="8" t="s">
        <v>224</v>
      </c>
      <c r="E43" s="8" t="s">
        <v>74</v>
      </c>
      <c r="F43" s="8" t="s">
        <v>74</v>
      </c>
      <c r="G43" s="8" t="s">
        <v>74</v>
      </c>
    </row>
    <row r="44" spans="1:7">
      <c r="A44" s="7" t="s">
        <v>314</v>
      </c>
      <c r="B44" s="10">
        <v>0</v>
      </c>
      <c r="C44" s="8" t="s">
        <v>315</v>
      </c>
      <c r="D44" s="8" t="s">
        <v>223</v>
      </c>
      <c r="E44" s="8" t="s">
        <v>314</v>
      </c>
      <c r="F44" s="8" t="s">
        <v>314</v>
      </c>
      <c r="G44" s="8" t="s">
        <v>314</v>
      </c>
    </row>
    <row r="45" spans="1:7">
      <c r="A45" s="7" t="s">
        <v>75</v>
      </c>
      <c r="B45" s="10">
        <v>7</v>
      </c>
      <c r="C45" s="8" t="s">
        <v>316</v>
      </c>
      <c r="D45" s="8" t="s">
        <v>223</v>
      </c>
      <c r="E45" s="8" t="s">
        <v>75</v>
      </c>
      <c r="F45" s="8" t="s">
        <v>317</v>
      </c>
      <c r="G45" s="8" t="s">
        <v>318</v>
      </c>
    </row>
    <row r="46" spans="1:7">
      <c r="A46" s="7" t="s">
        <v>12</v>
      </c>
      <c r="B46" s="10">
        <v>6</v>
      </c>
      <c r="C46" s="8" t="s">
        <v>319</v>
      </c>
      <c r="D46" s="8" t="s">
        <v>223</v>
      </c>
      <c r="E46" s="8"/>
      <c r="F46" s="7" t="s">
        <v>320</v>
      </c>
      <c r="G46" s="8" t="s">
        <v>321</v>
      </c>
    </row>
    <row r="47" spans="1:7">
      <c r="A47" s="7" t="s">
        <v>80</v>
      </c>
      <c r="B47" s="10">
        <v>2</v>
      </c>
      <c r="C47" s="8" t="s">
        <v>322</v>
      </c>
      <c r="D47" s="8" t="s">
        <v>224</v>
      </c>
      <c r="E47" s="8" t="s">
        <v>80</v>
      </c>
      <c r="F47" s="8" t="s">
        <v>80</v>
      </c>
      <c r="G47" s="7" t="s">
        <v>323</v>
      </c>
    </row>
    <row r="48" spans="1:7">
      <c r="A48" s="7" t="s">
        <v>76</v>
      </c>
      <c r="B48" s="10">
        <v>7</v>
      </c>
      <c r="C48" s="8" t="s">
        <v>324</v>
      </c>
      <c r="D48" s="8" t="s">
        <v>223</v>
      </c>
      <c r="E48" s="8"/>
      <c r="F48" s="8" t="s">
        <v>76</v>
      </c>
      <c r="G48" s="8" t="s">
        <v>325</v>
      </c>
    </row>
    <row r="49" spans="1:7">
      <c r="A49" s="7" t="s">
        <v>25</v>
      </c>
      <c r="B49" s="10">
        <v>4</v>
      </c>
      <c r="C49" s="8" t="s">
        <v>326</v>
      </c>
      <c r="D49" s="8" t="s">
        <v>223</v>
      </c>
      <c r="E49" s="8" t="s">
        <v>25</v>
      </c>
      <c r="F49" s="8" t="s">
        <v>25</v>
      </c>
      <c r="G49" s="8" t="s">
        <v>327</v>
      </c>
    </row>
    <row r="50" spans="1:7">
      <c r="A50" s="7" t="s">
        <v>72</v>
      </c>
      <c r="B50" s="10">
        <v>5</v>
      </c>
      <c r="C50" s="8" t="s">
        <v>328</v>
      </c>
      <c r="D50" s="8" t="s">
        <v>223</v>
      </c>
      <c r="E50" s="8" t="s">
        <v>72</v>
      </c>
      <c r="F50" s="8" t="s">
        <v>329</v>
      </c>
      <c r="G50" s="8" t="s">
        <v>330</v>
      </c>
    </row>
    <row r="51" spans="1:7">
      <c r="A51" s="7" t="s">
        <v>93</v>
      </c>
      <c r="B51" s="10">
        <v>9</v>
      </c>
      <c r="C51" s="8" t="s">
        <v>331</v>
      </c>
      <c r="D51" s="8" t="s">
        <v>223</v>
      </c>
      <c r="E51" s="8" t="s">
        <v>93</v>
      </c>
      <c r="F51" s="8" t="s">
        <v>332</v>
      </c>
      <c r="G51" s="8" t="s">
        <v>333</v>
      </c>
    </row>
    <row r="52" spans="1:7">
      <c r="A52" s="7" t="s">
        <v>334</v>
      </c>
      <c r="B52" s="10">
        <v>1</v>
      </c>
      <c r="C52" s="8" t="s">
        <v>335</v>
      </c>
      <c r="D52" s="8" t="s">
        <v>223</v>
      </c>
      <c r="E52" s="8"/>
      <c r="F52" s="8" t="s">
        <v>334</v>
      </c>
      <c r="G52" s="8" t="s">
        <v>334</v>
      </c>
    </row>
    <row r="53" spans="1:7">
      <c r="A53" s="7" t="s">
        <v>336</v>
      </c>
      <c r="B53" s="10">
        <v>1</v>
      </c>
      <c r="C53" s="8" t="s">
        <v>337</v>
      </c>
      <c r="D53" s="8" t="s">
        <v>224</v>
      </c>
      <c r="E53" s="8" t="s">
        <v>336</v>
      </c>
      <c r="F53" s="8" t="s">
        <v>336</v>
      </c>
      <c r="G53" s="8" t="s">
        <v>336</v>
      </c>
    </row>
    <row r="54" spans="1:7">
      <c r="A54" s="7" t="s">
        <v>98</v>
      </c>
      <c r="B54" s="10">
        <v>2</v>
      </c>
      <c r="C54" s="8" t="s">
        <v>338</v>
      </c>
      <c r="D54" s="8" t="s">
        <v>223</v>
      </c>
      <c r="E54" s="8" t="s">
        <v>98</v>
      </c>
      <c r="F54" s="8" t="s">
        <v>98</v>
      </c>
      <c r="G54" s="8" t="s">
        <v>98</v>
      </c>
    </row>
    <row r="55" spans="1:7">
      <c r="A55" s="7" t="s">
        <v>339</v>
      </c>
      <c r="B55" s="10">
        <v>0</v>
      </c>
      <c r="C55" s="8" t="s">
        <v>340</v>
      </c>
      <c r="D55" s="8" t="s">
        <v>223</v>
      </c>
      <c r="E55" s="8" t="s">
        <v>339</v>
      </c>
      <c r="F55" s="8" t="s">
        <v>339</v>
      </c>
      <c r="G55" s="8" t="s">
        <v>339</v>
      </c>
    </row>
    <row r="56" spans="1:7">
      <c r="A56" s="7" t="s">
        <v>100</v>
      </c>
      <c r="B56" s="10">
        <v>8</v>
      </c>
      <c r="C56" s="8" t="s">
        <v>341</v>
      </c>
      <c r="D56" s="8" t="s">
        <v>223</v>
      </c>
      <c r="E56" s="8" t="s">
        <v>100</v>
      </c>
      <c r="F56" s="8" t="s">
        <v>342</v>
      </c>
      <c r="G56" s="8" t="s">
        <v>343</v>
      </c>
    </row>
    <row r="57" spans="1:7">
      <c r="A57" s="7" t="s">
        <v>344</v>
      </c>
      <c r="B57" s="10">
        <v>2</v>
      </c>
      <c r="C57" s="8" t="s">
        <v>345</v>
      </c>
      <c r="D57" s="8" t="s">
        <v>224</v>
      </c>
      <c r="E57" s="8" t="s">
        <v>344</v>
      </c>
      <c r="F57" s="8" t="s">
        <v>344</v>
      </c>
      <c r="G57" s="7" t="s">
        <v>346</v>
      </c>
    </row>
    <row r="58" spans="1:7">
      <c r="A58" s="7" t="s">
        <v>104</v>
      </c>
      <c r="B58" s="10">
        <v>4</v>
      </c>
      <c r="C58" s="8" t="s">
        <v>347</v>
      </c>
      <c r="D58" s="8" t="s">
        <v>224</v>
      </c>
      <c r="E58" s="8" t="s">
        <v>104</v>
      </c>
      <c r="F58" s="7" t="s">
        <v>348</v>
      </c>
      <c r="G58" s="8" t="s">
        <v>349</v>
      </c>
    </row>
    <row r="59" spans="1:7">
      <c r="A59" s="7" t="s">
        <v>108</v>
      </c>
      <c r="B59" s="10">
        <v>3</v>
      </c>
      <c r="C59" s="8" t="s">
        <v>350</v>
      </c>
      <c r="D59" s="8" t="s">
        <v>223</v>
      </c>
      <c r="E59" s="8"/>
      <c r="F59" s="8" t="s">
        <v>351</v>
      </c>
      <c r="G59" s="8" t="s">
        <v>352</v>
      </c>
    </row>
    <row r="60" spans="1:7">
      <c r="A60" s="7" t="s">
        <v>106</v>
      </c>
      <c r="B60" s="10">
        <v>6</v>
      </c>
      <c r="C60" s="8" t="s">
        <v>353</v>
      </c>
      <c r="D60" s="8" t="s">
        <v>223</v>
      </c>
      <c r="E60" s="8"/>
      <c r="F60" s="8" t="s">
        <v>354</v>
      </c>
      <c r="G60" s="8" t="s">
        <v>355</v>
      </c>
    </row>
    <row r="61" spans="1:7">
      <c r="A61" s="7" t="s">
        <v>356</v>
      </c>
      <c r="B61" s="10">
        <v>5</v>
      </c>
      <c r="C61" s="8" t="s">
        <v>357</v>
      </c>
      <c r="D61" s="8" t="s">
        <v>223</v>
      </c>
      <c r="E61" s="8"/>
      <c r="F61" s="8" t="s">
        <v>358</v>
      </c>
      <c r="G61" s="8" t="s">
        <v>359</v>
      </c>
    </row>
    <row r="62" spans="1:7">
      <c r="A62" s="7" t="s">
        <v>111</v>
      </c>
      <c r="B62" s="10">
        <v>7</v>
      </c>
      <c r="C62" s="8" t="s">
        <v>360</v>
      </c>
      <c r="D62" s="8" t="s">
        <v>223</v>
      </c>
      <c r="E62" s="8" t="s">
        <v>111</v>
      </c>
      <c r="F62" s="7" t="s">
        <v>361</v>
      </c>
      <c r="G62" s="8" t="s">
        <v>362</v>
      </c>
    </row>
    <row r="63" spans="1:7">
      <c r="A63" s="7" t="s">
        <v>114</v>
      </c>
      <c r="B63" s="10">
        <v>6</v>
      </c>
      <c r="C63" s="8" t="s">
        <v>363</v>
      </c>
      <c r="D63" s="8" t="s">
        <v>223</v>
      </c>
      <c r="E63" s="8" t="s">
        <v>114</v>
      </c>
      <c r="F63" s="7" t="s">
        <v>364</v>
      </c>
      <c r="G63" s="8" t="s">
        <v>365</v>
      </c>
    </row>
    <row r="64" spans="1:7">
      <c r="A64" s="7" t="s">
        <v>366</v>
      </c>
      <c r="B64" s="10">
        <v>0</v>
      </c>
      <c r="C64" s="8" t="s">
        <v>367</v>
      </c>
      <c r="D64" s="8" t="s">
        <v>223</v>
      </c>
      <c r="E64" s="8" t="s">
        <v>366</v>
      </c>
      <c r="F64" s="8" t="s">
        <v>366</v>
      </c>
      <c r="G64" s="8" t="s">
        <v>366</v>
      </c>
    </row>
    <row r="65" spans="1:7">
      <c r="A65" s="7" t="s">
        <v>116</v>
      </c>
      <c r="B65" s="10">
        <v>13</v>
      </c>
      <c r="C65" s="8" t="s">
        <v>368</v>
      </c>
      <c r="D65" s="8" t="s">
        <v>223</v>
      </c>
      <c r="E65" s="8" t="s">
        <v>369</v>
      </c>
      <c r="F65" s="8" t="s">
        <v>370</v>
      </c>
      <c r="G65" s="8" t="s">
        <v>371</v>
      </c>
    </row>
    <row r="66" spans="1:7">
      <c r="A66" s="7" t="s">
        <v>119</v>
      </c>
      <c r="B66" s="10">
        <v>4</v>
      </c>
      <c r="C66" s="8" t="s">
        <v>372</v>
      </c>
      <c r="D66" s="8" t="s">
        <v>223</v>
      </c>
      <c r="E66" s="8"/>
      <c r="F66" s="8" t="s">
        <v>119</v>
      </c>
      <c r="G66" s="8" t="s">
        <v>119</v>
      </c>
    </row>
    <row r="67" spans="1:7">
      <c r="A67" s="7" t="s">
        <v>121</v>
      </c>
      <c r="B67" s="10">
        <v>7</v>
      </c>
      <c r="C67" s="8" t="s">
        <v>373</v>
      </c>
      <c r="D67" s="8" t="s">
        <v>223</v>
      </c>
      <c r="E67" s="8" t="s">
        <v>121</v>
      </c>
      <c r="F67" s="8" t="s">
        <v>121</v>
      </c>
      <c r="G67" s="8" t="s">
        <v>121</v>
      </c>
    </row>
    <row r="68" spans="1:7">
      <c r="A68" s="7" t="s">
        <v>122</v>
      </c>
      <c r="B68" s="10">
        <v>15</v>
      </c>
      <c r="C68" s="8" t="s">
        <v>374</v>
      </c>
      <c r="D68" s="8" t="s">
        <v>223</v>
      </c>
      <c r="E68" s="8" t="s">
        <v>375</v>
      </c>
      <c r="F68" s="8" t="s">
        <v>376</v>
      </c>
      <c r="G68" s="8" t="s">
        <v>376</v>
      </c>
    </row>
    <row r="69" spans="1:7">
      <c r="A69" s="7" t="s">
        <v>123</v>
      </c>
      <c r="B69" s="10">
        <v>0</v>
      </c>
      <c r="C69" s="8" t="s">
        <v>377</v>
      </c>
      <c r="D69" s="8" t="s">
        <v>224</v>
      </c>
      <c r="E69" s="8" t="s">
        <v>123</v>
      </c>
      <c r="F69" s="8" t="s">
        <v>123</v>
      </c>
      <c r="G69" s="8" t="s">
        <v>123</v>
      </c>
    </row>
    <row r="70" spans="1:7">
      <c r="A70" s="7" t="s">
        <v>378</v>
      </c>
      <c r="B70" s="10">
        <v>0</v>
      </c>
      <c r="C70" s="8" t="s">
        <v>379</v>
      </c>
      <c r="D70" s="8" t="s">
        <v>223</v>
      </c>
      <c r="E70" s="8" t="s">
        <v>378</v>
      </c>
      <c r="F70" s="8" t="s">
        <v>378</v>
      </c>
      <c r="G70" s="8" t="s">
        <v>378</v>
      </c>
    </row>
    <row r="71" spans="1:7">
      <c r="A71" s="7" t="s">
        <v>26</v>
      </c>
      <c r="B71" s="10">
        <v>5</v>
      </c>
      <c r="C71" s="8" t="s">
        <v>380</v>
      </c>
      <c r="D71" s="8" t="s">
        <v>223</v>
      </c>
      <c r="E71" s="8" t="s">
        <v>381</v>
      </c>
      <c r="F71" s="8" t="s">
        <v>382</v>
      </c>
      <c r="G71" s="8" t="s">
        <v>382</v>
      </c>
    </row>
    <row r="72" spans="1:7">
      <c r="A72" s="7" t="s">
        <v>383</v>
      </c>
      <c r="B72" s="10">
        <v>0</v>
      </c>
      <c r="C72" s="8" t="s">
        <v>384</v>
      </c>
      <c r="D72" s="8" t="s">
        <v>223</v>
      </c>
      <c r="E72" s="8" t="s">
        <v>383</v>
      </c>
      <c r="F72" s="8" t="s">
        <v>383</v>
      </c>
      <c r="G72" s="8" t="s">
        <v>383</v>
      </c>
    </row>
    <row r="73" spans="1:7">
      <c r="A73" s="7" t="s">
        <v>385</v>
      </c>
      <c r="B73" s="10">
        <v>2</v>
      </c>
      <c r="C73" s="8" t="s">
        <v>386</v>
      </c>
      <c r="D73" s="8" t="s">
        <v>224</v>
      </c>
      <c r="E73" s="8" t="s">
        <v>385</v>
      </c>
      <c r="F73" s="8" t="s">
        <v>385</v>
      </c>
      <c r="G73" s="8" t="s">
        <v>387</v>
      </c>
    </row>
    <row r="74" spans="1:7">
      <c r="A74" s="7" t="s">
        <v>125</v>
      </c>
      <c r="B74" s="10">
        <v>2</v>
      </c>
      <c r="C74" s="8" t="s">
        <v>388</v>
      </c>
      <c r="D74" s="8" t="s">
        <v>224</v>
      </c>
      <c r="E74" s="8"/>
      <c r="F74" s="7" t="s">
        <v>389</v>
      </c>
      <c r="G74" s="7" t="s">
        <v>389</v>
      </c>
    </row>
    <row r="75" spans="1:7">
      <c r="A75" s="7" t="s">
        <v>126</v>
      </c>
      <c r="B75" s="10">
        <v>10</v>
      </c>
      <c r="C75" s="8" t="s">
        <v>390</v>
      </c>
      <c r="D75" s="8" t="s">
        <v>223</v>
      </c>
      <c r="E75" s="8" t="s">
        <v>126</v>
      </c>
      <c r="F75" s="7" t="s">
        <v>391</v>
      </c>
      <c r="G75" s="8" t="s">
        <v>392</v>
      </c>
    </row>
    <row r="76" spans="1:7">
      <c r="A76" s="7" t="s">
        <v>128</v>
      </c>
      <c r="B76" s="10">
        <v>1</v>
      </c>
      <c r="C76" s="8" t="s">
        <v>393</v>
      </c>
      <c r="D76" s="8" t="s">
        <v>223</v>
      </c>
      <c r="E76" s="8" t="s">
        <v>128</v>
      </c>
      <c r="F76" s="8" t="s">
        <v>128</v>
      </c>
      <c r="G76" s="7" t="s">
        <v>394</v>
      </c>
    </row>
    <row r="77" spans="1:7">
      <c r="A77" s="7" t="s">
        <v>130</v>
      </c>
      <c r="B77" s="10">
        <v>3</v>
      </c>
      <c r="C77" s="8" t="s">
        <v>395</v>
      </c>
      <c r="D77" s="8" t="s">
        <v>223</v>
      </c>
      <c r="E77" s="8" t="s">
        <v>130</v>
      </c>
      <c r="F77" s="7" t="s">
        <v>396</v>
      </c>
      <c r="G77" s="7" t="s">
        <v>396</v>
      </c>
    </row>
    <row r="78" spans="1:7">
      <c r="A78" s="7" t="s">
        <v>131</v>
      </c>
      <c r="B78" s="10">
        <v>2</v>
      </c>
      <c r="C78" s="8" t="s">
        <v>397</v>
      </c>
      <c r="D78" s="8" t="s">
        <v>224</v>
      </c>
      <c r="E78" s="8" t="s">
        <v>131</v>
      </c>
      <c r="F78" s="7" t="s">
        <v>398</v>
      </c>
      <c r="G78" s="7" t="s">
        <v>398</v>
      </c>
    </row>
    <row r="79" spans="1:7">
      <c r="A79" s="7" t="s">
        <v>185</v>
      </c>
      <c r="B79" s="10">
        <v>0</v>
      </c>
      <c r="C79" s="8" t="s">
        <v>399</v>
      </c>
      <c r="D79" s="8" t="s">
        <v>223</v>
      </c>
      <c r="E79" s="8" t="s">
        <v>185</v>
      </c>
      <c r="F79" s="8" t="s">
        <v>185</v>
      </c>
      <c r="G79" s="8" t="s">
        <v>185</v>
      </c>
    </row>
    <row r="80" spans="1:7">
      <c r="A80" s="7" t="s">
        <v>400</v>
      </c>
      <c r="B80" s="10">
        <v>0</v>
      </c>
      <c r="C80" s="8" t="s">
        <v>401</v>
      </c>
      <c r="D80" s="8" t="s">
        <v>223</v>
      </c>
      <c r="E80" s="8" t="s">
        <v>400</v>
      </c>
      <c r="F80" s="8" t="s">
        <v>400</v>
      </c>
      <c r="G80" s="8" t="s">
        <v>400</v>
      </c>
    </row>
    <row r="81" spans="1:7">
      <c r="A81" s="7" t="s">
        <v>132</v>
      </c>
      <c r="B81" s="10">
        <v>2</v>
      </c>
      <c r="C81" s="8" t="s">
        <v>402</v>
      </c>
      <c r="D81" s="8" t="s">
        <v>224</v>
      </c>
      <c r="E81" s="8" t="s">
        <v>132</v>
      </c>
      <c r="F81" s="8" t="s">
        <v>132</v>
      </c>
      <c r="G81" s="7" t="s">
        <v>403</v>
      </c>
    </row>
    <row r="82" spans="1:7">
      <c r="A82" s="7" t="s">
        <v>134</v>
      </c>
      <c r="B82" s="10">
        <v>4</v>
      </c>
      <c r="C82" s="8" t="s">
        <v>404</v>
      </c>
      <c r="D82" s="8" t="s">
        <v>244</v>
      </c>
      <c r="E82" s="8"/>
      <c r="F82" s="8" t="s">
        <v>405</v>
      </c>
      <c r="G82" s="8" t="s">
        <v>406</v>
      </c>
    </row>
    <row r="83" spans="1:7">
      <c r="A83" s="7" t="s">
        <v>136</v>
      </c>
      <c r="B83" s="10">
        <v>7</v>
      </c>
      <c r="C83" s="8" t="s">
        <v>407</v>
      </c>
      <c r="D83" s="8" t="s">
        <v>224</v>
      </c>
      <c r="E83" s="8" t="s">
        <v>136</v>
      </c>
      <c r="F83" s="7" t="s">
        <v>408</v>
      </c>
      <c r="G83" s="8" t="s">
        <v>409</v>
      </c>
    </row>
    <row r="84" spans="1:7">
      <c r="A84" s="7" t="s">
        <v>139</v>
      </c>
      <c r="B84" s="10">
        <v>5</v>
      </c>
      <c r="C84" s="8" t="s">
        <v>410</v>
      </c>
      <c r="D84" s="8" t="s">
        <v>224</v>
      </c>
      <c r="E84" s="8" t="s">
        <v>139</v>
      </c>
      <c r="F84" s="8" t="s">
        <v>139</v>
      </c>
      <c r="G84" s="7" t="s">
        <v>411</v>
      </c>
    </row>
    <row r="85" spans="1:7">
      <c r="A85" s="7" t="s">
        <v>412</v>
      </c>
      <c r="B85" s="10">
        <v>3</v>
      </c>
      <c r="C85" s="8" t="s">
        <v>413</v>
      </c>
      <c r="D85" s="8" t="s">
        <v>224</v>
      </c>
      <c r="E85" s="8"/>
      <c r="F85" s="8" t="s">
        <v>412</v>
      </c>
      <c r="G85" s="8" t="s">
        <v>412</v>
      </c>
    </row>
    <row r="86" spans="1:7">
      <c r="A86" s="7" t="s">
        <v>414</v>
      </c>
      <c r="B86" s="10">
        <v>0</v>
      </c>
      <c r="C86" s="8" t="s">
        <v>415</v>
      </c>
      <c r="D86" s="8" t="s">
        <v>223</v>
      </c>
      <c r="E86" s="8" t="s">
        <v>414</v>
      </c>
      <c r="F86" s="8" t="s">
        <v>414</v>
      </c>
      <c r="G86" s="8" t="s">
        <v>414</v>
      </c>
    </row>
    <row r="87" spans="1:7">
      <c r="A87" s="7" t="s">
        <v>145</v>
      </c>
      <c r="B87" s="10">
        <v>2</v>
      </c>
      <c r="C87" s="8" t="s">
        <v>416</v>
      </c>
      <c r="D87" s="8" t="s">
        <v>223</v>
      </c>
      <c r="E87" s="8" t="s">
        <v>145</v>
      </c>
      <c r="F87" s="8" t="s">
        <v>145</v>
      </c>
      <c r="G87" s="8" t="s">
        <v>145</v>
      </c>
    </row>
    <row r="88" spans="1:7">
      <c r="A88" s="7" t="s">
        <v>417</v>
      </c>
      <c r="B88" s="10">
        <v>0</v>
      </c>
      <c r="C88" s="8" t="s">
        <v>418</v>
      </c>
      <c r="D88" s="8" t="s">
        <v>224</v>
      </c>
      <c r="E88" s="8"/>
      <c r="F88" s="8" t="s">
        <v>417</v>
      </c>
      <c r="G88" s="8" t="s">
        <v>417</v>
      </c>
    </row>
    <row r="89" spans="1:7">
      <c r="A89" s="7" t="s">
        <v>142</v>
      </c>
      <c r="B89" s="10">
        <v>2</v>
      </c>
      <c r="C89" s="8" t="s">
        <v>419</v>
      </c>
      <c r="D89" s="8" t="s">
        <v>223</v>
      </c>
      <c r="E89" s="8"/>
      <c r="F89" s="8" t="s">
        <v>142</v>
      </c>
      <c r="G89" s="8" t="s">
        <v>142</v>
      </c>
    </row>
    <row r="90" spans="1:7">
      <c r="A90" s="7" t="s">
        <v>144</v>
      </c>
      <c r="B90" s="10">
        <v>4</v>
      </c>
      <c r="C90" s="8" t="s">
        <v>420</v>
      </c>
      <c r="D90" s="8" t="s">
        <v>223</v>
      </c>
      <c r="E90" s="8"/>
      <c r="F90" s="7" t="s">
        <v>421</v>
      </c>
      <c r="G90" s="7" t="s">
        <v>421</v>
      </c>
    </row>
    <row r="91" spans="1:7">
      <c r="A91" s="7" t="s">
        <v>146</v>
      </c>
      <c r="B91" s="10">
        <v>8</v>
      </c>
      <c r="C91" s="8" t="s">
        <v>422</v>
      </c>
      <c r="D91" s="8" t="s">
        <v>223</v>
      </c>
      <c r="E91" s="8" t="s">
        <v>146</v>
      </c>
      <c r="F91" s="8" t="s">
        <v>146</v>
      </c>
      <c r="G91" s="8" t="s">
        <v>423</v>
      </c>
    </row>
    <row r="92" spans="1:7">
      <c r="A92" s="7" t="s">
        <v>148</v>
      </c>
      <c r="B92" s="10">
        <v>2</v>
      </c>
      <c r="C92" s="8" t="s">
        <v>424</v>
      </c>
      <c r="D92" s="8" t="s">
        <v>223</v>
      </c>
      <c r="E92" s="8" t="s">
        <v>148</v>
      </c>
      <c r="F92" s="7" t="s">
        <v>425</v>
      </c>
      <c r="G92" s="7" t="s">
        <v>425</v>
      </c>
    </row>
    <row r="93" spans="1:7">
      <c r="A93" s="7" t="s">
        <v>426</v>
      </c>
      <c r="B93" s="10">
        <v>0</v>
      </c>
      <c r="C93" s="8" t="s">
        <v>427</v>
      </c>
      <c r="D93" s="8" t="s">
        <v>223</v>
      </c>
      <c r="E93" s="8" t="s">
        <v>426</v>
      </c>
      <c r="F93" s="8" t="s">
        <v>426</v>
      </c>
      <c r="G93" s="8" t="s">
        <v>426</v>
      </c>
    </row>
    <row r="94" spans="1:7">
      <c r="A94" s="7" t="s">
        <v>149</v>
      </c>
      <c r="B94" s="10">
        <v>3</v>
      </c>
      <c r="C94" s="8" t="s">
        <v>428</v>
      </c>
      <c r="D94" s="8" t="s">
        <v>223</v>
      </c>
      <c r="E94" s="8" t="s">
        <v>149</v>
      </c>
      <c r="F94" s="8" t="s">
        <v>149</v>
      </c>
      <c r="G94" s="8" t="s">
        <v>149</v>
      </c>
    </row>
    <row r="95" spans="1:7">
      <c r="A95" s="7" t="s">
        <v>153</v>
      </c>
      <c r="B95" s="10">
        <v>6</v>
      </c>
      <c r="C95" s="8" t="s">
        <v>429</v>
      </c>
      <c r="D95" s="8" t="s">
        <v>223</v>
      </c>
      <c r="E95" s="8" t="s">
        <v>153</v>
      </c>
      <c r="F95" s="8" t="s">
        <v>153</v>
      </c>
      <c r="G95" s="7" t="s">
        <v>430</v>
      </c>
    </row>
    <row r="96" spans="1:7">
      <c r="A96" s="7" t="s">
        <v>431</v>
      </c>
      <c r="B96" s="10">
        <v>0</v>
      </c>
      <c r="C96" s="8" t="s">
        <v>432</v>
      </c>
      <c r="D96" s="8" t="s">
        <v>223</v>
      </c>
      <c r="E96" s="8"/>
      <c r="F96" s="8" t="s">
        <v>431</v>
      </c>
      <c r="G96" s="8" t="s">
        <v>431</v>
      </c>
    </row>
    <row r="97" spans="1:7">
      <c r="A97" s="7" t="s">
        <v>433</v>
      </c>
      <c r="B97" s="10">
        <v>3</v>
      </c>
      <c r="C97" s="8" t="s">
        <v>434</v>
      </c>
      <c r="D97" s="8" t="s">
        <v>224</v>
      </c>
      <c r="E97" s="8"/>
      <c r="F97" s="8" t="s">
        <v>433</v>
      </c>
      <c r="G97" s="8" t="s">
        <v>433</v>
      </c>
    </row>
    <row r="98" spans="1:7">
      <c r="A98" s="7" t="s">
        <v>159</v>
      </c>
      <c r="B98" s="10">
        <v>4</v>
      </c>
      <c r="C98" s="8" t="s">
        <v>435</v>
      </c>
      <c r="D98" s="8" t="s">
        <v>223</v>
      </c>
      <c r="E98" s="8" t="s">
        <v>159</v>
      </c>
      <c r="F98" s="7" t="s">
        <v>436</v>
      </c>
      <c r="G98" s="8" t="s">
        <v>437</v>
      </c>
    </row>
    <row r="99" spans="1:7">
      <c r="A99" s="7" t="s">
        <v>438</v>
      </c>
      <c r="B99" s="10">
        <v>2</v>
      </c>
      <c r="C99" s="8" t="s">
        <v>439</v>
      </c>
      <c r="D99" s="8" t="s">
        <v>244</v>
      </c>
      <c r="E99" s="8" t="s">
        <v>438</v>
      </c>
      <c r="F99" s="8" t="s">
        <v>438</v>
      </c>
      <c r="G99" s="7" t="s">
        <v>440</v>
      </c>
    </row>
    <row r="100" spans="1:7">
      <c r="A100" s="7" t="s">
        <v>441</v>
      </c>
      <c r="B100" s="10">
        <v>2</v>
      </c>
      <c r="C100" s="8" t="s">
        <v>442</v>
      </c>
      <c r="D100" s="8" t="s">
        <v>223</v>
      </c>
      <c r="E100" s="8"/>
      <c r="F100" s="8" t="s">
        <v>441</v>
      </c>
      <c r="G100" s="8" t="s">
        <v>441</v>
      </c>
    </row>
    <row r="101" spans="1:7">
      <c r="A101" s="7" t="s">
        <v>443</v>
      </c>
      <c r="B101" s="10">
        <v>1</v>
      </c>
      <c r="C101" s="8" t="s">
        <v>444</v>
      </c>
      <c r="D101" s="8" t="s">
        <v>223</v>
      </c>
      <c r="E101" s="8"/>
      <c r="F101" s="8" t="s">
        <v>443</v>
      </c>
      <c r="G101" s="8" t="s">
        <v>443</v>
      </c>
    </row>
    <row r="102" spans="1:7">
      <c r="A102" s="7" t="s">
        <v>445</v>
      </c>
      <c r="B102" s="10">
        <v>2</v>
      </c>
      <c r="C102" s="8" t="s">
        <v>446</v>
      </c>
      <c r="D102" s="8" t="s">
        <v>223</v>
      </c>
      <c r="E102" s="8"/>
      <c r="F102" s="8" t="s">
        <v>445</v>
      </c>
      <c r="G102" s="7" t="s">
        <v>447</v>
      </c>
    </row>
    <row r="103" spans="1:7">
      <c r="A103" s="7" t="s">
        <v>101</v>
      </c>
      <c r="B103" s="10">
        <v>1</v>
      </c>
      <c r="C103" s="8" t="s">
        <v>448</v>
      </c>
      <c r="D103" s="8" t="s">
        <v>223</v>
      </c>
      <c r="E103" s="8" t="s">
        <v>101</v>
      </c>
      <c r="F103" s="8" t="s">
        <v>101</v>
      </c>
      <c r="G103" s="8" t="s">
        <v>101</v>
      </c>
    </row>
    <row r="104" spans="1:7">
      <c r="A104" s="7" t="s">
        <v>449</v>
      </c>
      <c r="B104" s="10">
        <v>4</v>
      </c>
      <c r="C104" s="8" t="s">
        <v>450</v>
      </c>
      <c r="D104" s="8" t="s">
        <v>223</v>
      </c>
      <c r="E104" s="8" t="s">
        <v>449</v>
      </c>
      <c r="F104" s="7" t="s">
        <v>451</v>
      </c>
      <c r="G104" s="8" t="s">
        <v>452</v>
      </c>
    </row>
    <row r="105" spans="1:7">
      <c r="A105" s="7" t="s">
        <v>453</v>
      </c>
      <c r="B105" s="10">
        <v>2</v>
      </c>
      <c r="C105" s="8" t="s">
        <v>454</v>
      </c>
      <c r="D105" s="8" t="s">
        <v>223</v>
      </c>
      <c r="E105" s="8" t="s">
        <v>453</v>
      </c>
      <c r="F105" s="8" t="s">
        <v>453</v>
      </c>
      <c r="G105" s="8" t="s">
        <v>453</v>
      </c>
    </row>
    <row r="106" spans="1:7">
      <c r="A106" s="7" t="s">
        <v>455</v>
      </c>
      <c r="B106" s="10">
        <v>1</v>
      </c>
      <c r="C106" s="8" t="s">
        <v>456</v>
      </c>
      <c r="D106" s="8" t="s">
        <v>223</v>
      </c>
      <c r="E106" s="8" t="s">
        <v>455</v>
      </c>
      <c r="F106" s="8" t="s">
        <v>455</v>
      </c>
      <c r="G106" s="7" t="s">
        <v>457</v>
      </c>
    </row>
    <row r="107" spans="1:7">
      <c r="A107" s="7" t="s">
        <v>458</v>
      </c>
      <c r="B107" s="10">
        <v>0</v>
      </c>
      <c r="C107" s="8" t="s">
        <v>459</v>
      </c>
      <c r="D107" s="8" t="s">
        <v>224</v>
      </c>
      <c r="E107" s="8" t="s">
        <v>458</v>
      </c>
      <c r="F107" s="8" t="s">
        <v>458</v>
      </c>
      <c r="G107" s="8" t="s">
        <v>458</v>
      </c>
    </row>
    <row r="108" spans="1:7">
      <c r="A108" s="7" t="s">
        <v>460</v>
      </c>
      <c r="B108" s="10">
        <v>0</v>
      </c>
      <c r="C108" s="8" t="s">
        <v>461</v>
      </c>
      <c r="D108" s="8" t="s">
        <v>224</v>
      </c>
      <c r="E108" s="8"/>
      <c r="F108" s="8" t="s">
        <v>460</v>
      </c>
      <c r="G108" s="8" t="s">
        <v>460</v>
      </c>
    </row>
    <row r="109" spans="1:7">
      <c r="A109" s="7" t="s">
        <v>161</v>
      </c>
      <c r="B109" s="10">
        <v>1</v>
      </c>
      <c r="C109" s="8" t="s">
        <v>462</v>
      </c>
      <c r="D109" s="8" t="s">
        <v>244</v>
      </c>
      <c r="E109" s="8"/>
      <c r="F109" s="8"/>
      <c r="G109" s="8" t="s">
        <v>161</v>
      </c>
    </row>
    <row r="110" spans="1:7">
      <c r="A110" s="7" t="s">
        <v>463</v>
      </c>
      <c r="B110" s="10">
        <v>0</v>
      </c>
      <c r="C110" s="8" t="s">
        <v>464</v>
      </c>
      <c r="D110" s="8" t="s">
        <v>223</v>
      </c>
      <c r="E110" s="8" t="s">
        <v>463</v>
      </c>
      <c r="F110" s="8" t="s">
        <v>463</v>
      </c>
      <c r="G110" s="8" t="s">
        <v>463</v>
      </c>
    </row>
    <row r="111" spans="1:7">
      <c r="A111" s="7" t="s">
        <v>163</v>
      </c>
      <c r="B111" s="10">
        <v>3</v>
      </c>
      <c r="C111" s="8" t="s">
        <v>465</v>
      </c>
      <c r="D111" s="8" t="s">
        <v>223</v>
      </c>
      <c r="E111" s="8" t="s">
        <v>163</v>
      </c>
      <c r="F111" s="7" t="s">
        <v>466</v>
      </c>
      <c r="G111" s="7" t="s">
        <v>466</v>
      </c>
    </row>
    <row r="112" spans="1:7">
      <c r="A112" s="7" t="s">
        <v>22</v>
      </c>
      <c r="B112" s="10">
        <v>1</v>
      </c>
      <c r="C112" s="8" t="s">
        <v>467</v>
      </c>
      <c r="D112" s="8" t="s">
        <v>224</v>
      </c>
      <c r="E112" s="8" t="s">
        <v>22</v>
      </c>
      <c r="F112" s="7" t="s">
        <v>468</v>
      </c>
      <c r="G112" s="7" t="s">
        <v>468</v>
      </c>
    </row>
    <row r="113" spans="1:7">
      <c r="A113" s="7" t="s">
        <v>165</v>
      </c>
      <c r="B113" s="10">
        <v>2</v>
      </c>
      <c r="C113" s="8" t="s">
        <v>469</v>
      </c>
      <c r="D113" s="8" t="s">
        <v>223</v>
      </c>
      <c r="E113" s="8"/>
      <c r="F113" s="8" t="s">
        <v>165</v>
      </c>
      <c r="G113" s="8" t="s">
        <v>165</v>
      </c>
    </row>
    <row r="114" spans="1:7">
      <c r="A114" s="7" t="s">
        <v>470</v>
      </c>
      <c r="B114" s="10">
        <v>0</v>
      </c>
      <c r="C114" s="8" t="s">
        <v>471</v>
      </c>
      <c r="D114" s="8" t="s">
        <v>223</v>
      </c>
      <c r="E114" s="8" t="s">
        <v>470</v>
      </c>
      <c r="F114" s="8" t="s">
        <v>470</v>
      </c>
      <c r="G114" s="8" t="s">
        <v>470</v>
      </c>
    </row>
    <row r="115" spans="1:7">
      <c r="A115" s="7" t="s">
        <v>154</v>
      </c>
      <c r="B115" s="10">
        <v>0</v>
      </c>
      <c r="C115" s="8" t="s">
        <v>472</v>
      </c>
      <c r="D115" s="8" t="s">
        <v>223</v>
      </c>
      <c r="E115" s="8" t="s">
        <v>154</v>
      </c>
      <c r="F115" s="8" t="s">
        <v>154</v>
      </c>
      <c r="G115" s="8" t="s">
        <v>154</v>
      </c>
    </row>
    <row r="116" spans="1:7">
      <c r="A116" s="7" t="s">
        <v>141</v>
      </c>
      <c r="B116" s="10">
        <v>3</v>
      </c>
      <c r="C116" s="8" t="s">
        <v>473</v>
      </c>
      <c r="D116" s="8" t="s">
        <v>223</v>
      </c>
      <c r="E116" s="8" t="s">
        <v>141</v>
      </c>
      <c r="F116" s="8" t="s">
        <v>141</v>
      </c>
      <c r="G116" s="8" t="s">
        <v>141</v>
      </c>
    </row>
    <row r="117" spans="1:7">
      <c r="A117" s="7" t="s">
        <v>8</v>
      </c>
      <c r="B117" s="10">
        <v>2</v>
      </c>
      <c r="C117" s="8" t="s">
        <v>474</v>
      </c>
      <c r="D117" s="8" t="s">
        <v>223</v>
      </c>
      <c r="E117" s="8" t="s">
        <v>8</v>
      </c>
      <c r="F117" s="8" t="s">
        <v>8</v>
      </c>
      <c r="G117" s="7" t="s">
        <v>475</v>
      </c>
    </row>
    <row r="118" spans="1:7">
      <c r="A118" s="7" t="s">
        <v>476</v>
      </c>
      <c r="B118" s="10">
        <v>0</v>
      </c>
      <c r="C118" s="8" t="s">
        <v>477</v>
      </c>
      <c r="D118" s="8" t="s">
        <v>224</v>
      </c>
      <c r="E118" s="8" t="s">
        <v>476</v>
      </c>
      <c r="F118" s="8" t="s">
        <v>476</v>
      </c>
      <c r="G118" s="8" t="s">
        <v>476</v>
      </c>
    </row>
    <row r="119" spans="1:7">
      <c r="A119" s="7" t="s">
        <v>478</v>
      </c>
      <c r="B119" s="10">
        <v>3</v>
      </c>
      <c r="C119" s="8" t="s">
        <v>479</v>
      </c>
      <c r="D119" s="8" t="s">
        <v>244</v>
      </c>
      <c r="E119" s="8" t="s">
        <v>478</v>
      </c>
      <c r="F119" s="8" t="s">
        <v>478</v>
      </c>
      <c r="G119" s="8" t="s">
        <v>478</v>
      </c>
    </row>
    <row r="120" spans="1:7">
      <c r="A120" s="7" t="s">
        <v>480</v>
      </c>
      <c r="B120" s="10">
        <v>0</v>
      </c>
      <c r="C120" s="8" t="s">
        <v>481</v>
      </c>
      <c r="D120" s="8" t="s">
        <v>223</v>
      </c>
      <c r="E120" s="8" t="s">
        <v>480</v>
      </c>
      <c r="F120" s="8" t="s">
        <v>480</v>
      </c>
      <c r="G120" s="8" t="s">
        <v>480</v>
      </c>
    </row>
    <row r="121" spans="1:7">
      <c r="A121" s="7" t="s">
        <v>482</v>
      </c>
      <c r="B121" s="10">
        <v>0</v>
      </c>
      <c r="C121" s="8" t="s">
        <v>483</v>
      </c>
      <c r="D121" s="8" t="s">
        <v>244</v>
      </c>
      <c r="E121" s="8" t="s">
        <v>482</v>
      </c>
      <c r="F121" s="8" t="s">
        <v>482</v>
      </c>
      <c r="G121" s="8" t="s">
        <v>482</v>
      </c>
    </row>
    <row r="122" spans="1:7">
      <c r="A122" s="7" t="s">
        <v>484</v>
      </c>
      <c r="B122" s="10">
        <v>0</v>
      </c>
      <c r="C122" s="8" t="s">
        <v>485</v>
      </c>
      <c r="D122" s="8" t="s">
        <v>223</v>
      </c>
      <c r="E122" s="8" t="s">
        <v>484</v>
      </c>
      <c r="F122" s="8" t="s">
        <v>484</v>
      </c>
      <c r="G122" s="8" t="s">
        <v>484</v>
      </c>
    </row>
    <row r="123" spans="1:7">
      <c r="A123" s="7" t="s">
        <v>486</v>
      </c>
      <c r="B123" s="10">
        <v>0</v>
      </c>
      <c r="C123" s="8" t="s">
        <v>487</v>
      </c>
      <c r="D123" s="8" t="s">
        <v>223</v>
      </c>
      <c r="E123" s="8" t="s">
        <v>486</v>
      </c>
      <c r="F123" s="8" t="s">
        <v>486</v>
      </c>
      <c r="G123" s="8" t="s">
        <v>486</v>
      </c>
    </row>
    <row r="124" spans="1:7">
      <c r="A124" s="7" t="s">
        <v>109</v>
      </c>
      <c r="B124" s="10">
        <v>0</v>
      </c>
      <c r="C124" s="8" t="s">
        <v>488</v>
      </c>
      <c r="D124" s="8" t="s">
        <v>223</v>
      </c>
      <c r="E124" s="8" t="s">
        <v>109</v>
      </c>
      <c r="F124" s="8" t="s">
        <v>109</v>
      </c>
      <c r="G124" s="8" t="s">
        <v>109</v>
      </c>
    </row>
    <row r="125" spans="1:7">
      <c r="A125" s="7" t="s">
        <v>168</v>
      </c>
      <c r="B125" s="10">
        <v>10</v>
      </c>
      <c r="C125" s="8" t="s">
        <v>489</v>
      </c>
      <c r="D125" s="8" t="s">
        <v>223</v>
      </c>
      <c r="E125" s="8" t="s">
        <v>168</v>
      </c>
      <c r="F125" s="8" t="s">
        <v>490</v>
      </c>
      <c r="G125" s="8" t="s">
        <v>491</v>
      </c>
    </row>
    <row r="126" spans="1:7">
      <c r="A126" s="7" t="s">
        <v>492</v>
      </c>
      <c r="B126" s="10">
        <v>0</v>
      </c>
      <c r="C126" s="8" t="s">
        <v>493</v>
      </c>
      <c r="D126" s="8" t="s">
        <v>223</v>
      </c>
      <c r="E126" s="8" t="s">
        <v>492</v>
      </c>
      <c r="F126" s="8" t="s">
        <v>492</v>
      </c>
      <c r="G126" s="8" t="s">
        <v>492</v>
      </c>
    </row>
    <row r="127" spans="1:7">
      <c r="A127" s="7" t="s">
        <v>494</v>
      </c>
      <c r="B127" s="10">
        <v>0</v>
      </c>
      <c r="C127" s="8" t="s">
        <v>495</v>
      </c>
      <c r="D127" s="8" t="s">
        <v>223</v>
      </c>
      <c r="E127" s="8" t="s">
        <v>494</v>
      </c>
      <c r="F127" s="8" t="s">
        <v>494</v>
      </c>
      <c r="G127" s="8" t="s">
        <v>494</v>
      </c>
    </row>
    <row r="128" spans="1:7">
      <c r="A128" s="7" t="s">
        <v>496</v>
      </c>
      <c r="B128" s="10">
        <v>0</v>
      </c>
      <c r="C128" s="8" t="s">
        <v>497</v>
      </c>
      <c r="D128" s="8" t="s">
        <v>223</v>
      </c>
      <c r="E128" s="8" t="s">
        <v>496</v>
      </c>
      <c r="F128" s="8" t="s">
        <v>496</v>
      </c>
      <c r="G128" s="8" t="s">
        <v>496</v>
      </c>
    </row>
    <row r="129" spans="1:7">
      <c r="A129" s="7" t="s">
        <v>97</v>
      </c>
      <c r="B129" s="10">
        <v>10</v>
      </c>
      <c r="C129" s="8" t="s">
        <v>498</v>
      </c>
      <c r="D129" s="8" t="s">
        <v>223</v>
      </c>
      <c r="E129" s="7" t="s">
        <v>499</v>
      </c>
      <c r="F129" s="8" t="s">
        <v>500</v>
      </c>
      <c r="G129" s="8" t="s">
        <v>500</v>
      </c>
    </row>
    <row r="130" spans="1:7">
      <c r="A130" s="7" t="s">
        <v>173</v>
      </c>
      <c r="B130" s="10">
        <v>5</v>
      </c>
      <c r="C130" s="8" t="s">
        <v>501</v>
      </c>
      <c r="D130" s="8" t="s">
        <v>224</v>
      </c>
      <c r="E130" s="8" t="s">
        <v>173</v>
      </c>
      <c r="F130" s="8" t="s">
        <v>173</v>
      </c>
      <c r="G130" s="8" t="s">
        <v>173</v>
      </c>
    </row>
    <row r="131" spans="1:7">
      <c r="A131" s="7" t="s">
        <v>502</v>
      </c>
      <c r="B131" s="10">
        <v>0</v>
      </c>
      <c r="C131" s="8" t="s">
        <v>503</v>
      </c>
      <c r="D131" s="8" t="s">
        <v>223</v>
      </c>
      <c r="E131" s="8"/>
      <c r="F131" s="8" t="s">
        <v>502</v>
      </c>
      <c r="G131" s="8" t="s">
        <v>502</v>
      </c>
    </row>
    <row r="132" spans="1:7">
      <c r="A132" s="7" t="s">
        <v>102</v>
      </c>
      <c r="B132" s="10">
        <v>5</v>
      </c>
      <c r="C132" s="8" t="s">
        <v>504</v>
      </c>
      <c r="D132" s="8" t="s">
        <v>223</v>
      </c>
      <c r="E132" s="8" t="s">
        <v>102</v>
      </c>
      <c r="F132" s="7" t="s">
        <v>505</v>
      </c>
      <c r="G132" s="7" t="s">
        <v>505</v>
      </c>
    </row>
    <row r="133" spans="1:7">
      <c r="A133" s="7" t="s">
        <v>178</v>
      </c>
      <c r="B133" s="10">
        <v>6</v>
      </c>
      <c r="C133" s="8" t="s">
        <v>506</v>
      </c>
      <c r="D133" s="8" t="s">
        <v>223</v>
      </c>
      <c r="E133" s="8"/>
      <c r="F133" s="8" t="s">
        <v>178</v>
      </c>
      <c r="G133" s="8" t="s">
        <v>178</v>
      </c>
    </row>
    <row r="134" spans="1:7">
      <c r="A134" s="7" t="s">
        <v>82</v>
      </c>
      <c r="B134" s="10">
        <v>8</v>
      </c>
      <c r="C134" s="8" t="s">
        <v>507</v>
      </c>
      <c r="D134" s="8" t="s">
        <v>223</v>
      </c>
      <c r="E134" s="8"/>
      <c r="F134" s="8" t="s">
        <v>82</v>
      </c>
      <c r="G134" s="8" t="s">
        <v>82</v>
      </c>
    </row>
    <row r="135" spans="1:7">
      <c r="A135" s="7" t="s">
        <v>157</v>
      </c>
      <c r="B135" s="10">
        <v>15</v>
      </c>
      <c r="C135" s="8" t="s">
        <v>508</v>
      </c>
      <c r="D135" s="8" t="s">
        <v>223</v>
      </c>
      <c r="E135" s="8"/>
      <c r="F135" s="8"/>
      <c r="G135" s="8" t="s">
        <v>157</v>
      </c>
    </row>
    <row r="136" spans="1:7">
      <c r="A136" s="7" t="s">
        <v>183</v>
      </c>
      <c r="B136" s="10">
        <v>11</v>
      </c>
      <c r="C136" s="8" t="s">
        <v>509</v>
      </c>
      <c r="D136" s="8" t="s">
        <v>224</v>
      </c>
      <c r="E136" s="8"/>
      <c r="F136" s="8"/>
      <c r="G136" s="8" t="s">
        <v>183</v>
      </c>
    </row>
    <row r="137" spans="1:7">
      <c r="A137" s="7" t="s">
        <v>510</v>
      </c>
      <c r="B137" s="10">
        <v>0</v>
      </c>
      <c r="C137" s="8" t="s">
        <v>511</v>
      </c>
      <c r="D137" s="8" t="s">
        <v>224</v>
      </c>
      <c r="E137" s="8"/>
      <c r="F137" s="8"/>
      <c r="G137" s="8" t="s">
        <v>510</v>
      </c>
    </row>
    <row r="138" spans="1:7">
      <c r="A138" s="7" t="s">
        <v>186</v>
      </c>
      <c r="B138" s="10">
        <v>7</v>
      </c>
      <c r="C138" s="8" t="s">
        <v>512</v>
      </c>
      <c r="D138" s="8" t="s">
        <v>223</v>
      </c>
      <c r="E138" s="8"/>
      <c r="F138" s="8"/>
      <c r="G138" s="8" t="s">
        <v>186</v>
      </c>
    </row>
    <row r="139" spans="1:7">
      <c r="A139" s="7" t="s">
        <v>513</v>
      </c>
      <c r="B139" s="10">
        <v>0</v>
      </c>
      <c r="C139" s="8" t="s">
        <v>514</v>
      </c>
      <c r="D139" s="8" t="s">
        <v>223</v>
      </c>
      <c r="E139" s="8" t="s">
        <v>513</v>
      </c>
      <c r="F139" s="8" t="s">
        <v>513</v>
      </c>
      <c r="G139" s="8" t="s">
        <v>513</v>
      </c>
    </row>
    <row r="140" spans="1:7">
      <c r="A140" s="7" t="s">
        <v>189</v>
      </c>
      <c r="B140" s="10">
        <v>1</v>
      </c>
      <c r="C140" s="8" t="s">
        <v>515</v>
      </c>
      <c r="D140" s="8" t="s">
        <v>223</v>
      </c>
      <c r="E140" s="8"/>
      <c r="F140" s="8" t="s">
        <v>189</v>
      </c>
      <c r="G140" s="8" t="s">
        <v>189</v>
      </c>
    </row>
    <row r="141" spans="1:7">
      <c r="A141" s="7" t="s">
        <v>187</v>
      </c>
      <c r="B141" s="10">
        <v>5</v>
      </c>
      <c r="C141" s="8" t="s">
        <v>516</v>
      </c>
      <c r="D141" s="8" t="s">
        <v>223</v>
      </c>
      <c r="E141" s="8"/>
      <c r="F141" s="8"/>
      <c r="G141" s="8" t="s">
        <v>187</v>
      </c>
    </row>
    <row r="142" spans="1:7">
      <c r="A142" s="7" t="s">
        <v>197</v>
      </c>
      <c r="B142" s="10">
        <v>2</v>
      </c>
      <c r="C142" s="8" t="s">
        <v>517</v>
      </c>
      <c r="D142" s="8" t="s">
        <v>223</v>
      </c>
      <c r="E142" s="8"/>
      <c r="F142" s="8" t="s">
        <v>197</v>
      </c>
      <c r="G142" s="8" t="s">
        <v>197</v>
      </c>
    </row>
    <row r="143" spans="1:7">
      <c r="A143" s="7" t="s">
        <v>190</v>
      </c>
      <c r="B143" s="10">
        <v>3</v>
      </c>
      <c r="C143" s="8" t="s">
        <v>518</v>
      </c>
      <c r="D143" s="8" t="s">
        <v>223</v>
      </c>
      <c r="E143" s="8" t="s">
        <v>190</v>
      </c>
      <c r="F143" s="8" t="s">
        <v>190</v>
      </c>
      <c r="G143" s="8" t="s">
        <v>190</v>
      </c>
    </row>
    <row r="144" spans="1:7">
      <c r="A144" s="7" t="s">
        <v>32</v>
      </c>
      <c r="B144" s="10">
        <v>23</v>
      </c>
      <c r="C144" s="8" t="s">
        <v>519</v>
      </c>
      <c r="D144" s="8" t="s">
        <v>223</v>
      </c>
      <c r="E144" s="8" t="s">
        <v>32</v>
      </c>
      <c r="F144" s="8" t="s">
        <v>520</v>
      </c>
      <c r="G144" s="8" t="s">
        <v>521</v>
      </c>
    </row>
    <row r="145" spans="1:7">
      <c r="A145" s="7" t="s">
        <v>191</v>
      </c>
      <c r="B145" s="10">
        <v>4</v>
      </c>
      <c r="C145" s="8" t="s">
        <v>522</v>
      </c>
      <c r="D145" s="8" t="s">
        <v>223</v>
      </c>
      <c r="E145" s="8"/>
      <c r="F145" s="7" t="s">
        <v>523</v>
      </c>
      <c r="G145" s="7" t="s">
        <v>523</v>
      </c>
    </row>
    <row r="146" spans="1:7">
      <c r="A146" s="7" t="s">
        <v>524</v>
      </c>
      <c r="B146" s="10">
        <v>0</v>
      </c>
      <c r="C146" s="8" t="s">
        <v>525</v>
      </c>
      <c r="D146" s="8" t="s">
        <v>224</v>
      </c>
      <c r="E146" s="8"/>
      <c r="F146" s="8" t="s">
        <v>524</v>
      </c>
      <c r="G146" s="8" t="s">
        <v>524</v>
      </c>
    </row>
    <row r="147" spans="1:7">
      <c r="A147" s="7" t="s">
        <v>526</v>
      </c>
      <c r="B147" s="10">
        <v>5</v>
      </c>
      <c r="C147" s="8" t="s">
        <v>527</v>
      </c>
      <c r="D147" s="8" t="s">
        <v>223</v>
      </c>
      <c r="E147" s="8" t="s">
        <v>526</v>
      </c>
      <c r="F147" s="8" t="s">
        <v>526</v>
      </c>
      <c r="G147" s="7" t="s">
        <v>528</v>
      </c>
    </row>
    <row r="148" spans="1:7">
      <c r="A148" s="7" t="s">
        <v>79</v>
      </c>
      <c r="B148" s="10">
        <v>4</v>
      </c>
      <c r="C148" s="8" t="s">
        <v>529</v>
      </c>
      <c r="D148" s="8" t="s">
        <v>223</v>
      </c>
      <c r="E148" s="8" t="s">
        <v>79</v>
      </c>
      <c r="F148" s="8" t="s">
        <v>79</v>
      </c>
      <c r="G148" s="8" t="s">
        <v>79</v>
      </c>
    </row>
    <row r="149" spans="1:7">
      <c r="A149" s="7" t="s">
        <v>530</v>
      </c>
      <c r="B149" s="10">
        <v>4</v>
      </c>
      <c r="C149" s="8" t="s">
        <v>531</v>
      </c>
      <c r="D149" s="8" t="s">
        <v>223</v>
      </c>
      <c r="E149" s="8" t="s">
        <v>530</v>
      </c>
      <c r="F149" s="8" t="s">
        <v>530</v>
      </c>
      <c r="G149" s="8" t="s">
        <v>530</v>
      </c>
    </row>
    <row r="150" spans="1:7">
      <c r="A150" s="7" t="s">
        <v>532</v>
      </c>
      <c r="B150" s="10">
        <v>0</v>
      </c>
      <c r="C150" s="8" t="s">
        <v>533</v>
      </c>
      <c r="D150" s="8" t="s">
        <v>223</v>
      </c>
      <c r="E150" s="8"/>
      <c r="F150" s="8" t="s">
        <v>532</v>
      </c>
      <c r="G150" s="8" t="s">
        <v>532</v>
      </c>
    </row>
    <row r="151" spans="1:7">
      <c r="A151" s="7" t="s">
        <v>534</v>
      </c>
      <c r="B151" s="10">
        <v>5</v>
      </c>
      <c r="C151" s="8" t="s">
        <v>535</v>
      </c>
      <c r="D151" s="8" t="s">
        <v>224</v>
      </c>
      <c r="E151" s="8"/>
      <c r="F151" s="8" t="s">
        <v>534</v>
      </c>
      <c r="G151" s="8" t="s">
        <v>534</v>
      </c>
    </row>
    <row r="152" spans="1:7">
      <c r="A152" s="7" t="s">
        <v>536</v>
      </c>
      <c r="B152" s="10">
        <v>0</v>
      </c>
      <c r="C152" s="8" t="s">
        <v>537</v>
      </c>
      <c r="D152" s="8" t="s">
        <v>223</v>
      </c>
      <c r="E152" s="8"/>
      <c r="F152" s="8" t="s">
        <v>536</v>
      </c>
      <c r="G152" s="8" t="s">
        <v>536</v>
      </c>
    </row>
    <row r="153" spans="1:7">
      <c r="A153" s="7" t="s">
        <v>538</v>
      </c>
      <c r="B153" s="10">
        <v>2</v>
      </c>
      <c r="C153" s="8" t="s">
        <v>539</v>
      </c>
      <c r="D153" s="8" t="s">
        <v>223</v>
      </c>
      <c r="E153" s="8" t="s">
        <v>538</v>
      </c>
      <c r="F153" s="8" t="s">
        <v>538</v>
      </c>
      <c r="G153" s="8" t="s">
        <v>538</v>
      </c>
    </row>
    <row r="154" spans="1:7">
      <c r="A154" s="7" t="s">
        <v>540</v>
      </c>
      <c r="B154" s="10">
        <v>1</v>
      </c>
      <c r="C154" s="8" t="s">
        <v>541</v>
      </c>
      <c r="D154" s="8" t="s">
        <v>223</v>
      </c>
      <c r="E154" s="8" t="s">
        <v>540</v>
      </c>
      <c r="F154" s="8" t="s">
        <v>540</v>
      </c>
      <c r="G154" s="8" t="s">
        <v>540</v>
      </c>
    </row>
    <row r="155" spans="1:7">
      <c r="A155" s="7" t="s">
        <v>542</v>
      </c>
      <c r="B155" s="10">
        <v>0</v>
      </c>
      <c r="C155" s="8" t="s">
        <v>543</v>
      </c>
      <c r="D155" s="8" t="s">
        <v>223</v>
      </c>
      <c r="E155" s="8" t="s">
        <v>542</v>
      </c>
      <c r="F155" s="8" t="s">
        <v>542</v>
      </c>
      <c r="G155" s="8" t="s">
        <v>542</v>
      </c>
    </row>
    <row r="156" spans="1:7">
      <c r="A156" s="7" t="s">
        <v>5</v>
      </c>
      <c r="B156" s="10">
        <v>5</v>
      </c>
      <c r="C156" s="8" t="s">
        <v>544</v>
      </c>
      <c r="D156" s="8" t="s">
        <v>223</v>
      </c>
      <c r="E156" s="8"/>
      <c r="F156" s="8" t="s">
        <v>5</v>
      </c>
      <c r="G156" s="8" t="s">
        <v>5</v>
      </c>
    </row>
    <row r="157" spans="1:7">
      <c r="A157" s="7" t="s">
        <v>545</v>
      </c>
      <c r="B157" s="10">
        <v>0</v>
      </c>
      <c r="C157" s="8" t="s">
        <v>546</v>
      </c>
      <c r="D157" s="8" t="s">
        <v>223</v>
      </c>
      <c r="E157" s="8"/>
      <c r="F157" s="8"/>
      <c r="G157" s="8" t="s">
        <v>545</v>
      </c>
    </row>
    <row r="158" spans="1:7">
      <c r="A158" s="7" t="s">
        <v>200</v>
      </c>
      <c r="B158" s="10">
        <v>2</v>
      </c>
      <c r="C158" s="8" t="s">
        <v>547</v>
      </c>
      <c r="D158" s="8" t="s">
        <v>223</v>
      </c>
      <c r="E158" s="8"/>
      <c r="F158" s="8" t="s">
        <v>200</v>
      </c>
      <c r="G158" s="8" t="s">
        <v>200</v>
      </c>
    </row>
    <row r="159" spans="1:7">
      <c r="A159" s="7" t="s">
        <v>548</v>
      </c>
      <c r="B159" s="10">
        <v>2</v>
      </c>
      <c r="C159" s="8" t="s">
        <v>549</v>
      </c>
      <c r="D159" s="8" t="s">
        <v>223</v>
      </c>
      <c r="E159" s="8" t="s">
        <v>548</v>
      </c>
      <c r="F159" s="8" t="s">
        <v>548</v>
      </c>
      <c r="G159" s="8" t="s">
        <v>548</v>
      </c>
    </row>
    <row r="160" spans="1:7">
      <c r="A160" s="7" t="s">
        <v>550</v>
      </c>
      <c r="B160" s="10">
        <v>0</v>
      </c>
      <c r="C160" s="8" t="s">
        <v>551</v>
      </c>
      <c r="D160" s="8" t="s">
        <v>223</v>
      </c>
      <c r="E160" s="8" t="s">
        <v>550</v>
      </c>
      <c r="F160" s="8" t="s">
        <v>550</v>
      </c>
      <c r="G160" s="8" t="s">
        <v>550</v>
      </c>
    </row>
    <row r="161" spans="1:7">
      <c r="A161" s="7" t="s">
        <v>202</v>
      </c>
      <c r="B161" s="10">
        <v>6</v>
      </c>
      <c r="C161" s="8" t="s">
        <v>552</v>
      </c>
      <c r="D161" s="8" t="s">
        <v>223</v>
      </c>
      <c r="E161" s="8" t="s">
        <v>202</v>
      </c>
      <c r="F161" s="7" t="s">
        <v>553</v>
      </c>
      <c r="G161" s="8" t="s">
        <v>554</v>
      </c>
    </row>
    <row r="162" spans="1:7">
      <c r="A162" s="7" t="s">
        <v>17</v>
      </c>
      <c r="B162" s="10">
        <v>10</v>
      </c>
      <c r="C162" s="8" t="s">
        <v>555</v>
      </c>
      <c r="D162" s="8" t="s">
        <v>223</v>
      </c>
      <c r="E162" s="8" t="s">
        <v>17</v>
      </c>
      <c r="F162" s="8" t="s">
        <v>556</v>
      </c>
      <c r="G162" s="8" t="s">
        <v>556</v>
      </c>
    </row>
    <row r="163" spans="1:7">
      <c r="A163" s="7" t="s">
        <v>15</v>
      </c>
      <c r="B163" s="10">
        <v>24</v>
      </c>
      <c r="C163" s="8" t="s">
        <v>557</v>
      </c>
      <c r="D163" s="8" t="s">
        <v>223</v>
      </c>
      <c r="E163" s="8" t="s">
        <v>15</v>
      </c>
      <c r="F163" s="8" t="s">
        <v>558</v>
      </c>
      <c r="G163" s="8" t="s">
        <v>558</v>
      </c>
    </row>
    <row r="164" spans="1:7">
      <c r="A164" s="7" t="s">
        <v>559</v>
      </c>
      <c r="B164" s="10">
        <v>1</v>
      </c>
      <c r="C164" s="8" t="s">
        <v>560</v>
      </c>
      <c r="D164" s="8" t="s">
        <v>223</v>
      </c>
      <c r="E164" s="8" t="s">
        <v>559</v>
      </c>
      <c r="F164" s="8" t="s">
        <v>559</v>
      </c>
      <c r="G164" s="7" t="s">
        <v>561</v>
      </c>
    </row>
    <row r="165" spans="1:7">
      <c r="A165" s="7" t="s">
        <v>211</v>
      </c>
      <c r="B165" s="10">
        <v>3</v>
      </c>
      <c r="C165" s="8" t="s">
        <v>562</v>
      </c>
      <c r="D165" s="8" t="s">
        <v>223</v>
      </c>
      <c r="E165" s="8"/>
      <c r="F165" s="8"/>
      <c r="G165" s="8" t="s">
        <v>211</v>
      </c>
    </row>
    <row r="166" spans="1:7">
      <c r="A166" s="7" t="s">
        <v>94</v>
      </c>
      <c r="B166" s="10">
        <v>16</v>
      </c>
      <c r="C166" s="8" t="s">
        <v>563</v>
      </c>
      <c r="D166" s="8" t="s">
        <v>223</v>
      </c>
      <c r="E166" s="8"/>
      <c r="F166" s="8" t="s">
        <v>564</v>
      </c>
      <c r="G166" s="8" t="s">
        <v>565</v>
      </c>
    </row>
    <row r="167" spans="1:7">
      <c r="A167" s="7" t="s">
        <v>205</v>
      </c>
      <c r="B167" s="10">
        <v>3</v>
      </c>
      <c r="C167" s="8" t="s">
        <v>566</v>
      </c>
      <c r="D167" s="8" t="s">
        <v>224</v>
      </c>
      <c r="E167" s="8"/>
      <c r="F167" s="8" t="s">
        <v>567</v>
      </c>
      <c r="G167" s="8" t="s">
        <v>567</v>
      </c>
    </row>
    <row r="168" spans="1:7">
      <c r="A168" s="7" t="s">
        <v>215</v>
      </c>
      <c r="B168" s="10">
        <v>5</v>
      </c>
      <c r="C168" s="8" t="s">
        <v>568</v>
      </c>
      <c r="D168" s="8" t="s">
        <v>223</v>
      </c>
      <c r="E168" s="8"/>
      <c r="F168" s="8" t="s">
        <v>215</v>
      </c>
      <c r="G168" s="8" t="s">
        <v>215</v>
      </c>
    </row>
    <row r="169" spans="1:7">
      <c r="A169" s="7" t="s">
        <v>569</v>
      </c>
      <c r="B169" s="10">
        <v>0</v>
      </c>
      <c r="C169" s="8" t="s">
        <v>570</v>
      </c>
      <c r="D169" s="8" t="s">
        <v>224</v>
      </c>
      <c r="E169" s="8"/>
      <c r="F169" s="8" t="s">
        <v>569</v>
      </c>
      <c r="G169" s="8" t="s">
        <v>569</v>
      </c>
    </row>
    <row r="170" spans="1:7">
      <c r="A170" s="7" t="s">
        <v>147</v>
      </c>
      <c r="B170" s="10">
        <v>0</v>
      </c>
      <c r="C170" s="8" t="s">
        <v>571</v>
      </c>
      <c r="D170" s="8" t="s">
        <v>224</v>
      </c>
      <c r="E170" s="8" t="s">
        <v>147</v>
      </c>
      <c r="F170" s="8" t="s">
        <v>147</v>
      </c>
      <c r="G170" s="8" t="s">
        <v>147</v>
      </c>
    </row>
    <row r="171" spans="1:7">
      <c r="A171" s="7" t="s">
        <v>572</v>
      </c>
      <c r="B171" s="10">
        <v>0</v>
      </c>
      <c r="C171" s="8" t="s">
        <v>573</v>
      </c>
      <c r="D171" s="8" t="s">
        <v>223</v>
      </c>
      <c r="E171" s="8"/>
      <c r="F171" s="8" t="s">
        <v>572</v>
      </c>
      <c r="G171" s="8" t="s">
        <v>572</v>
      </c>
    </row>
    <row r="173" spans="1:7">
      <c r="A173">
        <f>COUNTA(A2:A171)</f>
        <v>170</v>
      </c>
      <c r="B173" s="11">
        <f>SUM(B2:B171)</f>
        <v>593</v>
      </c>
    </row>
    <row r="175" spans="1:7">
      <c r="A175" s="5" t="s">
        <v>607</v>
      </c>
    </row>
    <row r="176" spans="1:7">
      <c r="A176">
        <f>A173+B173</f>
        <v>763</v>
      </c>
    </row>
  </sheetData>
  <hyperlinks>
    <hyperlink ref="A2" r:id="rId1" display="https://nvd.nist.gov/800-53/Rev4/control/AC-1" xr:uid="{A4E5D6AE-535B-EC4F-A218-8BA93B39B379}"/>
    <hyperlink ref="A3" r:id="rId2" display="https://nvd.nist.gov/800-53/Rev4/control/AC-2" xr:uid="{8B2B5D8F-4963-F244-8FF6-E4546B42BA93}"/>
    <hyperlink ref="A4" r:id="rId3" display="https://nvd.nist.gov/800-53/Rev4/control/AC-3" xr:uid="{421B913B-5CAF-4844-A7A3-CE7F0006A43B}"/>
    <hyperlink ref="A5" r:id="rId4" display="https://nvd.nist.gov/800-53/Rev4/control/AC-4" xr:uid="{AAF022BB-F876-5A43-B089-9A7A8B11E7E4}"/>
    <hyperlink ref="A6" r:id="rId5" display="https://nvd.nist.gov/800-53/Rev4/control/AC-5" xr:uid="{F8957874-6059-C84E-83C0-F4F648217B20}"/>
    <hyperlink ref="A7" r:id="rId6" display="https://nvd.nist.gov/800-53/Rev4/control/AC-6" xr:uid="{06732F35-7144-D144-A3D4-F1F883FC5001}"/>
    <hyperlink ref="A8" r:id="rId7" display="https://nvd.nist.gov/800-53/Rev4/control/AC-7" xr:uid="{4CB41DBA-9D6D-5343-BE40-666ED7B056B2}"/>
    <hyperlink ref="A9" r:id="rId8" display="https://nvd.nist.gov/800-53/Rev4/control/AC-8" xr:uid="{144578AD-9616-B644-88D9-E92544D5776A}"/>
    <hyperlink ref="A10" r:id="rId9" display="https://nvd.nist.gov/800-53/Rev4/control/AC-10" xr:uid="{1B420DA7-FBC1-5149-A20D-A986056B42CA}"/>
    <hyperlink ref="A11" r:id="rId10" display="https://nvd.nist.gov/800-53/Rev4/control/AC-11" xr:uid="{D6DB2018-F443-3C42-A484-6124A7862407}"/>
    <hyperlink ref="F11" r:id="rId11" location="enhancement-1" display="https://nvd.nist.gov/800-53/Rev4/control/AC-11?baseline=moderate - enhancement-1" xr:uid="{FBF9B874-6E4D-464B-A135-E7BDDEC28999}"/>
    <hyperlink ref="G11" r:id="rId12" location="enhancement-1" display="https://nvd.nist.gov/800-53/Rev4/control/AC-11?baseline=high - enhancement-1" xr:uid="{C8D260F4-EF27-9C48-8E33-A8629D3D2838}"/>
    <hyperlink ref="A12" r:id="rId13" display="https://nvd.nist.gov/800-53/Rev4/control/AC-12" xr:uid="{27EDB8B6-F9C3-BF43-8EED-7326303A6831}"/>
    <hyperlink ref="A13" r:id="rId14" display="https://nvd.nist.gov/800-53/Rev4/control/AC-14" xr:uid="{F26C18BA-11E5-B142-A000-FDE2CD15E415}"/>
    <hyperlink ref="A14" r:id="rId15" display="https://nvd.nist.gov/800-53/Rev4/control/AC-17" xr:uid="{B08C01B8-A4C0-5E41-8EF2-A4ACB09C639D}"/>
    <hyperlink ref="A15" r:id="rId16" display="https://nvd.nist.gov/800-53/Rev4/control/AC-18" xr:uid="{EB377972-BF76-FB48-A6ED-22C5AE528E87}"/>
    <hyperlink ref="F15" r:id="rId17" location="enhancement-1" display="https://nvd.nist.gov/800-53/Rev4/control/AC-18?baseline=moderate - enhancement-1" xr:uid="{A707DAFB-F2F9-C946-AEE1-A627DE6391AF}"/>
    <hyperlink ref="A16" r:id="rId18" display="https://nvd.nist.gov/800-53/Rev4/control/AC-19" xr:uid="{76BA4AFC-1CC8-5A48-9DE9-749A97115BEE}"/>
    <hyperlink ref="F16" r:id="rId19" location="enhancement-5" display="https://nvd.nist.gov/800-53/Rev4/control/AC-19?baseline=moderate - enhancement-5" xr:uid="{672AABBE-E5E5-2F4A-93AA-1B2879D203E2}"/>
    <hyperlink ref="G16" r:id="rId20" location="enhancement-5" display="https://nvd.nist.gov/800-53/Rev4/control/AC-19?baseline=high - enhancement-5" xr:uid="{23E3AD06-1502-864E-8710-248BA85F46DE}"/>
    <hyperlink ref="A17" r:id="rId21" display="https://nvd.nist.gov/800-53/Rev4/control/AC-20" xr:uid="{67AB85FD-B1CF-F140-928C-C5AB990CC082}"/>
    <hyperlink ref="A18" r:id="rId22" display="https://nvd.nist.gov/800-53/Rev4/control/AC-21" xr:uid="{985C5A27-F067-D24F-9375-2C33BCFCBD13}"/>
    <hyperlink ref="A19" r:id="rId23" display="https://nvd.nist.gov/800-53/Rev4/control/AC-22" xr:uid="{B104B639-063F-C449-8A1F-08A1F9C2D4A2}"/>
    <hyperlink ref="A20" r:id="rId24" display="https://nvd.nist.gov/800-53/Rev4/control/AT-1" xr:uid="{647550C8-931A-854E-8CA7-B580944871A2}"/>
    <hyperlink ref="A21" r:id="rId25" display="https://nvd.nist.gov/800-53/Rev4/control/AT-2" xr:uid="{56068582-EF11-FD4C-BFF3-4E6609E4F48D}"/>
    <hyperlink ref="F21" r:id="rId26" location="enhancement-2" display="https://nvd.nist.gov/800-53/Rev4/control/AT-2?baseline=moderate - enhancement-2" xr:uid="{27C284DE-B51E-A54D-9D4E-303081A39689}"/>
    <hyperlink ref="G21" r:id="rId27" location="enhancement-2" display="https://nvd.nist.gov/800-53/Rev4/control/AT-2?baseline=high - enhancement-2" xr:uid="{6BA1ECE2-46E4-E244-AB16-D69731FE3E9C}"/>
    <hyperlink ref="A22" r:id="rId28" display="https://nvd.nist.gov/800-53/Rev4/control/AT-3" xr:uid="{2CAF01C6-AF22-0541-BED1-AEBF02CB9213}"/>
    <hyperlink ref="A23" r:id="rId29" display="https://nvd.nist.gov/800-53/Rev4/control/AT-4" xr:uid="{4CFD9788-9A16-5642-AA61-91C63F66BE16}"/>
    <hyperlink ref="A24" r:id="rId30" display="https://nvd.nist.gov/800-53/Rev4/control/AU-1" xr:uid="{48404E74-389D-AA4C-BFBD-0A2FB1B622AF}"/>
    <hyperlink ref="A25" r:id="rId31" display="https://nvd.nist.gov/800-53/Rev4/control/AU-2" xr:uid="{C283AE38-9D41-AD44-B2B0-F0FE4A4AC652}"/>
    <hyperlink ref="F25" r:id="rId32" location="enhancement-3" display="https://nvd.nist.gov/800-53/Rev4/control/AU-2?baseline=moderate - enhancement-3" xr:uid="{00FAB99F-4FEC-0349-BEBA-0A5A8AD8EDD5}"/>
    <hyperlink ref="G25" r:id="rId33" location="enhancement-3" display="https://nvd.nist.gov/800-53/Rev4/control/AU-2?baseline=high - enhancement-3" xr:uid="{764208CC-806A-C943-A321-E57C89C8F87D}"/>
    <hyperlink ref="A26" r:id="rId34" display="https://nvd.nist.gov/800-53/Rev4/control/AU-3" xr:uid="{791DF727-EE04-4E40-B0DE-8D07174EB489}"/>
    <hyperlink ref="F26" r:id="rId35" location="enhancement-1" display="https://nvd.nist.gov/800-53/Rev4/control/AU-3?baseline=moderate - enhancement-1" xr:uid="{29DBABBF-B1D5-9C48-9562-A9F7597E6A00}"/>
    <hyperlink ref="A27" r:id="rId36" display="https://nvd.nist.gov/800-53/Rev4/control/AU-4" xr:uid="{A2C5D835-FD36-7242-A4F5-3DB29F86621F}"/>
    <hyperlink ref="A28" r:id="rId37" display="https://nvd.nist.gov/800-53/Rev4/control/AU-5" xr:uid="{3D2AD819-A934-0F45-929E-DB4FE5208CD0}"/>
    <hyperlink ref="A29" r:id="rId38" display="https://nvd.nist.gov/800-53/Rev4/control/AU-6" xr:uid="{FEAEF56E-BAC3-E64D-BEE1-B864208D28DA}"/>
    <hyperlink ref="A30" r:id="rId39" display="https://nvd.nist.gov/800-53/Rev4/control/AU-7" xr:uid="{ED90FAD9-FC7A-5842-BF75-81812591BD4E}"/>
    <hyperlink ref="F30" r:id="rId40" location="enhancement-1" display="https://nvd.nist.gov/800-53/Rev4/control/AU-7?baseline=moderate - enhancement-1" xr:uid="{33D4CA53-BF10-F448-8988-E77F160A3E0F}"/>
    <hyperlink ref="G30" r:id="rId41" location="enhancement-1" display="https://nvd.nist.gov/800-53/Rev4/control/AU-7?baseline=high - enhancement-1" xr:uid="{D95916B8-7ABF-4F43-80D6-F8F7D0298826}"/>
    <hyperlink ref="A31" r:id="rId42" display="https://nvd.nist.gov/800-53/Rev4/control/AU-8" xr:uid="{ED1258FB-A777-6F48-8663-736B44B6AC9B}"/>
    <hyperlink ref="F31" r:id="rId43" location="enhancement-1" display="https://nvd.nist.gov/800-53/Rev4/control/AU-8?baseline=moderate - enhancement-1" xr:uid="{E61A5018-E9F7-8346-A0FC-1001E3C57768}"/>
    <hyperlink ref="G31" r:id="rId44" location="enhancement-1" display="https://nvd.nist.gov/800-53/Rev4/control/AU-8?baseline=high - enhancement-1" xr:uid="{28D1F6A5-91B3-7D41-896C-F0117EC984C5}"/>
    <hyperlink ref="A32" r:id="rId45" display="https://nvd.nist.gov/800-53/Rev4/control/AU-9" xr:uid="{F9E400D8-FB43-0648-B035-5E1409BF8C9D}"/>
    <hyperlink ref="F32" r:id="rId46" location="enhancement-4" display="https://nvd.nist.gov/800-53/Rev4/control/AU-9?baseline=moderate - enhancement-4" xr:uid="{880208FE-9565-B440-BFBD-E9040BF394F8}"/>
    <hyperlink ref="A33" r:id="rId47" display="https://nvd.nist.gov/800-53/Rev4/control/AU-10" xr:uid="{7FD3EC4A-5392-1641-8549-76595C56BF78}"/>
    <hyperlink ref="A34" r:id="rId48" display="https://nvd.nist.gov/800-53/Rev4/control/AU-11" xr:uid="{BD60827A-1EAA-EA4C-B5E4-AF1D859B982B}"/>
    <hyperlink ref="A35" r:id="rId49" display="https://nvd.nist.gov/800-53/Rev4/control/AU-12" xr:uid="{EC38C6E2-5751-8342-BBCD-DB4AE8497777}"/>
    <hyperlink ref="A36" r:id="rId50" display="https://nvd.nist.gov/800-53/Rev4/control/CA-1" xr:uid="{F622A7D3-B4BC-F649-910E-75EDAE379B78}"/>
    <hyperlink ref="A37" r:id="rId51" display="https://nvd.nist.gov/800-53/Rev4/control/CA-2" xr:uid="{850E9CE5-1B2C-324D-890F-81FD138FE489}"/>
    <hyperlink ref="F37" r:id="rId52" location="enhancement-1" display="https://nvd.nist.gov/800-53/Rev4/control/CA-2?baseline=moderate - enhancement-1" xr:uid="{DE1A8F96-42DC-1E48-9D4A-B1729C6ED443}"/>
    <hyperlink ref="A38" r:id="rId53" display="https://nvd.nist.gov/800-53/Rev4/control/CA-3" xr:uid="{98A94F16-7BD8-F944-A303-EF140592F0D0}"/>
    <hyperlink ref="F38" r:id="rId54" location="enhancement-5" display="https://nvd.nist.gov/800-53/Rev4/control/CA-3?baseline=moderate - enhancement-5" xr:uid="{9ECB6783-5AD2-F54B-AA0F-2B9A950F18DC}"/>
    <hyperlink ref="G38" r:id="rId55" location="enhancement-5" display="https://nvd.nist.gov/800-53/Rev4/control/CA-3?baseline=high - enhancement-5" xr:uid="{BDC4F681-B929-ED41-BCEF-32629F1E7AFB}"/>
    <hyperlink ref="A39" r:id="rId56" display="https://nvd.nist.gov/800-53/Rev4/control/CA-5" xr:uid="{B6FD08E7-4B09-E445-B145-3197F742B848}"/>
    <hyperlink ref="A40" r:id="rId57" display="https://nvd.nist.gov/800-53/Rev4/control/CA-6" xr:uid="{50C31C16-8ECF-8544-B2FE-CE2FE40BC804}"/>
    <hyperlink ref="A41" r:id="rId58" display="https://nvd.nist.gov/800-53/Rev4/control/CA-7" xr:uid="{4A30D9CF-C922-4F42-BEFB-90F167523A16}"/>
    <hyperlink ref="F41" r:id="rId59" location="enhancement-1" display="https://nvd.nist.gov/800-53/Rev4/control/CA-7?baseline=moderate - enhancement-1" xr:uid="{1471B7A0-44A8-7040-B75C-C505603ED32A}"/>
    <hyperlink ref="G41" r:id="rId60" location="enhancement-1" display="https://nvd.nist.gov/800-53/Rev4/control/CA-7?baseline=high - enhancement-1" xr:uid="{3A7982DF-1A5B-8340-9065-371428770AE3}"/>
    <hyperlink ref="A42" r:id="rId61" display="https://nvd.nist.gov/800-53/Rev4/control/CA-8" xr:uid="{CCF8516F-8584-F040-ABFF-591B9E127C16}"/>
    <hyperlink ref="A43" r:id="rId62" display="https://nvd.nist.gov/800-53/Rev4/control/CA-9" xr:uid="{37D930BA-CC00-A548-BD18-F916964484BD}"/>
    <hyperlink ref="A44" r:id="rId63" display="https://nvd.nist.gov/800-53/Rev4/control/CM-1" xr:uid="{C47DCDD4-7EB0-ED4E-9C9F-113C3AFE12F1}"/>
    <hyperlink ref="A45" r:id="rId64" display="https://nvd.nist.gov/800-53/Rev4/control/CM-2" xr:uid="{A054E905-124E-4C43-B803-87EA5B6E0D1D}"/>
    <hyperlink ref="A46" r:id="rId65" display="https://nvd.nist.gov/800-53/Rev4/control/CM-3" xr:uid="{B295DFFA-7FFB-324C-AD19-7F564BA15CC9}"/>
    <hyperlink ref="F46" r:id="rId66" location="enhancement-2" display="https://nvd.nist.gov/800-53/Rev4/control/CM-3?baseline=moderate - enhancement-2" xr:uid="{838EDDBA-B8F6-034C-B060-F4ED14DA7BFA}"/>
    <hyperlink ref="A47" r:id="rId67" display="https://nvd.nist.gov/800-53/Rev4/control/CM-4" xr:uid="{7FCE444E-4CFB-EA49-9CBD-E495438DECE5}"/>
    <hyperlink ref="G47" r:id="rId68" location="enhancement-1" display="https://nvd.nist.gov/800-53/Rev4/control/CM-4?baseline=high - enhancement-1" xr:uid="{420C1EE9-6632-8C4E-9AA6-906CE88E9147}"/>
    <hyperlink ref="A48" r:id="rId69" display="https://nvd.nist.gov/800-53/Rev4/control/CM-5" xr:uid="{054DBD1F-6596-6346-89A8-6BF3E70EBCC1}"/>
    <hyperlink ref="A49" r:id="rId70" display="https://nvd.nist.gov/800-53/Rev4/control/CM-6" xr:uid="{0594D7F4-3706-3E44-BF84-1D8A8FAA0B0C}"/>
    <hyperlink ref="A50" r:id="rId71" display="https://nvd.nist.gov/800-53/Rev4/control/CM-7" xr:uid="{3E9A4706-A6CD-8C46-B331-4AFF5FD5B9D8}"/>
    <hyperlink ref="A51" r:id="rId72" display="https://nvd.nist.gov/800-53/Rev4/control/CM-8" xr:uid="{D96C004E-A842-514E-848B-C39227D03716}"/>
    <hyperlink ref="A52" r:id="rId73" display="https://nvd.nist.gov/800-53/Rev4/control/CM-9" xr:uid="{218FA39A-5B9D-1B47-8A95-8D7D3FEEC9D0}"/>
    <hyperlink ref="A53" r:id="rId74" display="https://nvd.nist.gov/800-53/Rev4/control/CM-10" xr:uid="{43C94B85-5972-BF45-ACE2-1CFE3AA2AF70}"/>
    <hyperlink ref="A54" r:id="rId75" display="https://nvd.nist.gov/800-53/Rev4/control/CM-11" xr:uid="{B4E252D1-8F39-AE46-B3FF-C08DBFDD5331}"/>
    <hyperlink ref="A55" r:id="rId76" display="https://nvd.nist.gov/800-53/Rev4/control/CP-1" xr:uid="{84689FB2-4620-4947-8FFE-F51304D57F01}"/>
    <hyperlink ref="A56" r:id="rId77" display="https://nvd.nist.gov/800-53/Rev4/control/CP-2" xr:uid="{3E1279B2-A5BA-2D4D-A317-1881BF95F6E9}"/>
    <hyperlink ref="A57" r:id="rId78" display="https://nvd.nist.gov/800-53/Rev4/control/CP-3" xr:uid="{2501066A-1644-7B4F-8835-B8700038B81D}"/>
    <hyperlink ref="G57" r:id="rId79" location="enhancement-1" display="https://nvd.nist.gov/800-53/Rev4/control/CP-3?baseline=high - enhancement-1" xr:uid="{0D4C8EBF-49F1-F942-BAF6-0CA2F6CF6070}"/>
    <hyperlink ref="A58" r:id="rId80" display="https://nvd.nist.gov/800-53/Rev4/control/CP-4" xr:uid="{04C10432-9E87-EE4E-B7BF-07C6D66D8B43}"/>
    <hyperlink ref="F58" r:id="rId81" location="enhancement-1" display="https://nvd.nist.gov/800-53/Rev4/control/CP-4?baseline=moderate - enhancement-1" xr:uid="{31355330-F9D8-6D48-8878-FAD15D8E55B8}"/>
    <hyperlink ref="A59" r:id="rId82" display="https://nvd.nist.gov/800-53/Rev4/control/CP-6" xr:uid="{5B2ADEDF-9141-F744-A9D2-F9F352ADE6CD}"/>
    <hyperlink ref="A60" r:id="rId83" display="https://nvd.nist.gov/800-53/Rev4/control/CP-7" xr:uid="{CB094760-749B-1342-A60E-DDA5FAE968CE}"/>
    <hyperlink ref="A61" r:id="rId84" display="https://nvd.nist.gov/800-53/Rev4/control/CP-8" xr:uid="{43AB76BC-AA09-884C-84B7-BDFE6EA1979B}"/>
    <hyperlink ref="A62" r:id="rId85" display="https://nvd.nist.gov/800-53/Rev4/control/CP-9" xr:uid="{C93B304F-5F67-2147-8455-EFEB951F2B80}"/>
    <hyperlink ref="F62" r:id="rId86" location="enhancement-1" display="https://nvd.nist.gov/800-53/Rev4/control/CP-9?baseline=moderate - enhancement-1" xr:uid="{4FC38F73-4626-F54F-B417-31E26A5494D3}"/>
    <hyperlink ref="A63" r:id="rId87" display="https://nvd.nist.gov/800-53/Rev4/control/CP-10" xr:uid="{377B16D8-89E3-A748-A23C-0D2E994074B6}"/>
    <hyperlink ref="F63" r:id="rId88" location="enhancement-2" display="https://nvd.nist.gov/800-53/Rev4/control/CP-10?baseline=moderate - enhancement-2" xr:uid="{1840AED3-F25C-2E42-A984-FE9F3CA9EC7A}"/>
    <hyperlink ref="A64" r:id="rId89" display="https://nvd.nist.gov/800-53/Rev4/control/IA-1" xr:uid="{48D7FA87-C067-D746-BD2E-5791EC93BE78}"/>
    <hyperlink ref="A65" r:id="rId90" display="https://nvd.nist.gov/800-53/Rev4/control/IA-2" xr:uid="{DF932B71-8CF1-6145-A4FF-1DB6338D4A1D}"/>
    <hyperlink ref="A66" r:id="rId91" display="https://nvd.nist.gov/800-53/Rev4/control/IA-3" xr:uid="{085DB8E1-E004-3C4E-97BB-B9042B7AE1A2}"/>
    <hyperlink ref="A67" r:id="rId92" display="https://nvd.nist.gov/800-53/Rev4/control/IA-4" xr:uid="{F9D1F7CD-3DF5-AE4D-A9D4-8F8A0726ED69}"/>
    <hyperlink ref="A68" r:id="rId93" display="https://nvd.nist.gov/800-53/Rev4/control/IA-5" xr:uid="{6F80B377-ECBF-F346-B2B5-FFF9DF262554}"/>
    <hyperlink ref="A69" r:id="rId94" display="https://nvd.nist.gov/800-53/Rev4/control/IA-6" xr:uid="{35968D65-1E0F-8E4F-BA9C-DD13119059C8}"/>
    <hyperlink ref="A70" r:id="rId95" display="https://nvd.nist.gov/800-53/Rev4/control/IA-7" xr:uid="{EBE34E43-6973-2C48-9DF8-C974F7B063EC}"/>
    <hyperlink ref="A71" r:id="rId96" display="https://nvd.nist.gov/800-53/Rev4/control/IA-8" xr:uid="{C24ECE20-2C1E-6C48-B6BC-C2B719F653C8}"/>
    <hyperlink ref="A72" r:id="rId97" display="https://nvd.nist.gov/800-53/Rev4/control/IR-1" xr:uid="{07F32396-B0D7-A04B-9A6E-BF77161D830A}"/>
    <hyperlink ref="A73" r:id="rId98" display="https://nvd.nist.gov/800-53/Rev4/control/IR-2" xr:uid="{94D559C8-AD0C-9243-AD9E-3BA92548AF77}"/>
    <hyperlink ref="A74" r:id="rId99" display="https://nvd.nist.gov/800-53/Rev4/control/IR-3" xr:uid="{DBD036B5-45D9-FD4E-966F-E8025611EE7F}"/>
    <hyperlink ref="F74" r:id="rId100" location="enhancement-2" display="https://nvd.nist.gov/800-53/Rev4/control/IR-3?baseline=moderate - enhancement-2" xr:uid="{9830B5F6-0C71-8440-9918-8659EA3C8AA3}"/>
    <hyperlink ref="G74" r:id="rId101" location="enhancement-2" display="https://nvd.nist.gov/800-53/Rev4/control/IR-3?baseline=high - enhancement-2" xr:uid="{7DC2DD86-6116-464B-AA33-F2F85C3BCEE8}"/>
    <hyperlink ref="A75" r:id="rId102" display="https://nvd.nist.gov/800-53/Rev4/control/IR-4" xr:uid="{3BC85010-B49B-9540-A295-7D3AF0BC4B5B}"/>
    <hyperlink ref="F75" r:id="rId103" location="enhancement-1" display="https://nvd.nist.gov/800-53/Rev4/control/IR-4?baseline=moderate - enhancement-1" xr:uid="{142A7B7B-4DCC-8B49-AE2B-3A5FE21C5CB5}"/>
    <hyperlink ref="A76" r:id="rId104" display="https://nvd.nist.gov/800-53/Rev4/control/IR-5" xr:uid="{B264F1CC-9053-B24D-8377-9FA31419A004}"/>
    <hyperlink ref="G76" r:id="rId105" location="enhancement-1" display="https://nvd.nist.gov/800-53/Rev4/control/IR-5?baseline=high - enhancement-1" xr:uid="{C15A2B9F-B9B5-6946-AD39-55BE2A0512DC}"/>
    <hyperlink ref="A77" r:id="rId106" display="https://nvd.nist.gov/800-53/Rev4/control/IR-6" xr:uid="{5D6BBA46-D430-124A-AAEA-5C93E89004A5}"/>
    <hyperlink ref="F77" r:id="rId107" location="enhancement-1" display="https://nvd.nist.gov/800-53/Rev4/control/IR-6?baseline=moderate - enhancement-1" xr:uid="{24E9DAD1-9B16-8345-9E45-63F5175DABDC}"/>
    <hyperlink ref="G77" r:id="rId108" location="enhancement-1" display="https://nvd.nist.gov/800-53/Rev4/control/IR-6?baseline=high - enhancement-1" xr:uid="{495657F2-8490-8A4C-908D-6AE21502FDA5}"/>
    <hyperlink ref="A78" r:id="rId109" display="https://nvd.nist.gov/800-53/Rev4/control/IR-7" xr:uid="{9DCB6AA5-1567-744E-9A7F-A8597052C99D}"/>
    <hyperlink ref="F78" r:id="rId110" location="enhancement-1" display="https://nvd.nist.gov/800-53/Rev4/control/IR-7?baseline=moderate - enhancement-1" xr:uid="{163620C5-283A-B749-8CFC-9BB831419DF8}"/>
    <hyperlink ref="G78" r:id="rId111" location="enhancement-1" display="https://nvd.nist.gov/800-53/Rev4/control/IR-7?baseline=high - enhancement-1" xr:uid="{79172E8A-1B23-004C-982E-C907B697BE9F}"/>
    <hyperlink ref="A79" r:id="rId112" display="https://nvd.nist.gov/800-53/Rev4/control/IR-8" xr:uid="{6F1DBE33-78B1-9D49-89E5-AA928C958188}"/>
    <hyperlink ref="A80" r:id="rId113" display="https://nvd.nist.gov/800-53/Rev4/control/MA-1" xr:uid="{894862C6-3CCA-E844-9F81-3B58EE5EF27D}"/>
    <hyperlink ref="A81" r:id="rId114" display="https://nvd.nist.gov/800-53/Rev4/control/MA-2" xr:uid="{C7D52E01-F0DC-2C4B-9CBB-7F178FE57B46}"/>
    <hyperlink ref="G81" r:id="rId115" location="enhancement-2" display="https://nvd.nist.gov/800-53/Rev4/control/MA-2?baseline=high - enhancement-2" xr:uid="{D2303159-79C9-AD4E-BA6D-6C6F6289B9D5}"/>
    <hyperlink ref="A82" r:id="rId116" display="https://nvd.nist.gov/800-53/Rev4/control/MA-3" xr:uid="{D25C758B-524E-DC44-AB9F-1A3042DBFF1A}"/>
    <hyperlink ref="A83" r:id="rId117" display="https://nvd.nist.gov/800-53/Rev4/control/MA-4" xr:uid="{50585915-7324-4B4B-BE07-1ED144111B0A}"/>
    <hyperlink ref="F83" r:id="rId118" location="enhancement-2" display="https://nvd.nist.gov/800-53/Rev4/control/MA-4?baseline=moderate - enhancement-2" xr:uid="{1A422B47-CEF6-C74D-AD2B-841408424A50}"/>
    <hyperlink ref="A84" r:id="rId119" display="https://nvd.nist.gov/800-53/Rev4/control/MA-5" xr:uid="{F9113E62-E007-6042-ABB1-C35810541357}"/>
    <hyperlink ref="G84" r:id="rId120" location="enhancement-1" display="https://nvd.nist.gov/800-53/Rev4/control/MA-5?baseline=high - enhancement-1" xr:uid="{D2546179-962F-4D46-8B3B-7DA45938A772}"/>
    <hyperlink ref="A85" r:id="rId121" display="https://nvd.nist.gov/800-53/Rev4/control/MA-6" xr:uid="{3E6174D4-8066-4742-8626-E30B54E05A76}"/>
    <hyperlink ref="A86" r:id="rId122" display="https://nvd.nist.gov/800-53/Rev4/control/MP-1" xr:uid="{81E1951B-31A4-DD45-9C1A-79FD7668563E}"/>
    <hyperlink ref="A87" r:id="rId123" display="https://nvd.nist.gov/800-53/Rev4/control/MP-2" xr:uid="{F08FCE04-2885-C34A-A41A-A8F066F97226}"/>
    <hyperlink ref="A88" r:id="rId124" display="https://nvd.nist.gov/800-53/Rev4/control/MP-3" xr:uid="{486CCC8D-CCCD-F940-8EB1-0BB0BB56C765}"/>
    <hyperlink ref="A89" r:id="rId125" display="https://nvd.nist.gov/800-53/Rev4/control/MP-4" xr:uid="{983E5500-C240-E848-857E-16859CB2CBC9}"/>
    <hyperlink ref="A90" r:id="rId126" display="https://nvd.nist.gov/800-53/Rev4/control/MP-5" xr:uid="{E68ADF1E-B657-404F-B1CC-D6C524AB65FD}"/>
    <hyperlink ref="F90" r:id="rId127" location="enhancement-4" display="https://nvd.nist.gov/800-53/Rev4/control/MP-5?baseline=moderate - enhancement-4" xr:uid="{31C4DFED-1259-1A42-A863-35B95CDC761B}"/>
    <hyperlink ref="G90" r:id="rId128" location="enhancement-4" display="https://nvd.nist.gov/800-53/Rev4/control/MP-5?baseline=high - enhancement-4" xr:uid="{7433FAD2-53AB-584D-9798-5F537EBF62AC}"/>
    <hyperlink ref="A91" r:id="rId129" display="https://nvd.nist.gov/800-53/Rev4/control/MP-6" xr:uid="{90A7B463-6A35-B64B-8448-23F5660C521B}"/>
    <hyperlink ref="A92" r:id="rId130" display="https://nvd.nist.gov/800-53/Rev4/control/MP-7" xr:uid="{28219944-21B7-AA4F-8B64-829D3DE8F030}"/>
    <hyperlink ref="F92" r:id="rId131" location="enhancement-1" display="https://nvd.nist.gov/800-53/Rev4/control/MP-7?baseline=moderate - enhancement-1" xr:uid="{66A17741-91E5-9948-ACC3-EC75397058D3}"/>
    <hyperlink ref="G92" r:id="rId132" location="enhancement-1" display="https://nvd.nist.gov/800-53/Rev4/control/MP-7?baseline=high - enhancement-1" xr:uid="{E19C9404-0BF1-5140-8CFE-90ABB584D874}"/>
    <hyperlink ref="A93" r:id="rId133" display="https://nvd.nist.gov/800-53/Rev4/control/PE-1" xr:uid="{1EA3349B-22DC-C248-9389-34670C3A4F14}"/>
    <hyperlink ref="A94" r:id="rId134" display="https://nvd.nist.gov/800-53/Rev4/control/PE-2" xr:uid="{158DF3EB-1482-7C44-BCDE-6C4097ECA67F}"/>
    <hyperlink ref="A95" r:id="rId135" display="https://nvd.nist.gov/800-53/Rev4/control/PE-3" xr:uid="{E9880C34-567F-5145-A782-08FB7E3BFB09}"/>
    <hyperlink ref="G95" r:id="rId136" location="enhancement-1" display="https://nvd.nist.gov/800-53/Rev4/control/PE-3?baseline=high - enhancement-1" xr:uid="{BF39E84E-7B47-5149-871F-A5332EA3F614}"/>
    <hyperlink ref="A96" r:id="rId137" display="https://nvd.nist.gov/800-53/Rev4/control/PE-4" xr:uid="{0564C005-893A-C743-B860-E643CE0BDDC1}"/>
    <hyperlink ref="A97" r:id="rId138" display="https://nvd.nist.gov/800-53/Rev4/control/PE-5" xr:uid="{F7E412F1-7985-BE4E-A0CC-E8E217558B9D}"/>
    <hyperlink ref="A98" r:id="rId139" display="https://nvd.nist.gov/800-53/Rev4/control/PE-6" xr:uid="{A31A98F5-D73C-E14F-A74A-047B30CD2413}"/>
    <hyperlink ref="F98" r:id="rId140" location="enhancement-1" display="https://nvd.nist.gov/800-53/Rev4/control/PE-6?baseline=moderate - enhancement-1" xr:uid="{9017C404-42D1-CC45-9677-CB1B8B097C94}"/>
    <hyperlink ref="A99" r:id="rId141" display="https://nvd.nist.gov/800-53/Rev4/control/PE-8" xr:uid="{F7DC1CE2-27CB-5846-A0D4-74A9E1153BC1}"/>
    <hyperlink ref="G99" r:id="rId142" location="enhancement-1" display="https://nvd.nist.gov/800-53/Rev4/control/PE-8?baseline=high - enhancement-1" xr:uid="{BBEC4178-B45F-B049-AF91-9492C378A526}"/>
    <hyperlink ref="A100" r:id="rId143" display="https://nvd.nist.gov/800-53/Rev4/control/PE-9" xr:uid="{2609C749-FC05-2644-A813-FC7D5A39232A}"/>
    <hyperlink ref="A101" r:id="rId144" display="https://nvd.nist.gov/800-53/Rev4/control/PE-10" xr:uid="{DC63C17E-C2C1-5548-A8DD-3E4969211961}"/>
    <hyperlink ref="A102" r:id="rId145" display="https://nvd.nist.gov/800-53/Rev4/control/PE-11" xr:uid="{6FF2541E-5450-6A44-92BE-6048C9038805}"/>
    <hyperlink ref="G102" r:id="rId146" location="enhancement-1" display="https://nvd.nist.gov/800-53/Rev4/control/PE-11?baseline=high - enhancement-1" xr:uid="{21E6D69D-826D-CD42-A337-B2A6DB94E10F}"/>
    <hyperlink ref="A103" r:id="rId147" display="https://nvd.nist.gov/800-53/Rev4/control/PE-12" xr:uid="{A0595F90-8684-8A4D-9AE5-3017A5FB6B31}"/>
    <hyperlink ref="A104" r:id="rId148" display="https://nvd.nist.gov/800-53/Rev4/control/PE-13" xr:uid="{A0E27FB3-6226-274F-9F34-8E98C2475526}"/>
    <hyperlink ref="F104" r:id="rId149" location="enhancement-3" display="https://nvd.nist.gov/800-53/Rev4/control/PE-13?baseline=moderate - enhancement-3" xr:uid="{029377ED-9F07-9A44-A40A-1201BD44CC46}"/>
    <hyperlink ref="A105" r:id="rId150" display="https://nvd.nist.gov/800-53/Rev4/control/PE-14" xr:uid="{A1B7601C-9305-CA48-B513-8C9E0E7264E4}"/>
    <hyperlink ref="A106" r:id="rId151" display="https://nvd.nist.gov/800-53/Rev4/control/PE-15" xr:uid="{7A7065E5-247B-504B-86AA-C6D718B27DA4}"/>
    <hyperlink ref="G106" r:id="rId152" location="enhancement-1" display="https://nvd.nist.gov/800-53/Rev4/control/PE-15?baseline=high - enhancement-1" xr:uid="{7D3E1D17-54D4-AC4D-BEEF-609FC4C0B08B}"/>
    <hyperlink ref="A107" r:id="rId153" display="https://nvd.nist.gov/800-53/Rev4/control/PE-16" xr:uid="{B2AB07E8-6AAD-4D46-8C2A-6F88FCEED185}"/>
    <hyperlink ref="A108" r:id="rId154" display="https://nvd.nist.gov/800-53/Rev4/control/PE-17" xr:uid="{3B207947-ACFD-8B49-91D0-35BF63A6235B}"/>
    <hyperlink ref="A109" r:id="rId155" display="https://nvd.nist.gov/800-53/Rev4/control/PE-18" xr:uid="{86460ABC-8761-184B-A9AA-9A8DE1B95FF2}"/>
    <hyperlink ref="A110" r:id="rId156" display="https://nvd.nist.gov/800-53/Rev4/control/PL-1" xr:uid="{66150E1B-3C01-BB4B-9866-FF911F523763}"/>
    <hyperlink ref="A111" r:id="rId157" display="https://nvd.nist.gov/800-53/Rev4/control/PL-2" xr:uid="{8B81FD22-E053-BF41-8F6A-B859806D543F}"/>
    <hyperlink ref="F111" r:id="rId158" location="enhancement-3" display="https://nvd.nist.gov/800-53/Rev4/control/PL-2?baseline=moderate - enhancement-3" xr:uid="{BDC18AD2-8FE3-5747-8F33-FBB2F26A2D4E}"/>
    <hyperlink ref="G111" r:id="rId159" location="enhancement-3" display="https://nvd.nist.gov/800-53/Rev4/control/PL-2?baseline=high - enhancement-3" xr:uid="{2540822B-6F0D-4946-BE3D-8AB4BEB44148}"/>
    <hyperlink ref="A112" r:id="rId160" display="https://nvd.nist.gov/800-53/Rev4/control/PL-4" xr:uid="{4F20CE0D-DFCE-4241-AC20-68393DB4BB18}"/>
    <hyperlink ref="F112" r:id="rId161" location="enhancement-1" display="https://nvd.nist.gov/800-53/Rev4/control/PL-4?baseline=moderate - enhancement-1" xr:uid="{4D26BC92-7557-984F-B1F9-3B6D4B902094}"/>
    <hyperlink ref="G112" r:id="rId162" location="enhancement-1" display="https://nvd.nist.gov/800-53/Rev4/control/PL-4?baseline=high - enhancement-1" xr:uid="{0F59955B-2383-1D48-BD2D-47B892D5D4C7}"/>
    <hyperlink ref="A113" r:id="rId163" display="https://nvd.nist.gov/800-53/Rev4/control/PL-8" xr:uid="{FC48A11D-B646-BC44-84B1-3962A59342E3}"/>
    <hyperlink ref="A114" r:id="rId164" display="https://nvd.nist.gov/800-53/Rev4/control/PS-1" xr:uid="{D1314D7F-9D6C-6F44-AEE1-C505AB8F5B98}"/>
    <hyperlink ref="A115" r:id="rId165" display="https://nvd.nist.gov/800-53/Rev4/control/PS-2" xr:uid="{9AE33364-343F-4B43-BD0B-A1521F25C04F}"/>
    <hyperlink ref="A116" r:id="rId166" display="https://nvd.nist.gov/800-53/Rev4/control/PS-3" xr:uid="{343AED2D-9FFE-8444-A72C-E83EEA90D758}"/>
    <hyperlink ref="A117" r:id="rId167" display="https://nvd.nist.gov/800-53/Rev4/control/PS-4" xr:uid="{EC7FFE51-83EE-7A49-94E1-991E95A33002}"/>
    <hyperlink ref="G117" r:id="rId168" location="enhancement-2" display="https://nvd.nist.gov/800-53/Rev4/control/PS-4?baseline=high - enhancement-2" xr:uid="{5E7BDF4F-8CAF-0646-BE80-2200DA8A1F79}"/>
    <hyperlink ref="A118" r:id="rId169" display="https://nvd.nist.gov/800-53/Rev4/control/PS-5" xr:uid="{471241A4-9C99-C340-B0E6-D6F6E9C2D9F6}"/>
    <hyperlink ref="A119" r:id="rId170" display="https://nvd.nist.gov/800-53/Rev4/control/PS-6" xr:uid="{BC583F45-31EB-8B49-84D8-735CD9CF745D}"/>
    <hyperlink ref="A120" r:id="rId171" display="https://nvd.nist.gov/800-53/Rev4/control/PS-7" xr:uid="{C20CC693-3A27-9743-A398-F35EA22AA6A2}"/>
    <hyperlink ref="A121" r:id="rId172" display="https://nvd.nist.gov/800-53/Rev4/control/PS-8" xr:uid="{A224303B-84CF-B34C-AB5D-55B0C89B8001}"/>
    <hyperlink ref="A122" r:id="rId173" display="https://nvd.nist.gov/800-53/Rev4/control/RA-1" xr:uid="{50BA6C55-EB21-0143-A5D9-E3B23B5B99B1}"/>
    <hyperlink ref="A123" r:id="rId174" display="https://nvd.nist.gov/800-53/Rev4/control/RA-2" xr:uid="{A72225DA-AF39-F149-BDC4-A22703A7E8C1}"/>
    <hyperlink ref="A124" r:id="rId175" display="https://nvd.nist.gov/800-53/Rev4/control/RA-3" xr:uid="{2DE12F43-9CC8-604E-896F-389DF9AF8689}"/>
    <hyperlink ref="A125" r:id="rId176" display="https://nvd.nist.gov/800-53/Rev4/control/RA-5" xr:uid="{EA0DF0DB-66AD-894F-9F2F-BE87957C5E72}"/>
    <hyperlink ref="A126" r:id="rId177" display="https://nvd.nist.gov/800-53/Rev4/control/SA-1" xr:uid="{6E0E67FF-8977-134E-AB41-06EDF1B20728}"/>
    <hyperlink ref="A127" r:id="rId178" display="https://nvd.nist.gov/800-53/Rev4/control/SA-2" xr:uid="{83FCD952-A553-504D-BAE3-4998B70A1D15}"/>
    <hyperlink ref="A128" r:id="rId179" display="https://nvd.nist.gov/800-53/Rev4/control/SA-3" xr:uid="{C4FE1CF1-F2AB-A641-A2DD-1D5B138A442F}"/>
    <hyperlink ref="A129" r:id="rId180" display="https://nvd.nist.gov/800-53/Rev4/control/SA-4" xr:uid="{88FA75A8-015E-594C-BAD4-CC30221B348D}"/>
    <hyperlink ref="E129" r:id="rId181" location="enhancement-10" display="https://nvd.nist.gov/800-53/Rev4/control/SA-4?baseline=low - enhancement-10" xr:uid="{3F520B20-9C54-424D-B6BD-830B2E08DA1C}"/>
    <hyperlink ref="A130" r:id="rId182" display="https://nvd.nist.gov/800-53/Rev4/control/SA-5" xr:uid="{DFD61F0E-BA06-0F43-923A-E9FF328E9D91}"/>
    <hyperlink ref="A131" r:id="rId183" display="https://nvd.nist.gov/800-53/Rev4/control/SA-8" xr:uid="{131CF4B0-B10D-D541-8BA9-5331A7919900}"/>
    <hyperlink ref="A132" r:id="rId184" display="https://nvd.nist.gov/800-53/Rev4/control/SA-9" xr:uid="{DC1A9769-E04D-9E4F-9FE7-3F76A8903514}"/>
    <hyperlink ref="F132" r:id="rId185" location="enhancement-2" display="https://nvd.nist.gov/800-53/Rev4/control/SA-9?baseline=moderate - enhancement-2" xr:uid="{CC82C9A0-2A14-FB45-9E6F-9F5259D78880}"/>
    <hyperlink ref="G132" r:id="rId186" location="enhancement-2" display="https://nvd.nist.gov/800-53/Rev4/control/SA-9?baseline=high - enhancement-2" xr:uid="{5259265D-9409-1E4E-BAC1-A86A5E2673AB}"/>
    <hyperlink ref="A133" r:id="rId187" display="https://nvd.nist.gov/800-53/Rev4/control/SA-10" xr:uid="{F86F5D08-7A62-9242-BC71-713735B5EA57}"/>
    <hyperlink ref="A134" r:id="rId188" display="https://nvd.nist.gov/800-53/Rev4/control/SA-11" xr:uid="{C079D262-0DD3-9D40-A7EB-8175C2522B94}"/>
    <hyperlink ref="A135" r:id="rId189" display="https://nvd.nist.gov/800-53/Rev4/control/SA-12" xr:uid="{838C3CD6-3A8D-A541-B3C8-CC7C5D0F3DAE}"/>
    <hyperlink ref="A136" r:id="rId190" display="https://nvd.nist.gov/800-53/Rev4/control/SA-15" xr:uid="{DDCF8658-BB52-254A-B0BE-E37CEF7D06BB}"/>
    <hyperlink ref="A137" r:id="rId191" display="https://nvd.nist.gov/800-53/Rev4/control/SA-16" xr:uid="{18AA9B89-5BA0-674C-A72D-1521B1F34198}"/>
    <hyperlink ref="A138" r:id="rId192" display="https://nvd.nist.gov/800-53/Rev4/control/SA-17" xr:uid="{E28C42EC-CD40-084B-AFAD-DFC4C1B76EDF}"/>
    <hyperlink ref="A139" r:id="rId193" display="https://nvd.nist.gov/800-53/Rev4/control/SC-1" xr:uid="{D94C492D-0D80-B642-84E2-A479F7E35AA6}"/>
    <hyperlink ref="A140" r:id="rId194" display="https://nvd.nist.gov/800-53/Rev4/control/SC-2" xr:uid="{0D2189F3-2C74-9C48-9A70-92AA852B374C}"/>
    <hyperlink ref="A141" r:id="rId195" display="https://nvd.nist.gov/800-53/Rev4/control/SC-3" xr:uid="{683146B5-58DB-FB4D-96D8-3C8D90B1EF52}"/>
    <hyperlink ref="A142" r:id="rId196" display="https://nvd.nist.gov/800-53/Rev4/control/SC-4" xr:uid="{7B9DADF1-AEB5-2448-8242-0124D4B53865}"/>
    <hyperlink ref="A143" r:id="rId197" display="https://nvd.nist.gov/800-53/Rev4/control/SC-5" xr:uid="{E3B60CC1-22A8-4742-BE40-BDD736AF342B}"/>
    <hyperlink ref="A144" r:id="rId198" display="https://nvd.nist.gov/800-53/Rev4/control/SC-7" xr:uid="{CBBAA176-C5A7-6C4A-8BEE-F2AF452AD38B}"/>
    <hyperlink ref="A145" r:id="rId199" display="https://nvd.nist.gov/800-53/Rev4/control/SC-8" xr:uid="{45BE5812-A0A2-B24A-BFB9-A7141352923B}"/>
    <hyperlink ref="F145" r:id="rId200" location="enhancement-1" display="https://nvd.nist.gov/800-53/Rev4/control/SC-8?baseline=moderate - enhancement-1" xr:uid="{5983909B-55DC-2345-A933-714CF7DBC714}"/>
    <hyperlink ref="G145" r:id="rId201" location="enhancement-1" display="https://nvd.nist.gov/800-53/Rev4/control/SC-8?baseline=high - enhancement-1" xr:uid="{3FCACE40-B835-7649-8C45-6E4FAAA6DAC3}"/>
    <hyperlink ref="A146" r:id="rId202" display="https://nvd.nist.gov/800-53/Rev4/control/SC-10" xr:uid="{B961D23B-CCC1-744D-BD8E-7A7CB49B1FDA}"/>
    <hyperlink ref="A147" r:id="rId203" display="https://nvd.nist.gov/800-53/Rev4/control/SC-12" xr:uid="{4E9F491E-D30C-B049-9F64-CD015D917611}"/>
    <hyperlink ref="G147" r:id="rId204" location="enhancement-1" display="https://nvd.nist.gov/800-53/Rev4/control/SC-12?baseline=high - enhancement-1" xr:uid="{6C0E0CC5-F2B2-354C-8162-F31F20D62FB1}"/>
    <hyperlink ref="A148" r:id="rId205" display="https://nvd.nist.gov/800-53/Rev4/control/SC-13" xr:uid="{E9D04BC9-7A08-E844-BF18-FCF8446B4721}"/>
    <hyperlink ref="A149" r:id="rId206" display="https://nvd.nist.gov/800-53/Rev4/control/SC-15" xr:uid="{449BA50A-9981-0C4A-BFCA-1C6B4DF20EE4}"/>
    <hyperlink ref="A150" r:id="rId207" display="https://nvd.nist.gov/800-53/Rev4/control/SC-17" xr:uid="{A0F7B2F3-1F41-A64F-8DB0-D1F9FADA61D0}"/>
    <hyperlink ref="A151" r:id="rId208" display="https://nvd.nist.gov/800-53/Rev4/control/SC-18" xr:uid="{8E9DECB7-6D44-774A-A641-61628CBCC7A9}"/>
    <hyperlink ref="A152" r:id="rId209" display="https://nvd.nist.gov/800-53/Rev4/control/SC-19" xr:uid="{6891C8EE-9DA9-6E4A-95A5-FE09CE675B0C}"/>
    <hyperlink ref="A153" r:id="rId210" display="https://nvd.nist.gov/800-53/Rev4/control/SC-20" xr:uid="{E5BE4610-075B-F34C-9D2E-7CAD071B837D}"/>
    <hyperlink ref="A154" r:id="rId211" display="https://nvd.nist.gov/800-53/Rev4/control/SC-21" xr:uid="{336EB9B2-5C80-4545-8FCC-EE1E70A24DF1}"/>
    <hyperlink ref="A155" r:id="rId212" display="https://nvd.nist.gov/800-53/Rev4/control/SC-22" xr:uid="{6068E57A-14FF-D846-AC06-1163DCAB3DA3}"/>
    <hyperlink ref="A156" r:id="rId213" display="https://nvd.nist.gov/800-53/Rev4/control/SC-23" xr:uid="{C70FEFB0-07F4-0C4A-B26C-85853C6AE607}"/>
    <hyperlink ref="A157" r:id="rId214" display="https://nvd.nist.gov/800-53/Rev4/control/SC-24" xr:uid="{7E3992EE-1880-9947-B09D-E5F11AC7AC83}"/>
    <hyperlink ref="A158" r:id="rId215" display="https://nvd.nist.gov/800-53/Rev4/control/SC-28" xr:uid="{5B65723E-0C63-2146-86D4-022FE49A61FD}"/>
    <hyperlink ref="A159" r:id="rId216" display="https://nvd.nist.gov/800-53/Rev4/control/SC-39" xr:uid="{DDC1D02D-C8F9-F24D-A427-81D478CEB8A3}"/>
    <hyperlink ref="A160" r:id="rId217" display="https://nvd.nist.gov/800-53/Rev4/control/SI-1" xr:uid="{9EEA2B1F-8504-6F4F-9308-5A582338F5CB}"/>
    <hyperlink ref="A161" r:id="rId218" display="https://nvd.nist.gov/800-53/Rev4/control/SI-2" xr:uid="{12ED5272-CC2E-AB43-9FBE-275DCA543174}"/>
    <hyperlink ref="F161" r:id="rId219" location="enhancement-2" display="https://nvd.nist.gov/800-53/Rev4/control/SI-2?baseline=moderate - enhancement-2" xr:uid="{22583AB7-A584-7C4C-AE6E-AC7C111CBB5E}"/>
    <hyperlink ref="A162" r:id="rId220" display="https://nvd.nist.gov/800-53/Rev4/control/SI-3" xr:uid="{DEEFE1AF-7080-7843-B820-99A68143C4FC}"/>
    <hyperlink ref="A163" r:id="rId221" display="https://nvd.nist.gov/800-53/Rev4/control/SI-4" xr:uid="{1401CBC7-168A-8F42-A0DC-CE0C7648C49E}"/>
    <hyperlink ref="A164" r:id="rId222" display="https://nvd.nist.gov/800-53/Rev4/control/SI-5" xr:uid="{B48E31A3-01CA-1447-AC6A-F116CA0F5C86}"/>
    <hyperlink ref="G164" r:id="rId223" location="enhancement-1" display="https://nvd.nist.gov/800-53/Rev4/control/SI-5?baseline=high - enhancement-1" xr:uid="{6B101A3A-A2D3-794C-B78F-0B3BF1327B9E}"/>
    <hyperlink ref="A165" r:id="rId224" display="https://nvd.nist.gov/800-53/Rev4/control/SI-6" xr:uid="{14AFBA89-B7C7-2440-AC53-BA391A0F929B}"/>
    <hyperlink ref="A166" r:id="rId225" display="https://nvd.nist.gov/800-53/Rev4/control/SI-7" xr:uid="{60901678-283B-D049-8F45-A56FB53F39B8}"/>
    <hyperlink ref="A167" r:id="rId226" display="https://nvd.nist.gov/800-53/Rev4/control/SI-8" xr:uid="{B9D973CA-5748-A74C-ADD4-552CFD423BE1}"/>
    <hyperlink ref="A168" r:id="rId227" display="https://nvd.nist.gov/800-53/Rev4/control/SI-10" xr:uid="{812C8A70-DD06-3B4C-993E-78458F3C5AB4}"/>
    <hyperlink ref="A169" r:id="rId228" display="https://nvd.nist.gov/800-53/Rev4/control/SI-11" xr:uid="{2714E233-FE40-E44D-8E4C-4F995E445BD0}"/>
    <hyperlink ref="A170" r:id="rId229" display="https://nvd.nist.gov/800-53/Rev4/control/SI-12" xr:uid="{17A7677E-8B93-0845-9B4C-45EA77C4876B}"/>
    <hyperlink ref="A171" r:id="rId230" display="https://nvd.nist.gov/800-53/Rev4/control/SI-16" xr:uid="{2BBCD80F-EB23-CC42-A246-19D4C9A2E789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B03E-7BF1-4845-A902-7E7FFEB9F4DB}">
  <dimension ref="A1:B19"/>
  <sheetViews>
    <sheetView workbookViewId="0">
      <selection activeCell="A20" sqref="A20"/>
    </sheetView>
  </sheetViews>
  <sheetFormatPr baseColWidth="10" defaultRowHeight="15"/>
  <cols>
    <col min="2" max="2" width="32.5" bestFit="1" customWidth="1"/>
  </cols>
  <sheetData>
    <row r="1" spans="1:2">
      <c r="A1" s="6" t="s">
        <v>220</v>
      </c>
      <c r="B1" s="6" t="s">
        <v>221</v>
      </c>
    </row>
    <row r="2" spans="1:2">
      <c r="A2" s="9" t="s">
        <v>744</v>
      </c>
      <c r="B2" t="s">
        <v>577</v>
      </c>
    </row>
    <row r="3" spans="1:2">
      <c r="A3" s="9" t="s">
        <v>746</v>
      </c>
      <c r="B3" t="s">
        <v>578</v>
      </c>
    </row>
    <row r="4" spans="1:2">
      <c r="A4" s="9" t="s">
        <v>745</v>
      </c>
      <c r="B4" t="s">
        <v>579</v>
      </c>
    </row>
    <row r="5" spans="1:2">
      <c r="A5" s="9" t="s">
        <v>748</v>
      </c>
      <c r="B5" t="s">
        <v>580</v>
      </c>
    </row>
    <row r="6" spans="1:2">
      <c r="A6" s="9" t="s">
        <v>749</v>
      </c>
      <c r="B6" t="s">
        <v>581</v>
      </c>
    </row>
    <row r="7" spans="1:2">
      <c r="A7" s="9" t="s">
        <v>750</v>
      </c>
      <c r="B7" t="s">
        <v>582</v>
      </c>
    </row>
    <row r="8" spans="1:2">
      <c r="A8" s="9" t="s">
        <v>751</v>
      </c>
      <c r="B8" t="s">
        <v>583</v>
      </c>
    </row>
    <row r="9" spans="1:2">
      <c r="A9" s="9" t="s">
        <v>752</v>
      </c>
      <c r="B9" t="s">
        <v>584</v>
      </c>
    </row>
    <row r="10" spans="1:2">
      <c r="A10" s="9" t="s">
        <v>753</v>
      </c>
      <c r="B10" t="s">
        <v>585</v>
      </c>
    </row>
    <row r="11" spans="1:2">
      <c r="A11" s="9" t="s">
        <v>756</v>
      </c>
      <c r="B11" t="s">
        <v>586</v>
      </c>
    </row>
    <row r="12" spans="1:2">
      <c r="A12" s="9" t="s">
        <v>754</v>
      </c>
      <c r="B12" t="s">
        <v>587</v>
      </c>
    </row>
    <row r="13" spans="1:2">
      <c r="A13" s="9" t="s">
        <v>755</v>
      </c>
      <c r="B13" t="s">
        <v>588</v>
      </c>
    </row>
    <row r="14" spans="1:2">
      <c r="A14" s="9" t="s">
        <v>761</v>
      </c>
      <c r="B14" t="s">
        <v>589</v>
      </c>
    </row>
    <row r="15" spans="1:2">
      <c r="A15" s="9" t="s">
        <v>757</v>
      </c>
      <c r="B15" t="s">
        <v>590</v>
      </c>
    </row>
    <row r="16" spans="1:2">
      <c r="A16" s="9" t="s">
        <v>747</v>
      </c>
      <c r="B16" t="s">
        <v>591</v>
      </c>
    </row>
    <row r="17" spans="1:2">
      <c r="A17" s="9" t="s">
        <v>759</v>
      </c>
      <c r="B17" t="s">
        <v>592</v>
      </c>
    </row>
    <row r="18" spans="1:2">
      <c r="A18" s="9" t="s">
        <v>760</v>
      </c>
      <c r="B18" t="s">
        <v>593</v>
      </c>
    </row>
    <row r="19" spans="1:2">
      <c r="A19" s="9" t="s">
        <v>758</v>
      </c>
      <c r="B19" t="s">
        <v>594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C3" sqref="C3"/>
    </sheetView>
  </sheetViews>
  <sheetFormatPr baseColWidth="10" defaultColWidth="14.5" defaultRowHeight="15" customHeight="1"/>
  <cols>
    <col min="1" max="1" width="13.5" style="2" customWidth="1"/>
    <col min="2" max="3" width="19.6640625" style="2" customWidth="1"/>
    <col min="4" max="4" width="36" style="2" customWidth="1"/>
    <col min="5" max="27" width="8.6640625" style="2" customWidth="1"/>
    <col min="28" max="16384" width="14.5" style="2"/>
  </cols>
  <sheetData>
    <row r="1" spans="1:4" ht="14.25" customHeight="1">
      <c r="A1" s="4" t="s">
        <v>0</v>
      </c>
      <c r="B1" s="4" t="s">
        <v>1</v>
      </c>
      <c r="C1" s="4" t="s">
        <v>608</v>
      </c>
      <c r="D1" s="4" t="s">
        <v>2</v>
      </c>
    </row>
    <row r="2" spans="1:4" ht="14.25" customHeight="1">
      <c r="A2" s="1" t="s">
        <v>3</v>
      </c>
      <c r="B2" s="1">
        <v>4</v>
      </c>
      <c r="C2" s="1" t="str">
        <f>CONCATENATE(Table_1[[#This Row],[Main Control]],"-",Table_1[[#This Row],[Control Enhancement]])</f>
        <v>AC-2-4</v>
      </c>
      <c r="D2" s="1" t="s">
        <v>4</v>
      </c>
    </row>
    <row r="3" spans="1:4" ht="14.25" customHeight="1">
      <c r="A3" s="1" t="s">
        <v>3</v>
      </c>
      <c r="B3" s="1">
        <v>5</v>
      </c>
      <c r="C3" s="1" t="str">
        <f>CONCATENATE(Table_1[[#This Row],[Main Control]],"-",Table_1[[#This Row],[Control Enhancement]])</f>
        <v>AC-2-5</v>
      </c>
      <c r="D3" s="1" t="s">
        <v>5</v>
      </c>
    </row>
    <row r="4" spans="1:4" ht="14.25" customHeight="1">
      <c r="A4" s="1" t="s">
        <v>3</v>
      </c>
      <c r="B4" s="1">
        <v>6</v>
      </c>
      <c r="C4" s="1" t="str">
        <f>CONCATENATE(Table_1[[#This Row],[Main Control]],"-",Table_1[[#This Row],[Control Enhancement]])</f>
        <v>AC-2-6</v>
      </c>
      <c r="D4" s="1" t="s">
        <v>6</v>
      </c>
    </row>
    <row r="5" spans="1:4" ht="14.25" customHeight="1">
      <c r="A5" s="1" t="s">
        <v>3</v>
      </c>
      <c r="B5" s="1">
        <v>8</v>
      </c>
      <c r="C5" s="1" t="str">
        <f>CONCATENATE(Table_1[[#This Row],[Main Control]],"-",Table_1[[#This Row],[Control Enhancement]])</f>
        <v>AC-2-8</v>
      </c>
      <c r="D5" s="1" t="s">
        <v>6</v>
      </c>
    </row>
    <row r="6" spans="1:4" ht="14.25" customHeight="1">
      <c r="A6" s="1" t="s">
        <v>3</v>
      </c>
      <c r="B6" s="1">
        <v>12</v>
      </c>
      <c r="C6" s="1" t="str">
        <f>CONCATENATE(Table_1[[#This Row],[Main Control]],"-",Table_1[[#This Row],[Control Enhancement]])</f>
        <v>AC-2-12</v>
      </c>
      <c r="D6" s="1" t="s">
        <v>7</v>
      </c>
    </row>
    <row r="7" spans="1:4" ht="14.25" customHeight="1">
      <c r="A7" s="1" t="s">
        <v>3</v>
      </c>
      <c r="B7" s="1">
        <v>13</v>
      </c>
      <c r="C7" s="1" t="str">
        <f>CONCATENATE(Table_1[[#This Row],[Main Control]],"-",Table_1[[#This Row],[Control Enhancement]])</f>
        <v>AC-2-13</v>
      </c>
      <c r="D7" s="1" t="s">
        <v>8</v>
      </c>
    </row>
    <row r="8" spans="1:4" ht="14.25" customHeight="1">
      <c r="A8" s="1" t="s">
        <v>9</v>
      </c>
      <c r="B8" s="1">
        <v>2</v>
      </c>
      <c r="C8" s="1" t="str">
        <f>CONCATENATE(Table_1[[#This Row],[Main Control]],"-",Table_1[[#This Row],[Control Enhancement]])</f>
        <v>AC-3-2</v>
      </c>
      <c r="D8" s="1" t="s">
        <v>10</v>
      </c>
    </row>
    <row r="9" spans="1:4" ht="14.25" customHeight="1">
      <c r="A9" s="1" t="s">
        <v>9</v>
      </c>
      <c r="B9" s="1">
        <v>3</v>
      </c>
      <c r="C9" s="1" t="str">
        <f>CONCATENATE(Table_1[[#This Row],[Main Control]],"-",Table_1[[#This Row],[Control Enhancement]])</f>
        <v>AC-3-3</v>
      </c>
      <c r="D9" s="1" t="s">
        <v>11</v>
      </c>
    </row>
    <row r="10" spans="1:4" ht="14.25" customHeight="1">
      <c r="A10" s="1" t="s">
        <v>9</v>
      </c>
      <c r="B10" s="1">
        <v>5</v>
      </c>
      <c r="C10" s="1" t="str">
        <f>CONCATENATE(Table_1[[#This Row],[Main Control]],"-",Table_1[[#This Row],[Control Enhancement]])</f>
        <v>AC-3-5</v>
      </c>
      <c r="D10" s="1" t="s">
        <v>12</v>
      </c>
    </row>
    <row r="11" spans="1:4" ht="14.25" customHeight="1">
      <c r="A11" s="1" t="s">
        <v>9</v>
      </c>
      <c r="B11" s="1">
        <v>10</v>
      </c>
      <c r="C11" s="1" t="str">
        <f>CONCATENATE(Table_1[[#This Row],[Main Control]],"-",Table_1[[#This Row],[Control Enhancement]])</f>
        <v>AC-3-10</v>
      </c>
      <c r="D11" s="1" t="s">
        <v>13</v>
      </c>
    </row>
    <row r="12" spans="1:4" ht="14.25" customHeight="1">
      <c r="A12" s="1" t="s">
        <v>14</v>
      </c>
      <c r="B12" s="1">
        <v>1</v>
      </c>
      <c r="C12" s="1" t="str">
        <f>CONCATENATE(Table_1[[#This Row],[Main Control]],"-",Table_1[[#This Row],[Control Enhancement]])</f>
        <v>AC-4-1</v>
      </c>
      <c r="D12" s="1" t="s">
        <v>6</v>
      </c>
    </row>
    <row r="13" spans="1:4" ht="14.25" customHeight="1">
      <c r="A13" s="1" t="s">
        <v>14</v>
      </c>
      <c r="B13" s="1">
        <v>3</v>
      </c>
      <c r="C13" s="1" t="str">
        <f>CONCATENATE(Table_1[[#This Row],[Main Control]],"-",Table_1[[#This Row],[Control Enhancement]])</f>
        <v>AC-4-3</v>
      </c>
      <c r="D13" s="1" t="s">
        <v>15</v>
      </c>
    </row>
    <row r="14" spans="1:4" ht="14.25" customHeight="1">
      <c r="A14" s="1" t="s">
        <v>14</v>
      </c>
      <c r="B14" s="1">
        <v>4</v>
      </c>
      <c r="C14" s="1" t="str">
        <f>CONCATENATE(Table_1[[#This Row],[Main Control]],"-",Table_1[[#This Row],[Control Enhancement]])</f>
        <v>AC-4-4</v>
      </c>
      <c r="D14" s="1" t="s">
        <v>15</v>
      </c>
    </row>
    <row r="15" spans="1:4" ht="14.25" customHeight="1">
      <c r="A15" s="1" t="s">
        <v>14</v>
      </c>
      <c r="B15" s="1">
        <v>6</v>
      </c>
      <c r="C15" s="1" t="str">
        <f>CONCATENATE(Table_1[[#This Row],[Main Control]],"-",Table_1[[#This Row],[Control Enhancement]])</f>
        <v>AC-4-6</v>
      </c>
      <c r="D15" s="1" t="s">
        <v>16</v>
      </c>
    </row>
    <row r="16" spans="1:4" ht="14.25" customHeight="1">
      <c r="A16" s="1" t="s">
        <v>14</v>
      </c>
      <c r="B16" s="1">
        <v>15</v>
      </c>
      <c r="C16" s="1" t="str">
        <f>CONCATENATE(Table_1[[#This Row],[Main Control]],"-",Table_1[[#This Row],[Control Enhancement]])</f>
        <v>AC-4-15</v>
      </c>
      <c r="D16" s="1" t="s">
        <v>17</v>
      </c>
    </row>
    <row r="17" spans="1:4" ht="14.25" customHeight="1">
      <c r="A17" s="1" t="s">
        <v>14</v>
      </c>
      <c r="B17" s="1">
        <v>17</v>
      </c>
      <c r="C17" s="1" t="str">
        <f>CONCATENATE(Table_1[[#This Row],[Main Control]],"-",Table_1[[#This Row],[Control Enhancement]])</f>
        <v>AC-4-17</v>
      </c>
      <c r="D17" s="1" t="s">
        <v>18</v>
      </c>
    </row>
    <row r="18" spans="1:4" ht="14.25" customHeight="1">
      <c r="A18" s="1" t="s">
        <v>14</v>
      </c>
      <c r="B18" s="1">
        <v>18</v>
      </c>
      <c r="C18" s="1" t="str">
        <f>CONCATENATE(Table_1[[#This Row],[Main Control]],"-",Table_1[[#This Row],[Control Enhancement]])</f>
        <v>AC-4-18</v>
      </c>
      <c r="D18" s="1" t="s">
        <v>19</v>
      </c>
    </row>
    <row r="19" spans="1:4" ht="14.25" customHeight="1">
      <c r="A19" s="1" t="s">
        <v>20</v>
      </c>
      <c r="B19" s="1">
        <v>1</v>
      </c>
      <c r="C19" s="1" t="str">
        <f>CONCATENATE(Table_1[[#This Row],[Main Control]],"-",Table_1[[#This Row],[Control Enhancement]])</f>
        <v>AC-6-1</v>
      </c>
      <c r="D19" s="1" t="s">
        <v>21</v>
      </c>
    </row>
    <row r="20" spans="1:4" ht="14.25" customHeight="1">
      <c r="A20" s="1" t="s">
        <v>20</v>
      </c>
      <c r="B20" s="1">
        <v>2</v>
      </c>
      <c r="C20" s="1" t="str">
        <f>CONCATENATE(Table_1[[#This Row],[Main Control]],"-",Table_1[[#This Row],[Control Enhancement]])</f>
        <v>AC-6-2</v>
      </c>
      <c r="D20" s="1" t="s">
        <v>22</v>
      </c>
    </row>
    <row r="21" spans="1:4" ht="14.25" customHeight="1">
      <c r="A21" s="1" t="s">
        <v>20</v>
      </c>
      <c r="B21" s="1">
        <v>3</v>
      </c>
      <c r="C21" s="1" t="str">
        <f>CONCATENATE(Table_1[[#This Row],[Main Control]],"-",Table_1[[#This Row],[Control Enhancement]])</f>
        <v>AC-6-3</v>
      </c>
      <c r="D21" s="1" t="s">
        <v>23</v>
      </c>
    </row>
    <row r="22" spans="1:4" ht="14.25" customHeight="1">
      <c r="A22" s="1" t="s">
        <v>20</v>
      </c>
      <c r="B22" s="1">
        <v>4</v>
      </c>
      <c r="C22" s="1" t="str">
        <f>CONCATENATE(Table_1[[#This Row],[Main Control]],"-",Table_1[[#This Row],[Control Enhancement]])</f>
        <v>AC-6-4</v>
      </c>
      <c r="D22" s="1" t="s">
        <v>24</v>
      </c>
    </row>
    <row r="23" spans="1:4" ht="14.25" customHeight="1">
      <c r="A23" s="1" t="s">
        <v>20</v>
      </c>
      <c r="B23" s="1">
        <v>5</v>
      </c>
      <c r="C23" s="1" t="str">
        <f>CONCATENATE(Table_1[[#This Row],[Main Control]],"-",Table_1[[#This Row],[Control Enhancement]])</f>
        <v>AC-6-5</v>
      </c>
      <c r="D23" s="1" t="s">
        <v>25</v>
      </c>
    </row>
    <row r="24" spans="1:4" ht="14.25" customHeight="1">
      <c r="A24" s="1" t="s">
        <v>20</v>
      </c>
      <c r="B24" s="1">
        <v>6</v>
      </c>
      <c r="C24" s="1" t="str">
        <f>CONCATENATE(Table_1[[#This Row],[Main Control]],"-",Table_1[[#This Row],[Control Enhancement]])</f>
        <v>AC-6-6</v>
      </c>
      <c r="D24" s="1" t="s">
        <v>26</v>
      </c>
    </row>
    <row r="25" spans="1:4" ht="14.25" customHeight="1">
      <c r="A25" s="1" t="s">
        <v>20</v>
      </c>
      <c r="B25" s="1">
        <v>7</v>
      </c>
      <c r="C25" s="1" t="str">
        <f>CONCATENATE(Table_1[[#This Row],[Main Control]],"-",Table_1[[#This Row],[Control Enhancement]])</f>
        <v>AC-6-7</v>
      </c>
      <c r="D25" s="1" t="s">
        <v>7</v>
      </c>
    </row>
    <row r="26" spans="1:4" ht="14.25" customHeight="1">
      <c r="A26" s="1" t="s">
        <v>20</v>
      </c>
      <c r="B26" s="1">
        <v>9</v>
      </c>
      <c r="C26" s="1" t="str">
        <f>CONCATENATE(Table_1[[#This Row],[Main Control]],"-",Table_1[[#This Row],[Control Enhancement]])</f>
        <v>AC-6-9</v>
      </c>
      <c r="D26" s="1" t="s">
        <v>27</v>
      </c>
    </row>
    <row r="27" spans="1:4" ht="14.25" customHeight="1">
      <c r="A27" s="1" t="s">
        <v>28</v>
      </c>
      <c r="B27" s="1">
        <v>2</v>
      </c>
      <c r="C27" s="1" t="str">
        <f>CONCATENATE(Table_1[[#This Row],[Main Control]],"-",Table_1[[#This Row],[Control Enhancement]])</f>
        <v>AC-7-2</v>
      </c>
      <c r="D27" s="1" t="s">
        <v>29</v>
      </c>
    </row>
    <row r="28" spans="1:4" ht="14.25" customHeight="1">
      <c r="A28" s="1" t="s">
        <v>23</v>
      </c>
      <c r="B28" s="1">
        <v>1</v>
      </c>
      <c r="C28" s="1" t="str">
        <f>CONCATENATE(Table_1[[#This Row],[Main Control]],"-",Table_1[[#This Row],[Control Enhancement]])</f>
        <v>AC-17-1</v>
      </c>
      <c r="D28" s="1" t="s">
        <v>30</v>
      </c>
    </row>
    <row r="29" spans="1:4" ht="14.25" customHeight="1">
      <c r="A29" s="1" t="s">
        <v>23</v>
      </c>
      <c r="B29" s="1">
        <v>2</v>
      </c>
      <c r="C29" s="1" t="str">
        <f>CONCATENATE(Table_1[[#This Row],[Main Control]],"-",Table_1[[#This Row],[Control Enhancement]])</f>
        <v>AC-17-2</v>
      </c>
      <c r="D29" s="1" t="s">
        <v>31</v>
      </c>
    </row>
    <row r="30" spans="1:4" ht="14.25" customHeight="1">
      <c r="A30" s="1" t="s">
        <v>23</v>
      </c>
      <c r="B30" s="1">
        <v>3</v>
      </c>
      <c r="C30" s="1" t="str">
        <f>CONCATENATE(Table_1[[#This Row],[Main Control]],"-",Table_1[[#This Row],[Control Enhancement]])</f>
        <v>AC-17-3</v>
      </c>
      <c r="D30" s="1" t="s">
        <v>32</v>
      </c>
    </row>
    <row r="31" spans="1:4" ht="14.25" customHeight="1">
      <c r="A31" s="1" t="s">
        <v>23</v>
      </c>
      <c r="B31" s="1">
        <v>4</v>
      </c>
      <c r="C31" s="1" t="str">
        <f>CONCATENATE(Table_1[[#This Row],[Main Control]],"-",Table_1[[#This Row],[Control Enhancement]])</f>
        <v>AC-17-4</v>
      </c>
      <c r="D31" s="1" t="s">
        <v>20</v>
      </c>
    </row>
    <row r="32" spans="1:4" ht="14.25" customHeight="1">
      <c r="A32" s="1" t="s">
        <v>23</v>
      </c>
      <c r="B32" s="1">
        <v>6</v>
      </c>
      <c r="C32" s="1" t="str">
        <f>CONCATENATE(Table_1[[#This Row],[Main Control]],"-",Table_1[[#This Row],[Control Enhancement]])</f>
        <v>AC-17-6</v>
      </c>
      <c r="D32" s="1" t="s">
        <v>33</v>
      </c>
    </row>
    <row r="33" spans="1:10" ht="14.25" customHeight="1">
      <c r="A33" s="1" t="s">
        <v>34</v>
      </c>
      <c r="B33" s="1">
        <v>1</v>
      </c>
      <c r="C33" s="1" t="str">
        <f>CONCATENATE(Table_1[[#This Row],[Main Control]],"-",Table_1[[#This Row],[Control Enhancement]])</f>
        <v>AC-18-1</v>
      </c>
      <c r="D33" s="1" t="s">
        <v>35</v>
      </c>
    </row>
    <row r="34" spans="1:10" ht="14.25" customHeight="1">
      <c r="A34" s="1" t="s">
        <v>34</v>
      </c>
      <c r="B34" s="1">
        <v>3</v>
      </c>
      <c r="C34" s="1" t="str">
        <f>CONCATENATE(Table_1[[#This Row],[Main Control]],"-",Table_1[[#This Row],[Control Enhancement]])</f>
        <v>AC-18-3</v>
      </c>
      <c r="D34" s="1" t="s">
        <v>36</v>
      </c>
    </row>
    <row r="35" spans="1:10" ht="14.25" customHeight="1">
      <c r="A35" s="1" t="s">
        <v>34</v>
      </c>
      <c r="B35" s="1">
        <v>4</v>
      </c>
      <c r="C35" s="1" t="str">
        <f>CONCATENATE(Table_1[[#This Row],[Main Control]],"-",Table_1[[#This Row],[Control Enhancement]])</f>
        <v>AC-18-4</v>
      </c>
      <c r="D35" s="1" t="s">
        <v>37</v>
      </c>
    </row>
    <row r="36" spans="1:10" ht="14.25" customHeight="1">
      <c r="A36" s="1" t="s">
        <v>34</v>
      </c>
      <c r="B36" s="1">
        <v>5</v>
      </c>
      <c r="C36" s="1" t="str">
        <f>CONCATENATE(Table_1[[#This Row],[Main Control]],"-",Table_1[[#This Row],[Control Enhancement]])</f>
        <v>AC-18-5</v>
      </c>
      <c r="D36" s="1" t="s">
        <v>38</v>
      </c>
    </row>
    <row r="37" spans="1:10" ht="14.25" customHeight="1">
      <c r="A37" s="1" t="s">
        <v>36</v>
      </c>
      <c r="B37" s="1">
        <v>4</v>
      </c>
      <c r="C37" s="1" t="str">
        <f>CONCATENATE(Table_1[[#This Row],[Main Control]],"-",Table_1[[#This Row],[Control Enhancement]])</f>
        <v>AC-19-4</v>
      </c>
      <c r="D37" s="1" t="s">
        <v>39</v>
      </c>
    </row>
    <row r="38" spans="1:10" ht="14.25" customHeight="1">
      <c r="A38" s="1" t="s">
        <v>36</v>
      </c>
      <c r="B38" s="1">
        <v>5</v>
      </c>
      <c r="C38" s="1" t="str">
        <f>CONCATENATE(Table_1[[#This Row],[Main Control]],"-",Table_1[[#This Row],[Control Enhancement]])</f>
        <v>AC-19-5</v>
      </c>
      <c r="D38" s="1" t="s">
        <v>40</v>
      </c>
      <c r="E38" s="3"/>
      <c r="F38" s="3"/>
      <c r="G38" s="3"/>
      <c r="H38" s="3"/>
      <c r="I38" s="3"/>
      <c r="J38" s="3"/>
    </row>
    <row r="39" spans="1:10" ht="14.25" customHeight="1">
      <c r="A39" s="1" t="s">
        <v>41</v>
      </c>
      <c r="B39" s="1">
        <v>1</v>
      </c>
      <c r="C39" s="1" t="str">
        <f>CONCATENATE(Table_1[[#This Row],[Main Control]],"-",Table_1[[#This Row],[Control Enhancement]])</f>
        <v>AC-20-1</v>
      </c>
      <c r="D39" s="1" t="s">
        <v>42</v>
      </c>
      <c r="E39" s="3"/>
      <c r="F39" s="3"/>
      <c r="G39" s="3"/>
      <c r="H39" s="3"/>
      <c r="I39" s="3"/>
      <c r="J39" s="3"/>
    </row>
    <row r="40" spans="1:10" ht="14.25" customHeight="1">
      <c r="A40" s="1" t="s">
        <v>43</v>
      </c>
      <c r="B40" s="1">
        <v>1</v>
      </c>
      <c r="C40" s="1" t="str">
        <f>CONCATENATE(Table_1[[#This Row],[Main Control]],"-",Table_1[[#This Row],[Control Enhancement]])</f>
        <v>AT-2-1</v>
      </c>
      <c r="D40" s="1" t="s">
        <v>44</v>
      </c>
    </row>
    <row r="41" spans="1:10" ht="14.25" customHeight="1">
      <c r="A41" s="1" t="s">
        <v>43</v>
      </c>
      <c r="B41" s="1">
        <v>2</v>
      </c>
      <c r="C41" s="1" t="str">
        <f>CONCATENATE(Table_1[[#This Row],[Main Control]],"-",Table_1[[#This Row],[Control Enhancement]])</f>
        <v>AT-2-2</v>
      </c>
      <c r="D41" s="1" t="s">
        <v>45</v>
      </c>
    </row>
    <row r="42" spans="1:10" ht="14.25" customHeight="1">
      <c r="A42" s="1" t="s">
        <v>46</v>
      </c>
      <c r="B42" s="1">
        <v>1</v>
      </c>
      <c r="C42" s="1" t="str">
        <f>CONCATENATE(Table_1[[#This Row],[Main Control]],"-",Table_1[[#This Row],[Control Enhancement]])</f>
        <v>AT-3-1</v>
      </c>
      <c r="D42" s="1" t="s">
        <v>47</v>
      </c>
      <c r="E42" s="3"/>
      <c r="F42" s="3"/>
    </row>
    <row r="43" spans="1:10" ht="14.25" customHeight="1">
      <c r="A43" s="1" t="s">
        <v>46</v>
      </c>
      <c r="B43" s="1">
        <v>2</v>
      </c>
      <c r="C43" s="1" t="str">
        <f>CONCATENATE(Table_1[[#This Row],[Main Control]],"-",Table_1[[#This Row],[Control Enhancement]])</f>
        <v>AT-3-2</v>
      </c>
      <c r="D43" s="1" t="s">
        <v>48</v>
      </c>
      <c r="E43" s="3"/>
      <c r="F43" s="3"/>
    </row>
    <row r="44" spans="1:10" ht="14.25" customHeight="1">
      <c r="A44" s="1" t="s">
        <v>49</v>
      </c>
      <c r="B44" s="1">
        <v>2</v>
      </c>
      <c r="C44" s="1" t="str">
        <f>CONCATENATE(Table_1[[#This Row],[Main Control]],"-",Table_1[[#This Row],[Control Enhancement]])</f>
        <v>AU-3-2</v>
      </c>
      <c r="D44" s="1" t="s">
        <v>50</v>
      </c>
    </row>
    <row r="45" spans="1:10" ht="14.25" customHeight="1">
      <c r="A45" s="1" t="s">
        <v>51</v>
      </c>
      <c r="B45" s="1">
        <v>4</v>
      </c>
      <c r="C45" s="1" t="str">
        <f>CONCATENATE(Table_1[[#This Row],[Main Control]],"-",Table_1[[#This Row],[Control Enhancement]])</f>
        <v>AU-5-4</v>
      </c>
      <c r="D45" s="1" t="s">
        <v>52</v>
      </c>
    </row>
    <row r="46" spans="1:10" ht="14.25" customHeight="1">
      <c r="A46" s="1" t="s">
        <v>53</v>
      </c>
      <c r="B46" s="1">
        <v>1</v>
      </c>
      <c r="C46" s="1" t="str">
        <f>CONCATENATE(Table_1[[#This Row],[Main Control]],"-",Table_1[[#This Row],[Control Enhancement]])</f>
        <v>AU-6-1</v>
      </c>
      <c r="D46" s="1" t="s">
        <v>54</v>
      </c>
    </row>
    <row r="47" spans="1:10" ht="14.25" customHeight="1">
      <c r="A47" s="1" t="s">
        <v>53</v>
      </c>
      <c r="B47" s="1">
        <v>3</v>
      </c>
      <c r="C47" s="1" t="str">
        <f>CONCATENATE(Table_1[[#This Row],[Main Control]],"-",Table_1[[#This Row],[Control Enhancement]])</f>
        <v>AU-6-3</v>
      </c>
      <c r="D47" s="1" t="s">
        <v>55</v>
      </c>
    </row>
    <row r="48" spans="1:10" ht="14.25" customHeight="1">
      <c r="A48" s="1" t="s">
        <v>53</v>
      </c>
      <c r="B48" s="1">
        <v>4</v>
      </c>
      <c r="C48" s="1" t="str">
        <f>CONCATENATE(Table_1[[#This Row],[Main Control]],"-",Table_1[[#This Row],[Control Enhancement]])</f>
        <v>AU-6-4</v>
      </c>
      <c r="D48" s="1" t="s">
        <v>30</v>
      </c>
    </row>
    <row r="49" spans="1:4" ht="14.25" customHeight="1">
      <c r="A49" s="1" t="s">
        <v>53</v>
      </c>
      <c r="B49" s="1">
        <v>5</v>
      </c>
      <c r="C49" s="1" t="str">
        <f>CONCATENATE(Table_1[[#This Row],[Main Control]],"-",Table_1[[#This Row],[Control Enhancement]])</f>
        <v>AU-6-5</v>
      </c>
      <c r="D49" s="1" t="s">
        <v>56</v>
      </c>
    </row>
    <row r="50" spans="1:4" ht="14.25" customHeight="1">
      <c r="A50" s="1" t="s">
        <v>53</v>
      </c>
      <c r="B50" s="1">
        <v>8</v>
      </c>
      <c r="C50" s="1" t="str">
        <f>CONCATENATE(Table_1[[#This Row],[Main Control]],"-",Table_1[[#This Row],[Control Enhancement]])</f>
        <v>AU-6-8</v>
      </c>
      <c r="D50" s="1" t="s">
        <v>57</v>
      </c>
    </row>
    <row r="51" spans="1:4" ht="14.25" customHeight="1">
      <c r="A51" s="1" t="s">
        <v>53</v>
      </c>
      <c r="B51" s="1">
        <v>9</v>
      </c>
      <c r="C51" s="1" t="str">
        <f>CONCATENATE(Table_1[[#This Row],[Main Control]],"-",Table_1[[#This Row],[Control Enhancement]])</f>
        <v>AU-6-9</v>
      </c>
      <c r="D51" s="1" t="s">
        <v>43</v>
      </c>
    </row>
    <row r="52" spans="1:4" ht="14.25" customHeight="1">
      <c r="A52" s="1" t="s">
        <v>58</v>
      </c>
      <c r="B52" s="1">
        <v>1</v>
      </c>
      <c r="C52" s="1" t="str">
        <f>CONCATENATE(Table_1[[#This Row],[Main Control]],"-",Table_1[[#This Row],[Control Enhancement]])</f>
        <v>AU-7-1</v>
      </c>
      <c r="D52" s="1" t="s">
        <v>30</v>
      </c>
    </row>
    <row r="53" spans="1:4" ht="14.25" customHeight="1">
      <c r="A53" s="1" t="s">
        <v>59</v>
      </c>
      <c r="B53" s="1">
        <v>1</v>
      </c>
      <c r="C53" s="1" t="str">
        <f>CONCATENATE(Table_1[[#This Row],[Main Control]],"-",Table_1[[#This Row],[Control Enhancement]])</f>
        <v>AU-9-1</v>
      </c>
      <c r="D53" s="1" t="s">
        <v>60</v>
      </c>
    </row>
    <row r="54" spans="1:4" ht="14.25" customHeight="1">
      <c r="A54" s="1" t="s">
        <v>59</v>
      </c>
      <c r="B54" s="1">
        <v>2</v>
      </c>
      <c r="C54" s="1" t="str">
        <f>CONCATENATE(Table_1[[#This Row],[Main Control]],"-",Table_1[[#This Row],[Control Enhancement]])</f>
        <v>AU-9-2</v>
      </c>
      <c r="D54" s="1" t="s">
        <v>61</v>
      </c>
    </row>
    <row r="55" spans="1:4" ht="14.25" customHeight="1">
      <c r="A55" s="1" t="s">
        <v>59</v>
      </c>
      <c r="B55" s="1">
        <v>3</v>
      </c>
      <c r="C55" s="1" t="str">
        <f>CONCATENATE(Table_1[[#This Row],[Main Control]],"-",Table_1[[#This Row],[Control Enhancement]])</f>
        <v>AU-9-3</v>
      </c>
      <c r="D55" s="1" t="s">
        <v>62</v>
      </c>
    </row>
    <row r="56" spans="1:4" ht="14.25" customHeight="1">
      <c r="A56" s="1" t="s">
        <v>59</v>
      </c>
      <c r="B56" s="1">
        <v>4</v>
      </c>
      <c r="C56" s="1" t="str">
        <f>CONCATENATE(Table_1[[#This Row],[Main Control]],"-",Table_1[[#This Row],[Control Enhancement]])</f>
        <v>AU-9-4</v>
      </c>
      <c r="D56" s="1" t="s">
        <v>63</v>
      </c>
    </row>
    <row r="57" spans="1:4" ht="14.25" customHeight="1">
      <c r="A57" s="1" t="s">
        <v>59</v>
      </c>
      <c r="B57" s="1">
        <v>5</v>
      </c>
      <c r="C57" s="1" t="str">
        <f>CONCATENATE(Table_1[[#This Row],[Main Control]],"-",Table_1[[#This Row],[Control Enhancement]])</f>
        <v>AU-9-5</v>
      </c>
      <c r="D57" s="1" t="s">
        <v>64</v>
      </c>
    </row>
    <row r="58" spans="1:4" ht="14.25" customHeight="1">
      <c r="A58" s="1" t="s">
        <v>65</v>
      </c>
      <c r="B58" s="1">
        <v>1</v>
      </c>
      <c r="C58" s="1" t="str">
        <f>CONCATENATE(Table_1[[#This Row],[Main Control]],"-",Table_1[[#This Row],[Control Enhancement]])</f>
        <v>AU-10-1</v>
      </c>
      <c r="D58" s="1" t="s">
        <v>66</v>
      </c>
    </row>
    <row r="59" spans="1:4" ht="14.25" customHeight="1">
      <c r="A59" s="1" t="s">
        <v>65</v>
      </c>
      <c r="B59" s="1">
        <v>2</v>
      </c>
      <c r="C59" s="1" t="str">
        <f>CONCATENATE(Table_1[[#This Row],[Main Control]],"-",Table_1[[#This Row],[Control Enhancement]])</f>
        <v>AU-10-2</v>
      </c>
      <c r="D59" s="1" t="s">
        <v>67</v>
      </c>
    </row>
    <row r="60" spans="1:4" ht="14.25" customHeight="1">
      <c r="A60" s="1" t="s">
        <v>65</v>
      </c>
      <c r="B60" s="1">
        <v>3</v>
      </c>
      <c r="C60" s="1" t="str">
        <f>CONCATENATE(Table_1[[#This Row],[Main Control]],"-",Table_1[[#This Row],[Control Enhancement]])</f>
        <v>AU-10-3</v>
      </c>
      <c r="D60" s="1" t="s">
        <v>66</v>
      </c>
    </row>
    <row r="61" spans="1:4" ht="14.25" customHeight="1">
      <c r="A61" s="1" t="s">
        <v>65</v>
      </c>
      <c r="B61" s="1">
        <v>4</v>
      </c>
      <c r="C61" s="1" t="str">
        <f>CONCATENATE(Table_1[[#This Row],[Main Control]],"-",Table_1[[#This Row],[Control Enhancement]])</f>
        <v>AU-10-4</v>
      </c>
      <c r="D61" s="1" t="s">
        <v>66</v>
      </c>
    </row>
    <row r="62" spans="1:4" ht="14.25" customHeight="1">
      <c r="A62" s="1" t="s">
        <v>68</v>
      </c>
      <c r="B62" s="1">
        <v>1</v>
      </c>
      <c r="C62" s="1" t="str">
        <f>CONCATENATE(Table_1[[#This Row],[Main Control]],"-",Table_1[[#This Row],[Control Enhancement]])</f>
        <v>AU-12-1</v>
      </c>
      <c r="D62" s="1" t="s">
        <v>69</v>
      </c>
    </row>
    <row r="63" spans="1:4" ht="14.25" customHeight="1">
      <c r="A63" s="1" t="s">
        <v>68</v>
      </c>
      <c r="B63" s="1">
        <v>3</v>
      </c>
      <c r="C63" s="1" t="str">
        <f>CONCATENATE(Table_1[[#This Row],[Main Control]],"-",Table_1[[#This Row],[Control Enhancement]])</f>
        <v>AU-12-3</v>
      </c>
      <c r="D63" s="1" t="s">
        <v>58</v>
      </c>
    </row>
    <row r="64" spans="1:4" ht="14.25" customHeight="1">
      <c r="A64" s="1" t="s">
        <v>42</v>
      </c>
      <c r="B64" s="1">
        <v>2</v>
      </c>
      <c r="C64" s="1" t="str">
        <f>CONCATENATE(Table_1[[#This Row],[Main Control]],"-",Table_1[[#This Row],[Control Enhancement]])</f>
        <v>CA-2-2</v>
      </c>
      <c r="D64" s="1" t="s">
        <v>70</v>
      </c>
    </row>
    <row r="65" spans="1:4" ht="14.25" customHeight="1">
      <c r="A65" s="1" t="s">
        <v>71</v>
      </c>
      <c r="B65" s="1">
        <v>5</v>
      </c>
      <c r="C65" s="1" t="str">
        <f>CONCATENATE(Table_1[[#This Row],[Main Control]],"-",Table_1[[#This Row],[Control Enhancement]])</f>
        <v>CA-3-5</v>
      </c>
      <c r="D65" s="1" t="s">
        <v>72</v>
      </c>
    </row>
    <row r="66" spans="1:4" ht="14.25" customHeight="1">
      <c r="A66" s="1" t="s">
        <v>73</v>
      </c>
      <c r="B66" s="1">
        <v>1</v>
      </c>
      <c r="C66" s="1" t="str">
        <f>CONCATENATE(Table_1[[#This Row],[Main Control]],"-",Table_1[[#This Row],[Control Enhancement]])</f>
        <v>CA-8-1</v>
      </c>
      <c r="D66" s="1" t="s">
        <v>42</v>
      </c>
    </row>
    <row r="67" spans="1:4" ht="14.25" customHeight="1">
      <c r="A67" s="1" t="s">
        <v>74</v>
      </c>
      <c r="B67" s="1">
        <v>1</v>
      </c>
      <c r="C67" s="1" t="str">
        <f>CONCATENATE(Table_1[[#This Row],[Main Control]],"-",Table_1[[#This Row],[Control Enhancement]])</f>
        <v>CA-9-1</v>
      </c>
      <c r="D67" s="1" t="s">
        <v>25</v>
      </c>
    </row>
    <row r="68" spans="1:4" ht="14.25" customHeight="1">
      <c r="A68" s="1" t="s">
        <v>75</v>
      </c>
      <c r="B68" s="1">
        <v>1</v>
      </c>
      <c r="C68" s="1" t="str">
        <f>CONCATENATE(Table_1[[#This Row],[Main Control]],"-",Table_1[[#This Row],[Control Enhancement]])</f>
        <v>CM-2-1</v>
      </c>
      <c r="D68" s="1" t="s">
        <v>76</v>
      </c>
    </row>
    <row r="69" spans="1:4" ht="14.25" customHeight="1">
      <c r="A69" s="1" t="s">
        <v>75</v>
      </c>
      <c r="B69" s="1">
        <v>2</v>
      </c>
      <c r="C69" s="1" t="str">
        <f>CONCATENATE(Table_1[[#This Row],[Main Control]],"-",Table_1[[#This Row],[Control Enhancement]])</f>
        <v>CM-2-2</v>
      </c>
      <c r="D69" s="1" t="s">
        <v>77</v>
      </c>
    </row>
    <row r="70" spans="1:4" ht="14.25" customHeight="1">
      <c r="A70" s="1" t="s">
        <v>75</v>
      </c>
      <c r="B70" s="1">
        <v>6</v>
      </c>
      <c r="C70" s="1" t="str">
        <f>CONCATENATE(Table_1[[#This Row],[Main Control]],"-",Table_1[[#This Row],[Control Enhancement]])</f>
        <v>CM-2-6</v>
      </c>
      <c r="D70" s="1" t="s">
        <v>78</v>
      </c>
    </row>
    <row r="71" spans="1:4" ht="14.25" customHeight="1">
      <c r="A71" s="1" t="s">
        <v>12</v>
      </c>
      <c r="B71" s="1">
        <v>6</v>
      </c>
      <c r="C71" s="1" t="str">
        <f>CONCATENATE(Table_1[[#This Row],[Main Control]],"-",Table_1[[#This Row],[Control Enhancement]])</f>
        <v>CM-3-6</v>
      </c>
      <c r="D71" s="1" t="s">
        <v>79</v>
      </c>
    </row>
    <row r="72" spans="1:4" ht="14.25" customHeight="1">
      <c r="A72" s="1" t="s">
        <v>80</v>
      </c>
      <c r="B72" s="1">
        <v>1</v>
      </c>
      <c r="C72" s="1" t="str">
        <f>CONCATENATE(Table_1[[#This Row],[Main Control]],"-",Table_1[[#This Row],[Control Enhancement]])</f>
        <v>CM-4-1</v>
      </c>
      <c r="D72" s="1" t="s">
        <v>81</v>
      </c>
    </row>
    <row r="73" spans="1:4" ht="14.25" customHeight="1">
      <c r="A73" s="1" t="s">
        <v>80</v>
      </c>
      <c r="B73" s="1">
        <v>2</v>
      </c>
      <c r="C73" s="1" t="str">
        <f>CONCATENATE(Table_1[[#This Row],[Main Control]],"-",Table_1[[#This Row],[Control Enhancement]])</f>
        <v>CM-4-2</v>
      </c>
      <c r="D73" s="1" t="s">
        <v>82</v>
      </c>
    </row>
    <row r="74" spans="1:4" ht="14.25" customHeight="1">
      <c r="A74" s="1" t="s">
        <v>76</v>
      </c>
      <c r="B74" s="1">
        <v>1</v>
      </c>
      <c r="C74" s="1" t="str">
        <f>CONCATENATE(Table_1[[#This Row],[Main Control]],"-",Table_1[[#This Row],[Control Enhancement]])</f>
        <v>CM-5-1</v>
      </c>
      <c r="D74" s="1" t="s">
        <v>83</v>
      </c>
    </row>
    <row r="75" spans="1:4" ht="14.25" customHeight="1">
      <c r="A75" s="1" t="s">
        <v>76</v>
      </c>
      <c r="B75" s="1">
        <v>2</v>
      </c>
      <c r="C75" s="1" t="str">
        <f>CONCATENATE(Table_1[[#This Row],[Main Control]],"-",Table_1[[#This Row],[Control Enhancement]])</f>
        <v>CM-5-2</v>
      </c>
      <c r="D75" s="1" t="s">
        <v>84</v>
      </c>
    </row>
    <row r="76" spans="1:4" ht="14.25" customHeight="1">
      <c r="A76" s="1" t="s">
        <v>76</v>
      </c>
      <c r="B76" s="1">
        <v>3</v>
      </c>
      <c r="C76" s="1" t="str">
        <f>CONCATENATE(Table_1[[#This Row],[Main Control]],"-",Table_1[[#This Row],[Control Enhancement]])</f>
        <v>CM-5-3</v>
      </c>
      <c r="D76" s="1" t="s">
        <v>85</v>
      </c>
    </row>
    <row r="77" spans="1:4" ht="14.25" customHeight="1">
      <c r="A77" s="1" t="s">
        <v>76</v>
      </c>
      <c r="B77" s="1">
        <v>4</v>
      </c>
      <c r="C77" s="1" t="str">
        <f>CONCATENATE(Table_1[[#This Row],[Main Control]],"-",Table_1[[#This Row],[Control Enhancement]])</f>
        <v>CM-5-4</v>
      </c>
      <c r="D77" s="1" t="s">
        <v>86</v>
      </c>
    </row>
    <row r="78" spans="1:4" ht="14.25" customHeight="1">
      <c r="A78" s="1" t="s">
        <v>76</v>
      </c>
      <c r="B78" s="1">
        <v>5</v>
      </c>
      <c r="C78" s="1" t="str">
        <f>CONCATENATE(Table_1[[#This Row],[Main Control]],"-",Table_1[[#This Row],[Control Enhancement]])</f>
        <v>CM-5-5</v>
      </c>
      <c r="D78" s="1" t="s">
        <v>3</v>
      </c>
    </row>
    <row r="79" spans="1:4" ht="14.25" customHeight="1">
      <c r="A79" s="1" t="s">
        <v>76</v>
      </c>
      <c r="B79" s="1">
        <v>6</v>
      </c>
      <c r="C79" s="1" t="str">
        <f>CONCATENATE(Table_1[[#This Row],[Main Control]],"-",Table_1[[#This Row],[Control Enhancement]])</f>
        <v>CM-5-6</v>
      </c>
      <c r="D79" s="1" t="s">
        <v>3</v>
      </c>
    </row>
    <row r="80" spans="1:4" ht="14.25" customHeight="1">
      <c r="A80" s="1" t="s">
        <v>25</v>
      </c>
      <c r="B80" s="1">
        <v>1</v>
      </c>
      <c r="C80" s="1" t="str">
        <f>CONCATENATE(Table_1[[#This Row],[Main Control]],"-",Table_1[[#This Row],[Control Enhancement]])</f>
        <v>CM-6-1</v>
      </c>
      <c r="D80" s="1" t="s">
        <v>87</v>
      </c>
    </row>
    <row r="81" spans="1:4" ht="14.25" customHeight="1">
      <c r="A81" s="1" t="s">
        <v>25</v>
      </c>
      <c r="B81" s="1">
        <v>2</v>
      </c>
      <c r="C81" s="1" t="str">
        <f>CONCATENATE(Table_1[[#This Row],[Main Control]],"-",Table_1[[#This Row],[Control Enhancement]])</f>
        <v>CM-6-2</v>
      </c>
      <c r="D81" s="1" t="s">
        <v>88</v>
      </c>
    </row>
    <row r="82" spans="1:4" ht="14.25" customHeight="1">
      <c r="A82" s="1" t="s">
        <v>72</v>
      </c>
      <c r="B82" s="1">
        <v>1</v>
      </c>
      <c r="C82" s="1" t="str">
        <f>CONCATENATE(Table_1[[#This Row],[Main Control]],"-",Table_1[[#This Row],[Control Enhancement]])</f>
        <v>CM-7-1</v>
      </c>
      <c r="D82" s="1" t="s">
        <v>89</v>
      </c>
    </row>
    <row r="83" spans="1:4" ht="14.25" customHeight="1">
      <c r="A83" s="1" t="s">
        <v>72</v>
      </c>
      <c r="B83" s="1">
        <v>2</v>
      </c>
      <c r="C83" s="1" t="str">
        <f>CONCATENATE(Table_1[[#This Row],[Main Control]],"-",Table_1[[#This Row],[Control Enhancement]])</f>
        <v>CM-7-2</v>
      </c>
      <c r="D83" s="1" t="s">
        <v>90</v>
      </c>
    </row>
    <row r="84" spans="1:4" ht="14.25" customHeight="1">
      <c r="A84" s="1" t="s">
        <v>72</v>
      </c>
      <c r="B84" s="1">
        <v>4</v>
      </c>
      <c r="C84" s="1" t="str">
        <f>CONCATENATE(Table_1[[#This Row],[Main Control]],"-",Table_1[[#This Row],[Control Enhancement]])</f>
        <v>CM-7-4</v>
      </c>
      <c r="D84" s="1" t="s">
        <v>91</v>
      </c>
    </row>
    <row r="85" spans="1:4" ht="14.25" customHeight="1">
      <c r="A85" s="1" t="s">
        <v>72</v>
      </c>
      <c r="B85" s="1">
        <v>5</v>
      </c>
      <c r="C85" s="1" t="str">
        <f>CONCATENATE(Table_1[[#This Row],[Main Control]],"-",Table_1[[#This Row],[Control Enhancement]])</f>
        <v>CM-7-5</v>
      </c>
      <c r="D85" s="1" t="s">
        <v>92</v>
      </c>
    </row>
    <row r="86" spans="1:4" ht="14.25" customHeight="1">
      <c r="A86" s="1" t="s">
        <v>93</v>
      </c>
      <c r="B86" s="1">
        <v>2</v>
      </c>
      <c r="C86" s="1" t="str">
        <f>CONCATENATE(Table_1[[#This Row],[Main Control]],"-",Table_1[[#This Row],[Control Enhancement]])</f>
        <v>CM-8-2</v>
      </c>
      <c r="D86" s="1" t="s">
        <v>94</v>
      </c>
    </row>
    <row r="87" spans="1:4" ht="14.25" customHeight="1">
      <c r="A87" s="1" t="s">
        <v>93</v>
      </c>
      <c r="B87" s="1">
        <v>3</v>
      </c>
      <c r="C87" s="1" t="str">
        <f>CONCATENATE(Table_1[[#This Row],[Main Control]],"-",Table_1[[#This Row],[Control Enhancement]])</f>
        <v>CM-8-3</v>
      </c>
      <c r="D87" s="1" t="s">
        <v>95</v>
      </c>
    </row>
    <row r="88" spans="1:4" ht="14.25" customHeight="1">
      <c r="A88" s="1" t="s">
        <v>93</v>
      </c>
      <c r="B88" s="1">
        <v>6</v>
      </c>
      <c r="C88" s="1" t="str">
        <f>CONCATENATE(Table_1[[#This Row],[Main Control]],"-",Table_1[[#This Row],[Control Enhancement]])</f>
        <v>CM-8-6</v>
      </c>
      <c r="D88" s="1" t="s">
        <v>96</v>
      </c>
    </row>
    <row r="89" spans="1:4" ht="14.25" customHeight="1">
      <c r="A89" s="1" t="s">
        <v>93</v>
      </c>
      <c r="B89" s="1">
        <v>9</v>
      </c>
      <c r="C89" s="1" t="str">
        <f>CONCATENATE(Table_1[[#This Row],[Main Control]],"-",Table_1[[#This Row],[Control Enhancement]])</f>
        <v>CM-8-9</v>
      </c>
      <c r="D89" s="1" t="s">
        <v>97</v>
      </c>
    </row>
    <row r="90" spans="1:4" ht="14.25" customHeight="1">
      <c r="A90" s="1" t="s">
        <v>98</v>
      </c>
      <c r="B90" s="1">
        <v>1</v>
      </c>
      <c r="C90" s="1" t="str">
        <f>CONCATENATE(Table_1[[#This Row],[Main Control]],"-",Table_1[[#This Row],[Control Enhancement]])</f>
        <v>CM-11-1</v>
      </c>
      <c r="D90" s="1" t="s">
        <v>99</v>
      </c>
    </row>
    <row r="91" spans="1:4" ht="14.25" customHeight="1">
      <c r="A91" s="1" t="s">
        <v>98</v>
      </c>
      <c r="B91" s="1">
        <v>2</v>
      </c>
      <c r="C91" s="1" t="str">
        <f>CONCATENATE(Table_1[[#This Row],[Main Control]],"-",Table_1[[#This Row],[Control Enhancement]])</f>
        <v>CM-11-2</v>
      </c>
      <c r="D91" s="1" t="s">
        <v>20</v>
      </c>
    </row>
    <row r="92" spans="1:4" ht="14.25" customHeight="1">
      <c r="A92" s="1" t="s">
        <v>100</v>
      </c>
      <c r="B92" s="1">
        <v>3</v>
      </c>
      <c r="C92" s="1" t="str">
        <f>CONCATENATE(Table_1[[#This Row],[Main Control]],"-",Table_1[[#This Row],[Control Enhancement]])</f>
        <v>CP-2-3</v>
      </c>
      <c r="D92" s="1" t="s">
        <v>101</v>
      </c>
    </row>
    <row r="93" spans="1:4" ht="14.25" customHeight="1">
      <c r="A93" s="1" t="s">
        <v>100</v>
      </c>
      <c r="B93" s="1">
        <v>4</v>
      </c>
      <c r="C93" s="1" t="str">
        <f>CONCATENATE(Table_1[[#This Row],[Main Control]],"-",Table_1[[#This Row],[Control Enhancement]])</f>
        <v>CP-2-4</v>
      </c>
      <c r="D93" s="1" t="s">
        <v>101</v>
      </c>
    </row>
    <row r="94" spans="1:4" ht="14.25" customHeight="1">
      <c r="A94" s="1" t="s">
        <v>100</v>
      </c>
      <c r="B94" s="1">
        <v>5</v>
      </c>
      <c r="C94" s="1" t="str">
        <f>CONCATENATE(Table_1[[#This Row],[Main Control]],"-",Table_1[[#This Row],[Control Enhancement]])</f>
        <v>CP-2-5</v>
      </c>
      <c r="D94" s="1" t="s">
        <v>101</v>
      </c>
    </row>
    <row r="95" spans="1:4" ht="14.25" customHeight="1">
      <c r="A95" s="1" t="s">
        <v>100</v>
      </c>
      <c r="B95" s="1">
        <v>6</v>
      </c>
      <c r="C95" s="1" t="str">
        <f>CONCATENATE(Table_1[[#This Row],[Main Control]],"-",Table_1[[#This Row],[Control Enhancement]])</f>
        <v>CP-2-6</v>
      </c>
      <c r="D95" s="1" t="s">
        <v>101</v>
      </c>
    </row>
    <row r="96" spans="1:4" ht="14.25" customHeight="1">
      <c r="A96" s="1" t="s">
        <v>100</v>
      </c>
      <c r="B96" s="1">
        <v>7</v>
      </c>
      <c r="C96" s="1" t="str">
        <f>CONCATENATE(Table_1[[#This Row],[Main Control]],"-",Table_1[[#This Row],[Control Enhancement]])</f>
        <v>CP-2-7</v>
      </c>
      <c r="D96" s="1" t="s">
        <v>102</v>
      </c>
    </row>
    <row r="97" spans="1:4" ht="14.25" customHeight="1">
      <c r="A97" s="1" t="s">
        <v>100</v>
      </c>
      <c r="B97" s="1">
        <v>8</v>
      </c>
      <c r="C97" s="1" t="str">
        <f>CONCATENATE(Table_1[[#This Row],[Main Control]],"-",Table_1[[#This Row],[Control Enhancement]])</f>
        <v>CP-2-8</v>
      </c>
      <c r="D97" s="1" t="s">
        <v>103</v>
      </c>
    </row>
    <row r="98" spans="1:4" ht="14.25" customHeight="1">
      <c r="A98" s="1" t="s">
        <v>104</v>
      </c>
      <c r="B98" s="1">
        <v>1</v>
      </c>
      <c r="C98" s="1" t="str">
        <f>CONCATENATE(Table_1[[#This Row],[Main Control]],"-",Table_1[[#This Row],[Control Enhancement]])</f>
        <v>CP-4-1</v>
      </c>
      <c r="D98" s="1" t="s">
        <v>105</v>
      </c>
    </row>
    <row r="99" spans="1:4" ht="14.25" customHeight="1">
      <c r="A99" s="1" t="s">
        <v>104</v>
      </c>
      <c r="B99" s="1">
        <v>2</v>
      </c>
      <c r="C99" s="1" t="str">
        <f>CONCATENATE(Table_1[[#This Row],[Main Control]],"-",Table_1[[#This Row],[Control Enhancement]])</f>
        <v>CP-4-2</v>
      </c>
      <c r="D99" s="1" t="s">
        <v>106</v>
      </c>
    </row>
    <row r="100" spans="1:4" ht="14.25" customHeight="1">
      <c r="A100" s="1" t="s">
        <v>104</v>
      </c>
      <c r="B100" s="1">
        <v>4</v>
      </c>
      <c r="C100" s="1" t="str">
        <f>CONCATENATE(Table_1[[#This Row],[Main Control]],"-",Table_1[[#This Row],[Control Enhancement]])</f>
        <v>CP-4-4</v>
      </c>
      <c r="D100" s="1" t="s">
        <v>107</v>
      </c>
    </row>
    <row r="101" spans="1:4" ht="14.25" customHeight="1">
      <c r="A101" s="1" t="s">
        <v>108</v>
      </c>
      <c r="B101" s="1">
        <v>1</v>
      </c>
      <c r="C101" s="1" t="str">
        <f>CONCATENATE(Table_1[[#This Row],[Main Control]],"-",Table_1[[#This Row],[Control Enhancement]])</f>
        <v>CP-6-1</v>
      </c>
      <c r="D101" s="1" t="s">
        <v>109</v>
      </c>
    </row>
    <row r="102" spans="1:4" ht="14.25" customHeight="1">
      <c r="A102" s="1" t="s">
        <v>108</v>
      </c>
      <c r="B102" s="1">
        <v>3</v>
      </c>
      <c r="C102" s="1" t="str">
        <f>CONCATENATE(Table_1[[#This Row],[Main Control]],"-",Table_1[[#This Row],[Control Enhancement]])</f>
        <v>CP-6-3</v>
      </c>
      <c r="D102" s="1" t="s">
        <v>109</v>
      </c>
    </row>
    <row r="103" spans="1:4" ht="14.25" customHeight="1">
      <c r="A103" s="1" t="s">
        <v>106</v>
      </c>
      <c r="B103" s="1">
        <v>1</v>
      </c>
      <c r="C103" s="1" t="str">
        <f>CONCATENATE(Table_1[[#This Row],[Main Control]],"-",Table_1[[#This Row],[Control Enhancement]])</f>
        <v>CP-7-1</v>
      </c>
      <c r="D103" s="1" t="s">
        <v>109</v>
      </c>
    </row>
    <row r="104" spans="1:4" ht="14.25" customHeight="1">
      <c r="A104" s="1" t="s">
        <v>106</v>
      </c>
      <c r="B104" s="1">
        <v>2</v>
      </c>
      <c r="C104" s="1" t="str">
        <f>CONCATENATE(Table_1[[#This Row],[Main Control]],"-",Table_1[[#This Row],[Control Enhancement]])</f>
        <v>CP-7-2</v>
      </c>
      <c r="D104" s="1" t="s">
        <v>109</v>
      </c>
    </row>
    <row r="105" spans="1:4" ht="14.25" customHeight="1">
      <c r="A105" s="1" t="s">
        <v>106</v>
      </c>
      <c r="B105" s="1">
        <v>4</v>
      </c>
      <c r="C105" s="1" t="str">
        <f>CONCATENATE(Table_1[[#This Row],[Main Control]],"-",Table_1[[#This Row],[Control Enhancement]])</f>
        <v>CP-7-4</v>
      </c>
      <c r="D105" s="1" t="s">
        <v>110</v>
      </c>
    </row>
    <row r="106" spans="1:4" ht="14.25" customHeight="1">
      <c r="A106" s="1" t="s">
        <v>111</v>
      </c>
      <c r="B106" s="1">
        <v>1</v>
      </c>
      <c r="C106" s="1" t="str">
        <f>CONCATENATE(Table_1[[#This Row],[Main Control]],"-",Table_1[[#This Row],[Control Enhancement]])</f>
        <v>CP-9-1</v>
      </c>
      <c r="D106" s="1" t="s">
        <v>104</v>
      </c>
    </row>
    <row r="107" spans="1:4" ht="14.25" customHeight="1">
      <c r="A107" s="1" t="s">
        <v>111</v>
      </c>
      <c r="B107" s="1">
        <v>2</v>
      </c>
      <c r="C107" s="1" t="str">
        <f>CONCATENATE(Table_1[[#This Row],[Main Control]],"-",Table_1[[#This Row],[Control Enhancement]])</f>
        <v>CP-9-2</v>
      </c>
      <c r="D107" s="1" t="s">
        <v>104</v>
      </c>
    </row>
    <row r="108" spans="1:4" ht="14.25" customHeight="1">
      <c r="A108" s="1" t="s">
        <v>111</v>
      </c>
      <c r="B108" s="1">
        <v>3</v>
      </c>
      <c r="C108" s="1" t="str">
        <f>CONCATENATE(Table_1[[#This Row],[Main Control]],"-",Table_1[[#This Row],[Control Enhancement]])</f>
        <v>CP-9-3</v>
      </c>
      <c r="D108" s="1" t="s">
        <v>112</v>
      </c>
    </row>
    <row r="109" spans="1:4" ht="14.25" customHeight="1">
      <c r="A109" s="1" t="s">
        <v>111</v>
      </c>
      <c r="B109" s="1">
        <v>6</v>
      </c>
      <c r="C109" s="1" t="str">
        <f>CONCATENATE(Table_1[[#This Row],[Main Control]],"-",Table_1[[#This Row],[Control Enhancement]])</f>
        <v>CP-9-6</v>
      </c>
      <c r="D109" s="1" t="s">
        <v>113</v>
      </c>
    </row>
    <row r="110" spans="1:4" ht="14.25" customHeight="1">
      <c r="A110" s="1" t="s">
        <v>111</v>
      </c>
      <c r="B110" s="1">
        <v>7</v>
      </c>
      <c r="C110" s="1" t="str">
        <f>CONCATENATE(Table_1[[#This Row],[Main Control]],"-",Table_1[[#This Row],[Control Enhancement]])</f>
        <v>CP-9-7</v>
      </c>
      <c r="D110" s="1" t="s">
        <v>64</v>
      </c>
    </row>
    <row r="111" spans="1:4" ht="14.25" customHeight="1">
      <c r="A111" s="1" t="s">
        <v>114</v>
      </c>
      <c r="B111" s="1">
        <v>4</v>
      </c>
      <c r="C111" s="1" t="str">
        <f>CONCATENATE(Table_1[[#This Row],[Main Control]],"-",Table_1[[#This Row],[Control Enhancement]])</f>
        <v>CP-10-4</v>
      </c>
      <c r="D111" s="1" t="s">
        <v>75</v>
      </c>
    </row>
    <row r="112" spans="1:4" ht="14.25" customHeight="1">
      <c r="A112" s="1" t="s">
        <v>114</v>
      </c>
      <c r="B112" s="1">
        <v>6</v>
      </c>
      <c r="C112" s="1" t="str">
        <f>CONCATENATE(Table_1[[#This Row],[Main Control]],"-",Table_1[[#This Row],[Control Enhancement]])</f>
        <v>CP-10-6</v>
      </c>
      <c r="D112" s="1" t="s">
        <v>115</v>
      </c>
    </row>
    <row r="113" spans="1:4" ht="14.25" customHeight="1">
      <c r="A113" s="1" t="s">
        <v>116</v>
      </c>
      <c r="B113" s="1">
        <v>1</v>
      </c>
      <c r="C113" s="1" t="str">
        <f>CONCATENATE(Table_1[[#This Row],[Main Control]],"-",Table_1[[#This Row],[Control Enhancement]])</f>
        <v>IA-2-1</v>
      </c>
      <c r="D113" s="1" t="s">
        <v>20</v>
      </c>
    </row>
    <row r="114" spans="1:4" ht="14.25" customHeight="1">
      <c r="A114" s="1" t="s">
        <v>116</v>
      </c>
      <c r="B114" s="1">
        <v>3</v>
      </c>
      <c r="C114" s="1" t="str">
        <f>CONCATENATE(Table_1[[#This Row],[Main Control]],"-",Table_1[[#This Row],[Control Enhancement]])</f>
        <v>IA-2-3</v>
      </c>
      <c r="D114" s="1" t="s">
        <v>20</v>
      </c>
    </row>
    <row r="115" spans="1:4" ht="14.25" customHeight="1">
      <c r="A115" s="1" t="s">
        <v>116</v>
      </c>
      <c r="B115" s="1">
        <v>6</v>
      </c>
      <c r="C115" s="1" t="str">
        <f>CONCATENATE(Table_1[[#This Row],[Main Control]],"-",Table_1[[#This Row],[Control Enhancement]])</f>
        <v>IA-2-6</v>
      </c>
      <c r="D115" s="1" t="s">
        <v>20</v>
      </c>
    </row>
    <row r="116" spans="1:4" ht="14.25" customHeight="1">
      <c r="A116" s="1" t="s">
        <v>116</v>
      </c>
      <c r="B116" s="1">
        <v>11</v>
      </c>
      <c r="C116" s="1" t="str">
        <f>CONCATENATE(Table_1[[#This Row],[Main Control]],"-",Table_1[[#This Row],[Control Enhancement]])</f>
        <v>IA-2-11</v>
      </c>
      <c r="D116" s="1" t="s">
        <v>20</v>
      </c>
    </row>
    <row r="117" spans="1:4" ht="14.25" customHeight="1">
      <c r="A117" s="1" t="s">
        <v>116</v>
      </c>
      <c r="B117" s="1">
        <v>12</v>
      </c>
      <c r="C117" s="1" t="str">
        <f>CONCATENATE(Table_1[[#This Row],[Main Control]],"-",Table_1[[#This Row],[Control Enhancement]])</f>
        <v>IA-2-12</v>
      </c>
      <c r="D117" s="1" t="s">
        <v>117</v>
      </c>
    </row>
    <row r="118" spans="1:4" ht="14.25" customHeight="1">
      <c r="A118" s="1" t="s">
        <v>116</v>
      </c>
      <c r="B118" s="1">
        <v>13</v>
      </c>
      <c r="C118" s="1" t="str">
        <f>CONCATENATE(Table_1[[#This Row],[Main Control]],"-",Table_1[[#This Row],[Control Enhancement]])</f>
        <v>IA-2-13</v>
      </c>
      <c r="D118" s="1" t="s">
        <v>118</v>
      </c>
    </row>
    <row r="119" spans="1:4" ht="14.25" customHeight="1">
      <c r="A119" s="1" t="s">
        <v>119</v>
      </c>
      <c r="B119" s="1">
        <v>1</v>
      </c>
      <c r="C119" s="1" t="str">
        <f>CONCATENATE(Table_1[[#This Row],[Main Control]],"-",Table_1[[#This Row],[Control Enhancement]])</f>
        <v>IA-3-1</v>
      </c>
      <c r="D119" s="1" t="s">
        <v>31</v>
      </c>
    </row>
    <row r="120" spans="1:4" ht="14.25" customHeight="1">
      <c r="A120" s="1" t="s">
        <v>119</v>
      </c>
      <c r="B120" s="1">
        <v>3</v>
      </c>
      <c r="C120" s="1" t="str">
        <f>CONCATENATE(Table_1[[#This Row],[Main Control]],"-",Table_1[[#This Row],[Control Enhancement]])</f>
        <v>IA-3-3</v>
      </c>
      <c r="D120" s="1" t="s">
        <v>120</v>
      </c>
    </row>
    <row r="121" spans="1:4" ht="14.25" customHeight="1">
      <c r="A121" s="1" t="s">
        <v>121</v>
      </c>
      <c r="B121" s="1">
        <v>1</v>
      </c>
      <c r="C121" s="1" t="str">
        <f>CONCATENATE(Table_1[[#This Row],[Main Control]],"-",Table_1[[#This Row],[Control Enhancement]])</f>
        <v>IA-4-1</v>
      </c>
      <c r="D121" s="1" t="s">
        <v>43</v>
      </c>
    </row>
    <row r="122" spans="1:4" ht="14.25" customHeight="1">
      <c r="A122" s="1" t="s">
        <v>121</v>
      </c>
      <c r="B122" s="1">
        <v>4</v>
      </c>
      <c r="C122" s="1" t="str">
        <f>CONCATENATE(Table_1[[#This Row],[Main Control]],"-",Table_1[[#This Row],[Control Enhancement]])</f>
        <v>IA-4-4</v>
      </c>
      <c r="D122" s="1" t="s">
        <v>43</v>
      </c>
    </row>
    <row r="123" spans="1:4" ht="14.25" customHeight="1">
      <c r="A123" s="1" t="s">
        <v>121</v>
      </c>
      <c r="B123" s="1">
        <v>5</v>
      </c>
      <c r="C123" s="1" t="str">
        <f>CONCATENATE(Table_1[[#This Row],[Main Control]],"-",Table_1[[#This Row],[Control Enhancement]])</f>
        <v>IA-4-5</v>
      </c>
      <c r="D123" s="1" t="s">
        <v>6</v>
      </c>
    </row>
    <row r="124" spans="1:4" ht="14.25" customHeight="1">
      <c r="A124" s="1" t="s">
        <v>122</v>
      </c>
      <c r="B124" s="1">
        <v>1</v>
      </c>
      <c r="C124" s="1" t="str">
        <f>CONCATENATE(Table_1[[#This Row],[Main Control]],"-",Table_1[[#This Row],[Control Enhancement]])</f>
        <v>IA-5-1</v>
      </c>
      <c r="D124" s="1" t="s">
        <v>123</v>
      </c>
    </row>
    <row r="125" spans="1:4" ht="14.25" customHeight="1">
      <c r="A125" s="1" t="s">
        <v>122</v>
      </c>
      <c r="B125" s="1">
        <v>2</v>
      </c>
      <c r="C125" s="1" t="str">
        <f>CONCATENATE(Table_1[[#This Row],[Main Control]],"-",Table_1[[#This Row],[Control Enhancement]])</f>
        <v>IA-5-2</v>
      </c>
      <c r="D125" s="1" t="s">
        <v>123</v>
      </c>
    </row>
    <row r="126" spans="1:4" ht="14.25" customHeight="1">
      <c r="A126" s="1" t="s">
        <v>122</v>
      </c>
      <c r="B126" s="1">
        <v>4</v>
      </c>
      <c r="C126" s="1" t="str">
        <f>CONCATENATE(Table_1[[#This Row],[Main Control]],"-",Table_1[[#This Row],[Control Enhancement]])</f>
        <v>IA-5-4</v>
      </c>
      <c r="D126" s="1" t="s">
        <v>124</v>
      </c>
    </row>
    <row r="127" spans="1:4" ht="14.25" customHeight="1">
      <c r="A127" s="1" t="s">
        <v>26</v>
      </c>
      <c r="B127" s="1">
        <v>1</v>
      </c>
      <c r="C127" s="1" t="str">
        <f>CONCATENATE(Table_1[[#This Row],[Main Control]],"-",Table_1[[#This Row],[Control Enhancement]])</f>
        <v>IA-8-1</v>
      </c>
      <c r="D127" s="1" t="s">
        <v>117</v>
      </c>
    </row>
    <row r="128" spans="1:4" ht="14.25" customHeight="1">
      <c r="A128" s="1" t="s">
        <v>26</v>
      </c>
      <c r="B128" s="1">
        <v>2</v>
      </c>
      <c r="C128" s="1" t="str">
        <f>CONCATENATE(Table_1[[#This Row],[Main Control]],"-",Table_1[[#This Row],[Control Enhancement]])</f>
        <v>IA-8-2</v>
      </c>
      <c r="D128" s="1" t="s">
        <v>27</v>
      </c>
    </row>
    <row r="129" spans="1:4" ht="14.25" customHeight="1">
      <c r="A129" s="1" t="s">
        <v>26</v>
      </c>
      <c r="B129" s="1">
        <v>3</v>
      </c>
      <c r="C129" s="1" t="str">
        <f>CONCATENATE(Table_1[[#This Row],[Main Control]],"-",Table_1[[#This Row],[Control Enhancement]])</f>
        <v>IA-8-3</v>
      </c>
      <c r="D129" s="1" t="s">
        <v>97</v>
      </c>
    </row>
    <row r="130" spans="1:4" ht="14.25" customHeight="1">
      <c r="A130" s="1" t="s">
        <v>26</v>
      </c>
      <c r="B130" s="1">
        <v>4</v>
      </c>
      <c r="C130" s="1" t="str">
        <f>CONCATENATE(Table_1[[#This Row],[Main Control]],"-",Table_1[[#This Row],[Control Enhancement]])</f>
        <v>IA-8-4</v>
      </c>
      <c r="D130" s="1" t="s">
        <v>97</v>
      </c>
    </row>
    <row r="131" spans="1:4" ht="14.25" customHeight="1">
      <c r="A131" s="1" t="s">
        <v>26</v>
      </c>
      <c r="B131" s="1">
        <v>5</v>
      </c>
      <c r="C131" s="1" t="str">
        <f>CONCATENATE(Table_1[[#This Row],[Main Control]],"-",Table_1[[#This Row],[Control Enhancement]])</f>
        <v>IA-8-5</v>
      </c>
      <c r="D131" s="1" t="s">
        <v>27</v>
      </c>
    </row>
    <row r="132" spans="1:4" ht="14.25" customHeight="1">
      <c r="A132" s="1" t="s">
        <v>125</v>
      </c>
      <c r="B132" s="1">
        <v>1</v>
      </c>
      <c r="C132" s="1" t="str">
        <f>CONCATENATE(Table_1[[#This Row],[Main Control]],"-",Table_1[[#This Row],[Control Enhancement]])</f>
        <v>IR-3-1</v>
      </c>
      <c r="D132" s="1" t="s">
        <v>43</v>
      </c>
    </row>
    <row r="133" spans="1:4" ht="14.25" customHeight="1">
      <c r="A133" s="1" t="s">
        <v>126</v>
      </c>
      <c r="B133" s="1">
        <v>2</v>
      </c>
      <c r="C133" s="1" t="str">
        <f>CONCATENATE(Table_1[[#This Row],[Main Control]],"-",Table_1[[#This Row],[Control Enhancement]])</f>
        <v>IR-4-2</v>
      </c>
      <c r="D133" s="1" t="s">
        <v>127</v>
      </c>
    </row>
    <row r="134" spans="1:4" ht="14.25" customHeight="1">
      <c r="A134" s="1" t="s">
        <v>126</v>
      </c>
      <c r="B134" s="1">
        <v>9</v>
      </c>
      <c r="C134" s="1" t="str">
        <f>CONCATENATE(Table_1[[#This Row],[Main Control]],"-",Table_1[[#This Row],[Control Enhancement]])</f>
        <v>IR-4-9</v>
      </c>
      <c r="D134" s="1" t="s">
        <v>114</v>
      </c>
    </row>
    <row r="135" spans="1:4" ht="14.25" customHeight="1">
      <c r="A135" s="1" t="s">
        <v>128</v>
      </c>
      <c r="B135" s="1">
        <v>1</v>
      </c>
      <c r="C135" s="1" t="str">
        <f>CONCATENATE(Table_1[[#This Row],[Main Control]],"-",Table_1[[#This Row],[Control Enhancement]])</f>
        <v>IR-5-1</v>
      </c>
      <c r="D135" s="1" t="s">
        <v>129</v>
      </c>
    </row>
    <row r="136" spans="1:4" ht="14.25" customHeight="1">
      <c r="A136" s="1" t="s">
        <v>130</v>
      </c>
      <c r="B136" s="1">
        <v>1</v>
      </c>
      <c r="C136" s="1" t="str">
        <f>CONCATENATE(Table_1[[#This Row],[Main Control]],"-",Table_1[[#This Row],[Control Enhancement]])</f>
        <v>IR-6-1</v>
      </c>
      <c r="D136" s="1" t="s">
        <v>131</v>
      </c>
    </row>
    <row r="137" spans="1:4" ht="14.25" customHeight="1">
      <c r="A137" s="1" t="s">
        <v>132</v>
      </c>
      <c r="B137" s="1">
        <v>2</v>
      </c>
      <c r="C137" s="1" t="str">
        <f>CONCATENATE(Table_1[[#This Row],[Main Control]],"-",Table_1[[#This Row],[Control Enhancement]])</f>
        <v>MA-2-2</v>
      </c>
      <c r="D137" s="1" t="s">
        <v>133</v>
      </c>
    </row>
    <row r="138" spans="1:4" ht="14.25" customHeight="1">
      <c r="A138" s="1" t="s">
        <v>134</v>
      </c>
      <c r="B138" s="1">
        <v>1</v>
      </c>
      <c r="C138" s="1" t="str">
        <f>CONCATENATE(Table_1[[#This Row],[Main Control]],"-",Table_1[[#This Row],[Control Enhancement]])</f>
        <v>MA-3-1</v>
      </c>
      <c r="D138" s="1" t="s">
        <v>94</v>
      </c>
    </row>
    <row r="139" spans="1:4" ht="14.25" customHeight="1">
      <c r="A139" s="1" t="s">
        <v>134</v>
      </c>
      <c r="B139" s="1">
        <v>2</v>
      </c>
      <c r="C139" s="1" t="str">
        <f>CONCATENATE(Table_1[[#This Row],[Main Control]],"-",Table_1[[#This Row],[Control Enhancement]])</f>
        <v>MA-3-2</v>
      </c>
      <c r="D139" s="1" t="s">
        <v>17</v>
      </c>
    </row>
    <row r="140" spans="1:4" ht="14.25" customHeight="1">
      <c r="A140" s="1" t="s">
        <v>134</v>
      </c>
      <c r="B140" s="1">
        <v>4</v>
      </c>
      <c r="C140" s="1" t="str">
        <f>CONCATENATE(Table_1[[#This Row],[Main Control]],"-",Table_1[[#This Row],[Control Enhancement]])</f>
        <v>MA-3-4</v>
      </c>
      <c r="D140" s="1" t="s">
        <v>135</v>
      </c>
    </row>
    <row r="141" spans="1:4" ht="14.25" customHeight="1">
      <c r="A141" s="1" t="s">
        <v>136</v>
      </c>
      <c r="B141" s="1">
        <v>1</v>
      </c>
      <c r="C141" s="1" t="str">
        <f>CONCATENATE(Table_1[[#This Row],[Main Control]],"-",Table_1[[#This Row],[Control Enhancement]])</f>
        <v>MA-4-1</v>
      </c>
      <c r="D141" s="1" t="s">
        <v>137</v>
      </c>
    </row>
    <row r="142" spans="1:4" ht="14.25" customHeight="1">
      <c r="A142" s="1" t="s">
        <v>136</v>
      </c>
      <c r="B142" s="1">
        <v>3</v>
      </c>
      <c r="C142" s="1" t="str">
        <f>CONCATENATE(Table_1[[#This Row],[Main Control]],"-",Table_1[[#This Row],[Control Enhancement]])</f>
        <v>MA-4-3</v>
      </c>
      <c r="D142" s="1" t="s">
        <v>138</v>
      </c>
    </row>
    <row r="143" spans="1:4" ht="14.25" customHeight="1">
      <c r="A143" s="1" t="s">
        <v>136</v>
      </c>
      <c r="B143" s="1">
        <v>4</v>
      </c>
      <c r="C143" s="1" t="str">
        <f>CONCATENATE(Table_1[[#This Row],[Main Control]],"-",Table_1[[#This Row],[Control Enhancement]])</f>
        <v>MA-4-4</v>
      </c>
      <c r="D143" s="1" t="s">
        <v>79</v>
      </c>
    </row>
    <row r="144" spans="1:4" ht="14.25" customHeight="1">
      <c r="A144" s="1" t="s">
        <v>136</v>
      </c>
      <c r="B144" s="1">
        <v>6</v>
      </c>
      <c r="C144" s="1" t="str">
        <f>CONCATENATE(Table_1[[#This Row],[Main Control]],"-",Table_1[[#This Row],[Control Enhancement]])</f>
        <v>MA-4-6</v>
      </c>
      <c r="D144" s="1" t="s">
        <v>35</v>
      </c>
    </row>
    <row r="145" spans="1:4" ht="14.25" customHeight="1">
      <c r="A145" s="1" t="s">
        <v>136</v>
      </c>
      <c r="B145" s="1">
        <v>7</v>
      </c>
      <c r="C145" s="1" t="str">
        <f>CONCATENATE(Table_1[[#This Row],[Main Control]],"-",Table_1[[#This Row],[Control Enhancement]])</f>
        <v>MA-4-7</v>
      </c>
      <c r="D145" s="1" t="s">
        <v>79</v>
      </c>
    </row>
    <row r="146" spans="1:4" ht="14.25" customHeight="1">
      <c r="A146" s="1" t="s">
        <v>139</v>
      </c>
      <c r="B146" s="1">
        <v>1</v>
      </c>
      <c r="C146" s="1" t="str">
        <f>CONCATENATE(Table_1[[#This Row],[Main Control]],"-",Table_1[[#This Row],[Control Enhancement]])</f>
        <v>MA-5-1</v>
      </c>
      <c r="D146" s="1" t="s">
        <v>140</v>
      </c>
    </row>
    <row r="147" spans="1:4" ht="14.25" customHeight="1">
      <c r="A147" s="1" t="s">
        <v>139</v>
      </c>
      <c r="B147" s="1">
        <v>2</v>
      </c>
      <c r="C147" s="1" t="str">
        <f>CONCATENATE(Table_1[[#This Row],[Main Control]],"-",Table_1[[#This Row],[Control Enhancement]])</f>
        <v>MA-5-2</v>
      </c>
      <c r="D147" s="1" t="s">
        <v>141</v>
      </c>
    </row>
    <row r="148" spans="1:4" ht="14.25" customHeight="1">
      <c r="A148" s="1" t="s">
        <v>139</v>
      </c>
      <c r="B148" s="1">
        <v>3</v>
      </c>
      <c r="C148" s="1" t="str">
        <f>CONCATENATE(Table_1[[#This Row],[Main Control]],"-",Table_1[[#This Row],[Control Enhancement]])</f>
        <v>MA-5-3</v>
      </c>
      <c r="D148" s="1" t="s">
        <v>141</v>
      </c>
    </row>
    <row r="149" spans="1:4" ht="14.25" customHeight="1">
      <c r="A149" s="1" t="s">
        <v>139</v>
      </c>
      <c r="B149" s="1">
        <v>4</v>
      </c>
      <c r="C149" s="1" t="str">
        <f>CONCATENATE(Table_1[[#This Row],[Main Control]],"-",Table_1[[#This Row],[Control Enhancement]])</f>
        <v>MA-5-4</v>
      </c>
      <c r="D149" s="1" t="s">
        <v>141</v>
      </c>
    </row>
    <row r="150" spans="1:4" ht="14.25" customHeight="1">
      <c r="A150" s="1" t="s">
        <v>142</v>
      </c>
      <c r="B150" s="1">
        <v>2</v>
      </c>
      <c r="C150" s="1" t="str">
        <f>CONCATENATE(Table_1[[#This Row],[Main Control]],"-",Table_1[[#This Row],[Control Enhancement]])</f>
        <v>MP-4-2</v>
      </c>
      <c r="D150" s="1" t="s">
        <v>143</v>
      </c>
    </row>
    <row r="151" spans="1:4" ht="14.25" customHeight="1">
      <c r="A151" s="1" t="s">
        <v>144</v>
      </c>
      <c r="B151" s="1">
        <v>4</v>
      </c>
      <c r="C151" s="1" t="str">
        <f>CONCATENATE(Table_1[[#This Row],[Main Control]],"-",Table_1[[#This Row],[Control Enhancement]])</f>
        <v>MP-5-4</v>
      </c>
      <c r="D151" s="1" t="s">
        <v>145</v>
      </c>
    </row>
    <row r="152" spans="1:4" ht="14.25" customHeight="1">
      <c r="A152" s="1" t="s">
        <v>146</v>
      </c>
      <c r="B152" s="1">
        <v>1</v>
      </c>
      <c r="C152" s="1" t="str">
        <f>CONCATENATE(Table_1[[#This Row],[Main Control]],"-",Table_1[[#This Row],[Control Enhancement]])</f>
        <v>MP-6-1</v>
      </c>
      <c r="D152" s="1" t="s">
        <v>147</v>
      </c>
    </row>
    <row r="153" spans="1:4" ht="14.25" customHeight="1">
      <c r="A153" s="1" t="s">
        <v>146</v>
      </c>
      <c r="B153" s="1">
        <v>3</v>
      </c>
      <c r="C153" s="1" t="str">
        <f>CONCATENATE(Table_1[[#This Row],[Main Control]],"-",Table_1[[#This Row],[Control Enhancement]])</f>
        <v>MP-6-3</v>
      </c>
      <c r="D153" s="1" t="s">
        <v>17</v>
      </c>
    </row>
    <row r="154" spans="1:4" ht="14.25" customHeight="1">
      <c r="A154" s="1" t="s">
        <v>146</v>
      </c>
      <c r="B154" s="1">
        <v>7</v>
      </c>
      <c r="C154" s="1" t="str">
        <f>CONCATENATE(Table_1[[#This Row],[Main Control]],"-",Table_1[[#This Row],[Control Enhancement]])</f>
        <v>MP-6-7</v>
      </c>
      <c r="D154" s="1" t="s">
        <v>64</v>
      </c>
    </row>
    <row r="155" spans="1:4" ht="14.25" customHeight="1">
      <c r="A155" s="1" t="s">
        <v>148</v>
      </c>
      <c r="B155" s="1">
        <v>1</v>
      </c>
      <c r="C155" s="1" t="str">
        <f>CONCATENATE(Table_1[[#This Row],[Main Control]],"-",Table_1[[#This Row],[Control Enhancement]])</f>
        <v>MP-7-1</v>
      </c>
      <c r="D155" s="1" t="s">
        <v>22</v>
      </c>
    </row>
    <row r="156" spans="1:4" ht="14.25" customHeight="1">
      <c r="A156" s="1" t="s">
        <v>148</v>
      </c>
      <c r="B156" s="1">
        <v>2</v>
      </c>
      <c r="C156" s="1" t="str">
        <f>CONCATENATE(Table_1[[#This Row],[Main Control]],"-",Table_1[[#This Row],[Control Enhancement]])</f>
        <v>MP-7-2</v>
      </c>
      <c r="D156" s="1" t="s">
        <v>146</v>
      </c>
    </row>
    <row r="157" spans="1:4" ht="14.25" customHeight="1">
      <c r="A157" s="1" t="s">
        <v>149</v>
      </c>
      <c r="B157" s="1">
        <v>1</v>
      </c>
      <c r="C157" s="1" t="str">
        <f>CONCATENATE(Table_1[[#This Row],[Main Control]],"-",Table_1[[#This Row],[Control Enhancement]])</f>
        <v>PE-2-1</v>
      </c>
      <c r="D157" s="1" t="s">
        <v>150</v>
      </c>
    </row>
    <row r="158" spans="1:4" ht="14.25" customHeight="1">
      <c r="A158" s="1" t="s">
        <v>149</v>
      </c>
      <c r="B158" s="1">
        <v>2</v>
      </c>
      <c r="C158" s="1" t="str">
        <f>CONCATENATE(Table_1[[#This Row],[Main Control]],"-",Table_1[[#This Row],[Control Enhancement]])</f>
        <v>PE-2-2</v>
      </c>
      <c r="D158" s="1" t="s">
        <v>151</v>
      </c>
    </row>
    <row r="159" spans="1:4" ht="14.25" customHeight="1">
      <c r="A159" s="1" t="s">
        <v>149</v>
      </c>
      <c r="B159" s="1">
        <v>3</v>
      </c>
      <c r="C159" s="1" t="str">
        <f>CONCATENATE(Table_1[[#This Row],[Main Control]],"-",Table_1[[#This Row],[Control Enhancement]])</f>
        <v>PE-2-3</v>
      </c>
      <c r="D159" s="1" t="s">
        <v>152</v>
      </c>
    </row>
    <row r="160" spans="1:4" ht="14.25" customHeight="1">
      <c r="A160" s="1" t="s">
        <v>153</v>
      </c>
      <c r="B160" s="1">
        <v>1</v>
      </c>
      <c r="C160" s="1" t="str">
        <f>CONCATENATE(Table_1[[#This Row],[Main Control]],"-",Table_1[[#This Row],[Control Enhancement]])</f>
        <v>PE-3-1</v>
      </c>
      <c r="D160" s="1" t="s">
        <v>154</v>
      </c>
    </row>
    <row r="161" spans="1:4" ht="14.25" customHeight="1">
      <c r="A161" s="1" t="s">
        <v>153</v>
      </c>
      <c r="B161" s="1">
        <v>2</v>
      </c>
      <c r="C161" s="1" t="str">
        <f>CONCATENATE(Table_1[[#This Row],[Main Control]],"-",Table_1[[#This Row],[Control Enhancement]])</f>
        <v>PE-3-2</v>
      </c>
      <c r="D161" s="1" t="s">
        <v>155</v>
      </c>
    </row>
    <row r="162" spans="1:4" ht="14.25" customHeight="1">
      <c r="A162" s="1" t="s">
        <v>153</v>
      </c>
      <c r="B162" s="1">
        <v>3</v>
      </c>
      <c r="C162" s="1" t="str">
        <f>CONCATENATE(Table_1[[#This Row],[Main Control]],"-",Table_1[[#This Row],[Control Enhancement]])</f>
        <v>PE-3-3</v>
      </c>
      <c r="D162" s="1" t="s">
        <v>156</v>
      </c>
    </row>
    <row r="163" spans="1:4" ht="14.25" customHeight="1">
      <c r="A163" s="1" t="s">
        <v>153</v>
      </c>
      <c r="B163" s="1">
        <v>5</v>
      </c>
      <c r="C163" s="1" t="str">
        <f>CONCATENATE(Table_1[[#This Row],[Main Control]],"-",Table_1[[#This Row],[Control Enhancement]])</f>
        <v>PE-3-5</v>
      </c>
      <c r="D163" s="1" t="s">
        <v>157</v>
      </c>
    </row>
    <row r="164" spans="1:4" ht="14.25" customHeight="1">
      <c r="A164" s="1" t="s">
        <v>153</v>
      </c>
      <c r="B164" s="1">
        <v>6</v>
      </c>
      <c r="C164" s="1" t="str">
        <f>CONCATENATE(Table_1[[#This Row],[Main Control]],"-",Table_1[[#This Row],[Control Enhancement]])</f>
        <v>PE-3-6</v>
      </c>
      <c r="D164" s="1" t="s">
        <v>158</v>
      </c>
    </row>
    <row r="165" spans="1:4" ht="14.25" customHeight="1">
      <c r="A165" s="1" t="s">
        <v>159</v>
      </c>
      <c r="B165" s="1">
        <v>2</v>
      </c>
      <c r="C165" s="1" t="str">
        <f>CONCATENATE(Table_1[[#This Row],[Main Control]],"-",Table_1[[#This Row],[Control Enhancement]])</f>
        <v>PE-6-2</v>
      </c>
      <c r="D165" s="1" t="s">
        <v>15</v>
      </c>
    </row>
    <row r="166" spans="1:4" ht="14.25" customHeight="1">
      <c r="A166" s="1" t="s">
        <v>159</v>
      </c>
      <c r="B166" s="1">
        <v>4</v>
      </c>
      <c r="C166" s="1" t="str">
        <f>CONCATENATE(Table_1[[#This Row],[Main Control]],"-",Table_1[[#This Row],[Control Enhancement]])</f>
        <v>PE-6-4</v>
      </c>
      <c r="D166" s="1" t="s">
        <v>160</v>
      </c>
    </row>
    <row r="167" spans="1:4" ht="14.25" customHeight="1">
      <c r="A167" s="1" t="s">
        <v>161</v>
      </c>
      <c r="B167" s="1">
        <v>1</v>
      </c>
      <c r="C167" s="1" t="str">
        <f>CONCATENATE(Table_1[[#This Row],[Main Control]],"-",Table_1[[#This Row],[Control Enhancement]])</f>
        <v>PE-18-1</v>
      </c>
      <c r="D167" s="1" t="s">
        <v>162</v>
      </c>
    </row>
    <row r="168" spans="1:4" ht="14.25" customHeight="1">
      <c r="A168" s="1" t="s">
        <v>163</v>
      </c>
      <c r="B168" s="1">
        <v>3</v>
      </c>
      <c r="C168" s="1" t="str">
        <f>CONCATENATE(Table_1[[#This Row],[Main Control]],"-",Table_1[[#This Row],[Control Enhancement]])</f>
        <v>PL-2-3</v>
      </c>
      <c r="D168" s="1" t="s">
        <v>164</v>
      </c>
    </row>
    <row r="169" spans="1:4" ht="14.25" customHeight="1">
      <c r="A169" s="1" t="s">
        <v>165</v>
      </c>
      <c r="B169" s="1">
        <v>1</v>
      </c>
      <c r="C169" s="1" t="str">
        <f>CONCATENATE(Table_1[[#This Row],[Main Control]],"-",Table_1[[#This Row],[Control Enhancement]])</f>
        <v>PL-8-1</v>
      </c>
      <c r="D169" s="1" t="s">
        <v>166</v>
      </c>
    </row>
    <row r="170" spans="1:4" ht="14.25" customHeight="1">
      <c r="A170" s="1" t="s">
        <v>165</v>
      </c>
      <c r="B170" s="1">
        <v>2</v>
      </c>
      <c r="C170" s="1" t="str">
        <f>CONCATENATE(Table_1[[#This Row],[Main Control]],"-",Table_1[[#This Row],[Control Enhancement]])</f>
        <v>PL-8-2</v>
      </c>
      <c r="D170" s="1" t="s">
        <v>157</v>
      </c>
    </row>
    <row r="171" spans="1:4" ht="14.25" customHeight="1">
      <c r="A171" s="1" t="s">
        <v>141</v>
      </c>
      <c r="B171" s="1">
        <v>1</v>
      </c>
      <c r="C171" s="1" t="str">
        <f>CONCATENATE(Table_1[[#This Row],[Main Control]],"-",Table_1[[#This Row],[Control Enhancement]])</f>
        <v>PS-3-1</v>
      </c>
      <c r="D171" s="1" t="s">
        <v>167</v>
      </c>
    </row>
    <row r="172" spans="1:4" ht="14.25" customHeight="1">
      <c r="A172" s="1" t="s">
        <v>141</v>
      </c>
      <c r="B172" s="1">
        <v>2</v>
      </c>
      <c r="C172" s="1" t="str">
        <f>CONCATENATE(Table_1[[#This Row],[Main Control]],"-",Table_1[[#This Row],[Control Enhancement]])</f>
        <v>PS-3-2</v>
      </c>
      <c r="D172" s="1" t="s">
        <v>167</v>
      </c>
    </row>
    <row r="173" spans="1:4" ht="14.25" customHeight="1">
      <c r="A173" s="1" t="s">
        <v>168</v>
      </c>
      <c r="B173" s="1">
        <v>1</v>
      </c>
      <c r="C173" s="1" t="str">
        <f>CONCATENATE(Table_1[[#This Row],[Main Control]],"-",Table_1[[#This Row],[Control Enhancement]])</f>
        <v>RA-5-1</v>
      </c>
      <c r="D173" s="1" t="s">
        <v>169</v>
      </c>
    </row>
    <row r="174" spans="1:4" ht="14.25" customHeight="1">
      <c r="A174" s="1" t="s">
        <v>168</v>
      </c>
      <c r="B174" s="1">
        <v>2</v>
      </c>
      <c r="C174" s="1" t="str">
        <f>CONCATENATE(Table_1[[#This Row],[Main Control]],"-",Table_1[[#This Row],[Control Enhancement]])</f>
        <v>RA-5-2</v>
      </c>
      <c r="D174" s="1" t="s">
        <v>170</v>
      </c>
    </row>
    <row r="175" spans="1:4" ht="14.25" customHeight="1">
      <c r="A175" s="1" t="s">
        <v>168</v>
      </c>
      <c r="B175" s="1">
        <v>4</v>
      </c>
      <c r="C175" s="1" t="str">
        <f>CONCATENATE(Table_1[[#This Row],[Main Control]],"-",Table_1[[#This Row],[Control Enhancement]])</f>
        <v>RA-5-4</v>
      </c>
      <c r="D175" s="1" t="s">
        <v>171</v>
      </c>
    </row>
    <row r="176" spans="1:4" ht="14.25" customHeight="1">
      <c r="A176" s="1" t="s">
        <v>168</v>
      </c>
      <c r="B176" s="1">
        <v>6</v>
      </c>
      <c r="C176" s="1" t="str">
        <f>CONCATENATE(Table_1[[#This Row],[Main Control]],"-",Table_1[[#This Row],[Control Enhancement]])</f>
        <v>RA-5-6</v>
      </c>
      <c r="D176" s="1" t="s">
        <v>172</v>
      </c>
    </row>
    <row r="177" spans="1:4" ht="14.25" customHeight="1">
      <c r="A177" s="1" t="s">
        <v>168</v>
      </c>
      <c r="B177" s="1">
        <v>7</v>
      </c>
      <c r="C177" s="1" t="str">
        <f>CONCATENATE(Table_1[[#This Row],[Main Control]],"-",Table_1[[#This Row],[Control Enhancement]])</f>
        <v>RA-5-7</v>
      </c>
      <c r="D177" s="1" t="s">
        <v>53</v>
      </c>
    </row>
    <row r="178" spans="1:4" ht="14.25" customHeight="1">
      <c r="A178" s="1" t="s">
        <v>97</v>
      </c>
      <c r="B178" s="1">
        <v>1</v>
      </c>
      <c r="C178" s="1" t="str">
        <f>CONCATENATE(Table_1[[#This Row],[Main Control]],"-",Table_1[[#This Row],[Control Enhancement]])</f>
        <v>SA-4-1</v>
      </c>
      <c r="D178" s="1" t="s">
        <v>173</v>
      </c>
    </row>
    <row r="179" spans="1:4" ht="14.25" customHeight="1">
      <c r="A179" s="1" t="s">
        <v>97</v>
      </c>
      <c r="B179" s="1">
        <v>2</v>
      </c>
      <c r="C179" s="1" t="str">
        <f>CONCATENATE(Table_1[[#This Row],[Main Control]],"-",Table_1[[#This Row],[Control Enhancement]])</f>
        <v>SA-4-2</v>
      </c>
      <c r="D179" s="1" t="s">
        <v>173</v>
      </c>
    </row>
    <row r="180" spans="1:4" ht="14.25" customHeight="1">
      <c r="A180" s="1" t="s">
        <v>97</v>
      </c>
      <c r="B180" s="1">
        <v>3</v>
      </c>
      <c r="C180" s="1" t="str">
        <f>CONCATENATE(Table_1[[#This Row],[Main Control]],"-",Table_1[[#This Row],[Control Enhancement]])</f>
        <v>SA-4-3</v>
      </c>
      <c r="D180" s="1" t="s">
        <v>157</v>
      </c>
    </row>
    <row r="181" spans="1:4" ht="14.25" customHeight="1">
      <c r="A181" s="1" t="s">
        <v>97</v>
      </c>
      <c r="B181" s="1">
        <v>5</v>
      </c>
      <c r="C181" s="1" t="str">
        <f>CONCATENATE(Table_1[[#This Row],[Main Control]],"-",Table_1[[#This Row],[Control Enhancement]])</f>
        <v>SA-4-5</v>
      </c>
      <c r="D181" s="1" t="s">
        <v>93</v>
      </c>
    </row>
    <row r="182" spans="1:4" ht="14.25" customHeight="1">
      <c r="A182" s="1" t="s">
        <v>97</v>
      </c>
      <c r="B182" s="1">
        <v>6</v>
      </c>
      <c r="C182" s="1" t="str">
        <f>CONCATENATE(Table_1[[#This Row],[Main Control]],"-",Table_1[[#This Row],[Control Enhancement]])</f>
        <v>SA-4-6</v>
      </c>
      <c r="D182" s="1" t="s">
        <v>31</v>
      </c>
    </row>
    <row r="183" spans="1:4" ht="14.25" customHeight="1">
      <c r="A183" s="1" t="s">
        <v>97</v>
      </c>
      <c r="B183" s="1">
        <v>7</v>
      </c>
      <c r="C183" s="1" t="str">
        <f>CONCATENATE(Table_1[[#This Row],[Main Control]],"-",Table_1[[#This Row],[Control Enhancement]])</f>
        <v>SA-4-7</v>
      </c>
      <c r="D183" s="1" t="s">
        <v>174</v>
      </c>
    </row>
    <row r="184" spans="1:4" ht="14.25" customHeight="1">
      <c r="A184" s="1" t="s">
        <v>97</v>
      </c>
      <c r="B184" s="1">
        <v>8</v>
      </c>
      <c r="C184" s="1" t="str">
        <f>CONCATENATE(Table_1[[#This Row],[Main Control]],"-",Table_1[[#This Row],[Control Enhancement]])</f>
        <v>SA-4-8</v>
      </c>
      <c r="D184" s="1" t="s">
        <v>7</v>
      </c>
    </row>
    <row r="185" spans="1:4" ht="14.25" customHeight="1">
      <c r="A185" s="1" t="s">
        <v>97</v>
      </c>
      <c r="B185" s="1">
        <v>9</v>
      </c>
      <c r="C185" s="1" t="str">
        <f>CONCATENATE(Table_1[[#This Row],[Main Control]],"-",Table_1[[#This Row],[Control Enhancement]])</f>
        <v>SA-4-9</v>
      </c>
      <c r="D185" s="1" t="s">
        <v>175</v>
      </c>
    </row>
    <row r="186" spans="1:4" ht="14.25" customHeight="1">
      <c r="A186" s="1" t="s">
        <v>97</v>
      </c>
      <c r="B186" s="1">
        <v>10</v>
      </c>
      <c r="C186" s="1" t="str">
        <f>CONCATENATE(Table_1[[#This Row],[Main Control]],"-",Table_1[[#This Row],[Control Enhancement]])</f>
        <v>SA-4-10</v>
      </c>
      <c r="D186" s="1" t="s">
        <v>176</v>
      </c>
    </row>
    <row r="187" spans="1:4" ht="14.25" customHeight="1">
      <c r="A187" s="1" t="s">
        <v>102</v>
      </c>
      <c r="B187" s="1">
        <v>1</v>
      </c>
      <c r="C187" s="1" t="str">
        <f>CONCATENATE(Table_1[[#This Row],[Main Control]],"-",Table_1[[#This Row],[Control Enhancement]])</f>
        <v>SA-9-1</v>
      </c>
      <c r="D187" s="1" t="s">
        <v>177</v>
      </c>
    </row>
    <row r="188" spans="1:4" ht="14.25" customHeight="1">
      <c r="A188" s="1" t="s">
        <v>102</v>
      </c>
      <c r="B188" s="1">
        <v>2</v>
      </c>
      <c r="C188" s="1" t="str">
        <f>CONCATENATE(Table_1[[#This Row],[Main Control]],"-",Table_1[[#This Row],[Control Enhancement]])</f>
        <v>SA-9-2</v>
      </c>
      <c r="D188" s="1" t="s">
        <v>72</v>
      </c>
    </row>
    <row r="189" spans="1:4" ht="14.25" customHeight="1">
      <c r="A189" s="1" t="s">
        <v>178</v>
      </c>
      <c r="B189" s="1">
        <v>1</v>
      </c>
      <c r="C189" s="1" t="str">
        <f>CONCATENATE(Table_1[[#This Row],[Main Control]],"-",Table_1[[#This Row],[Control Enhancement]])</f>
        <v>SA-10-1</v>
      </c>
      <c r="D189" s="1" t="s">
        <v>94</v>
      </c>
    </row>
    <row r="190" spans="1:4" ht="14.25" customHeight="1">
      <c r="A190" s="1" t="s">
        <v>178</v>
      </c>
      <c r="B190" s="1">
        <v>3</v>
      </c>
      <c r="C190" s="1" t="str">
        <f>CONCATENATE(Table_1[[#This Row],[Main Control]],"-",Table_1[[#This Row],[Control Enhancement]])</f>
        <v>SA-10-3</v>
      </c>
      <c r="D190" s="1" t="s">
        <v>94</v>
      </c>
    </row>
    <row r="191" spans="1:4" ht="14.25" customHeight="1">
      <c r="A191" s="1" t="s">
        <v>82</v>
      </c>
      <c r="B191" s="1">
        <v>2</v>
      </c>
      <c r="C191" s="1" t="str">
        <f>CONCATENATE(Table_1[[#This Row],[Main Control]],"-",Table_1[[#This Row],[Control Enhancement]])</f>
        <v>SA-11-2</v>
      </c>
      <c r="D191" s="1" t="s">
        <v>179</v>
      </c>
    </row>
    <row r="192" spans="1:4" ht="14.25" customHeight="1">
      <c r="A192" s="1" t="s">
        <v>82</v>
      </c>
      <c r="B192" s="1">
        <v>3</v>
      </c>
      <c r="C192" s="1" t="str">
        <f>CONCATENATE(Table_1[[#This Row],[Main Control]],"-",Table_1[[#This Row],[Control Enhancement]])</f>
        <v>SA-11-3</v>
      </c>
      <c r="D192" s="1" t="s">
        <v>180</v>
      </c>
    </row>
    <row r="193" spans="1:4" ht="14.25" customHeight="1">
      <c r="A193" s="1" t="s">
        <v>157</v>
      </c>
      <c r="B193" s="1">
        <v>1</v>
      </c>
      <c r="C193" s="1" t="str">
        <f>CONCATENATE(Table_1[[#This Row],[Main Control]],"-",Table_1[[#This Row],[Control Enhancement]])</f>
        <v>SA-12-1</v>
      </c>
      <c r="D193" s="1" t="s">
        <v>181</v>
      </c>
    </row>
    <row r="194" spans="1:4" ht="14.25" customHeight="1">
      <c r="A194" s="1" t="s">
        <v>157</v>
      </c>
      <c r="B194" s="1">
        <v>7</v>
      </c>
      <c r="C194" s="1" t="str">
        <f>CONCATENATE(Table_1[[#This Row],[Main Control]],"-",Table_1[[#This Row],[Control Enhancement]])</f>
        <v>SA-12-7</v>
      </c>
      <c r="D194" s="1" t="s">
        <v>182</v>
      </c>
    </row>
    <row r="195" spans="1:4" ht="14.25" customHeight="1">
      <c r="A195" s="1" t="s">
        <v>157</v>
      </c>
      <c r="B195" s="1">
        <v>8</v>
      </c>
      <c r="C195" s="1" t="str">
        <f>CONCATENATE(Table_1[[#This Row],[Main Control]],"-",Table_1[[#This Row],[Control Enhancement]])</f>
        <v>SA-12-8</v>
      </c>
      <c r="D195" s="1" t="s">
        <v>183</v>
      </c>
    </row>
    <row r="196" spans="1:4" ht="14.25" customHeight="1">
      <c r="A196" s="1" t="s">
        <v>157</v>
      </c>
      <c r="B196" s="1">
        <v>11</v>
      </c>
      <c r="C196" s="1" t="str">
        <f>CONCATENATE(Table_1[[#This Row],[Main Control]],"-",Table_1[[#This Row],[Control Enhancement]])</f>
        <v>SA-12-11</v>
      </c>
      <c r="D196" s="1" t="s">
        <v>168</v>
      </c>
    </row>
    <row r="197" spans="1:4" ht="14.25" customHeight="1">
      <c r="A197" s="1" t="s">
        <v>183</v>
      </c>
      <c r="B197" s="1">
        <v>3</v>
      </c>
      <c r="C197" s="1" t="str">
        <f>CONCATENATE(Table_1[[#This Row],[Main Control]],"-",Table_1[[#This Row],[Control Enhancement]])</f>
        <v>SA-15-3</v>
      </c>
      <c r="D197" s="1" t="s">
        <v>184</v>
      </c>
    </row>
    <row r="198" spans="1:4" ht="14.25" customHeight="1">
      <c r="A198" s="1" t="s">
        <v>183</v>
      </c>
      <c r="B198" s="1">
        <v>4</v>
      </c>
      <c r="C198" s="1" t="str">
        <f>CONCATENATE(Table_1[[#This Row],[Main Control]],"-",Table_1[[#This Row],[Control Enhancement]])</f>
        <v>SA-15-4</v>
      </c>
      <c r="D198" s="1" t="s">
        <v>97</v>
      </c>
    </row>
    <row r="199" spans="1:4" ht="14.25" customHeight="1">
      <c r="A199" s="1" t="s">
        <v>183</v>
      </c>
      <c r="B199" s="1">
        <v>5</v>
      </c>
      <c r="C199" s="1" t="str">
        <f>CONCATENATE(Table_1[[#This Row],[Main Control]],"-",Table_1[[#This Row],[Control Enhancement]])</f>
        <v>SA-15-5</v>
      </c>
      <c r="D199" s="1" t="s">
        <v>72</v>
      </c>
    </row>
    <row r="200" spans="1:4" ht="14.25" customHeight="1">
      <c r="A200" s="1" t="s">
        <v>183</v>
      </c>
      <c r="B200" s="1">
        <v>7</v>
      </c>
      <c r="C200" s="1" t="str">
        <f>CONCATENATE(Table_1[[#This Row],[Main Control]],"-",Table_1[[#This Row],[Control Enhancement]])</f>
        <v>SA-15-7</v>
      </c>
      <c r="D200" s="1" t="s">
        <v>168</v>
      </c>
    </row>
    <row r="201" spans="1:4" ht="14.25" customHeight="1">
      <c r="A201" s="1" t="s">
        <v>183</v>
      </c>
      <c r="B201" s="1">
        <v>10</v>
      </c>
      <c r="C201" s="1" t="str">
        <f>CONCATENATE(Table_1[[#This Row],[Main Control]],"-",Table_1[[#This Row],[Control Enhancement]])</f>
        <v>SA-15-10</v>
      </c>
      <c r="D201" s="1" t="s">
        <v>185</v>
      </c>
    </row>
    <row r="202" spans="1:4" ht="14.25" customHeight="1">
      <c r="A202" s="1" t="s">
        <v>186</v>
      </c>
      <c r="B202" s="1">
        <v>2</v>
      </c>
      <c r="C202" s="1" t="str">
        <f>CONCATENATE(Table_1[[#This Row],[Main Control]],"-",Table_1[[#This Row],[Control Enhancement]])</f>
        <v>SA-17-2</v>
      </c>
      <c r="D202" s="1" t="s">
        <v>173</v>
      </c>
    </row>
    <row r="203" spans="1:4" ht="14.25" customHeight="1">
      <c r="A203" s="1" t="s">
        <v>186</v>
      </c>
      <c r="B203" s="1">
        <v>3</v>
      </c>
      <c r="C203" s="1" t="str">
        <f>CONCATENATE(Table_1[[#This Row],[Main Control]],"-",Table_1[[#This Row],[Control Enhancement]])</f>
        <v>SA-17-3</v>
      </c>
      <c r="D203" s="1" t="s">
        <v>173</v>
      </c>
    </row>
    <row r="204" spans="1:4" ht="14.25" customHeight="1">
      <c r="A204" s="1" t="s">
        <v>186</v>
      </c>
      <c r="B204" s="1">
        <v>4</v>
      </c>
      <c r="C204" s="1" t="str">
        <f>CONCATENATE(Table_1[[#This Row],[Main Control]],"-",Table_1[[#This Row],[Control Enhancement]])</f>
        <v>SA-17-4</v>
      </c>
      <c r="D204" s="1" t="s">
        <v>173</v>
      </c>
    </row>
    <row r="205" spans="1:4" ht="14.25" customHeight="1">
      <c r="A205" s="1" t="s">
        <v>186</v>
      </c>
      <c r="B205" s="1">
        <v>5</v>
      </c>
      <c r="C205" s="1" t="str">
        <f>CONCATENATE(Table_1[[#This Row],[Main Control]],"-",Table_1[[#This Row],[Control Enhancement]])</f>
        <v>SA-17-5</v>
      </c>
      <c r="D205" s="1" t="s">
        <v>187</v>
      </c>
    </row>
    <row r="206" spans="1:4" ht="14.25" customHeight="1">
      <c r="A206" s="1" t="s">
        <v>186</v>
      </c>
      <c r="B206" s="1">
        <v>6</v>
      </c>
      <c r="C206" s="1" t="str">
        <f>CONCATENATE(Table_1[[#This Row],[Main Control]],"-",Table_1[[#This Row],[Control Enhancement]])</f>
        <v>SA-17-6</v>
      </c>
      <c r="D206" s="1" t="s">
        <v>82</v>
      </c>
    </row>
    <row r="207" spans="1:4" ht="14.25" customHeight="1">
      <c r="A207" s="1" t="s">
        <v>186</v>
      </c>
      <c r="B207" s="1">
        <v>7</v>
      </c>
      <c r="C207" s="1" t="str">
        <f>CONCATENATE(Table_1[[#This Row],[Main Control]],"-",Table_1[[#This Row],[Control Enhancement]])</f>
        <v>SA-17-7</v>
      </c>
      <c r="D207" s="1" t="s">
        <v>188</v>
      </c>
    </row>
    <row r="208" spans="1:4" ht="14.25" customHeight="1">
      <c r="A208" s="1" t="s">
        <v>189</v>
      </c>
      <c r="B208" s="1">
        <v>1</v>
      </c>
      <c r="C208" s="1" t="str">
        <f>CONCATENATE(Table_1[[#This Row],[Main Control]],"-",Table_1[[#This Row],[Control Enhancement]])</f>
        <v>SC-2-1</v>
      </c>
      <c r="D208" s="1" t="s">
        <v>9</v>
      </c>
    </row>
    <row r="209" spans="1:4" ht="14.25" customHeight="1">
      <c r="A209" s="1" t="s">
        <v>190</v>
      </c>
      <c r="B209" s="1">
        <v>3</v>
      </c>
      <c r="C209" s="1" t="str">
        <f>CONCATENATE(Table_1[[#This Row],[Main Control]],"-",Table_1[[#This Row],[Control Enhancement]])</f>
        <v>SC-5-3</v>
      </c>
      <c r="D209" s="1" t="s">
        <v>99</v>
      </c>
    </row>
    <row r="210" spans="1:4" ht="14.25" customHeight="1">
      <c r="A210" s="1" t="s">
        <v>32</v>
      </c>
      <c r="B210" s="1">
        <v>4</v>
      </c>
      <c r="C210" s="1" t="str">
        <f>CONCATENATE(Table_1[[#This Row],[Main Control]],"-",Table_1[[#This Row],[Control Enhancement]])</f>
        <v>SC-7-4</v>
      </c>
      <c r="D210" s="1" t="s">
        <v>191</v>
      </c>
    </row>
    <row r="211" spans="1:4" ht="14.25" customHeight="1">
      <c r="A211" s="1" t="s">
        <v>32</v>
      </c>
      <c r="B211" s="1">
        <v>8</v>
      </c>
      <c r="C211" s="1" t="str">
        <f>CONCATENATE(Table_1[[#This Row],[Main Control]],"-",Table_1[[#This Row],[Control Enhancement]])</f>
        <v>SC-7-8</v>
      </c>
      <c r="D211" s="1" t="s">
        <v>192</v>
      </c>
    </row>
    <row r="212" spans="1:4" ht="14.25" customHeight="1">
      <c r="A212" s="1" t="s">
        <v>32</v>
      </c>
      <c r="B212" s="1">
        <v>9</v>
      </c>
      <c r="C212" s="1" t="str">
        <f>CONCATENATE(Table_1[[#This Row],[Main Control]],"-",Table_1[[#This Row],[Control Enhancement]])</f>
        <v>SC-7-9</v>
      </c>
      <c r="D212" s="1" t="s">
        <v>193</v>
      </c>
    </row>
    <row r="213" spans="1:4" ht="14.25" customHeight="1">
      <c r="A213" s="1" t="s">
        <v>32</v>
      </c>
      <c r="B213" s="1">
        <v>10</v>
      </c>
      <c r="C213" s="1" t="str">
        <f>CONCATENATE(Table_1[[#This Row],[Main Control]],"-",Table_1[[#This Row],[Control Enhancement]])</f>
        <v>SC-7-10</v>
      </c>
      <c r="D213" s="1" t="s">
        <v>17</v>
      </c>
    </row>
    <row r="214" spans="1:4" ht="14.25" customHeight="1">
      <c r="A214" s="1" t="s">
        <v>32</v>
      </c>
      <c r="B214" s="1">
        <v>11</v>
      </c>
      <c r="C214" s="1" t="str">
        <f>CONCATENATE(Table_1[[#This Row],[Main Control]],"-",Table_1[[#This Row],[Control Enhancement]])</f>
        <v>SC-7-11</v>
      </c>
      <c r="D214" s="1" t="s">
        <v>9</v>
      </c>
    </row>
    <row r="215" spans="1:4" ht="14.25" customHeight="1">
      <c r="A215" s="1" t="s">
        <v>32</v>
      </c>
      <c r="B215" s="1">
        <v>13</v>
      </c>
      <c r="C215" s="1" t="str">
        <f>CONCATENATE(Table_1[[#This Row],[Main Control]],"-",Table_1[[#This Row],[Control Enhancement]])</f>
        <v>SC-7-13</v>
      </c>
      <c r="D215" s="1" t="s">
        <v>194</v>
      </c>
    </row>
    <row r="216" spans="1:4" ht="14.25" customHeight="1">
      <c r="A216" s="1" t="s">
        <v>32</v>
      </c>
      <c r="B216" s="1">
        <v>14</v>
      </c>
      <c r="C216" s="1" t="str">
        <f>CONCATENATE(Table_1[[#This Row],[Main Control]],"-",Table_1[[#This Row],[Control Enhancement]])</f>
        <v>SC-7-14</v>
      </c>
      <c r="D216" s="1" t="s">
        <v>195</v>
      </c>
    </row>
    <row r="217" spans="1:4" ht="14.25" customHeight="1">
      <c r="A217" s="1" t="s">
        <v>32</v>
      </c>
      <c r="B217" s="1">
        <v>15</v>
      </c>
      <c r="C217" s="1" t="str">
        <f>CONCATENATE(Table_1[[#This Row],[Main Control]],"-",Table_1[[#This Row],[Control Enhancement]])</f>
        <v>SC-7-15</v>
      </c>
      <c r="D217" s="1" t="s">
        <v>196</v>
      </c>
    </row>
    <row r="218" spans="1:4" ht="14.25" customHeight="1">
      <c r="A218" s="1" t="s">
        <v>32</v>
      </c>
      <c r="B218" s="1">
        <v>17</v>
      </c>
      <c r="C218" s="1" t="str">
        <f>CONCATENATE(Table_1[[#This Row],[Main Control]],"-",Table_1[[#This Row],[Control Enhancement]])</f>
        <v>SC-7-17</v>
      </c>
      <c r="D218" s="1" t="s">
        <v>197</v>
      </c>
    </row>
    <row r="219" spans="1:4" ht="14.25" customHeight="1">
      <c r="A219" s="1" t="s">
        <v>32</v>
      </c>
      <c r="B219" s="1">
        <v>18</v>
      </c>
      <c r="C219" s="1" t="str">
        <f>CONCATENATE(Table_1[[#This Row],[Main Control]],"-",Table_1[[#This Row],[Control Enhancement]])</f>
        <v>SC-7-18</v>
      </c>
      <c r="D219" s="1" t="s">
        <v>198</v>
      </c>
    </row>
    <row r="220" spans="1:4" ht="14.25" customHeight="1">
      <c r="A220" s="1" t="s">
        <v>32</v>
      </c>
      <c r="B220" s="1">
        <v>21</v>
      </c>
      <c r="C220" s="1" t="str">
        <f>CONCATENATE(Table_1[[#This Row],[Main Control]],"-",Table_1[[#This Row],[Control Enhancement]])</f>
        <v>SC-7-21</v>
      </c>
      <c r="D220" s="1" t="s">
        <v>199</v>
      </c>
    </row>
    <row r="221" spans="1:4" ht="14.25" customHeight="1">
      <c r="A221" s="1" t="s">
        <v>191</v>
      </c>
      <c r="B221" s="1">
        <v>1</v>
      </c>
      <c r="C221" s="1" t="str">
        <f>CONCATENATE(Table_1[[#This Row],[Main Control]],"-",Table_1[[#This Row],[Control Enhancement]])</f>
        <v>SC-8-1</v>
      </c>
      <c r="D221" s="1" t="s">
        <v>79</v>
      </c>
    </row>
    <row r="222" spans="1:4" ht="14.25" customHeight="1">
      <c r="A222" s="1" t="s">
        <v>191</v>
      </c>
      <c r="B222" s="1">
        <v>2</v>
      </c>
      <c r="C222" s="1" t="str">
        <f>CONCATENATE(Table_1[[#This Row],[Main Control]],"-",Table_1[[#This Row],[Control Enhancement]])</f>
        <v>SC-8-2</v>
      </c>
      <c r="D222" s="1" t="s">
        <v>65</v>
      </c>
    </row>
    <row r="223" spans="1:4" ht="14.25" customHeight="1">
      <c r="A223" s="1" t="s">
        <v>191</v>
      </c>
      <c r="B223" s="1">
        <v>3</v>
      </c>
      <c r="C223" s="1" t="str">
        <f>CONCATENATE(Table_1[[#This Row],[Main Control]],"-",Table_1[[#This Row],[Control Enhancement]])</f>
        <v>SC-8-3</v>
      </c>
      <c r="D223" s="1" t="s">
        <v>174</v>
      </c>
    </row>
    <row r="224" spans="1:4" ht="14.25" customHeight="1">
      <c r="A224" s="1" t="s">
        <v>191</v>
      </c>
      <c r="B224" s="1">
        <v>4</v>
      </c>
      <c r="C224" s="1" t="str">
        <f>CONCATENATE(Table_1[[#This Row],[Main Control]],"-",Table_1[[#This Row],[Control Enhancement]])</f>
        <v>SC-8-4</v>
      </c>
      <c r="D224" s="1" t="s">
        <v>174</v>
      </c>
    </row>
    <row r="225" spans="1:4" ht="14.25" customHeight="1">
      <c r="A225" s="1" t="s">
        <v>5</v>
      </c>
      <c r="B225" s="1">
        <v>3</v>
      </c>
      <c r="C225" s="1" t="str">
        <f>CONCATENATE(Table_1[[#This Row],[Main Control]],"-",Table_1[[#This Row],[Control Enhancement]])</f>
        <v>SC-23-3</v>
      </c>
      <c r="D225" s="1" t="s">
        <v>79</v>
      </c>
    </row>
    <row r="226" spans="1:4" ht="14.25" customHeight="1">
      <c r="A226" s="1" t="s">
        <v>5</v>
      </c>
      <c r="B226" s="1">
        <v>5</v>
      </c>
      <c r="C226" s="1" t="str">
        <f>CONCATENATE(Table_1[[#This Row],[Main Control]],"-",Table_1[[#This Row],[Control Enhancement]])</f>
        <v>SC-23-5</v>
      </c>
      <c r="D226" s="1" t="s">
        <v>79</v>
      </c>
    </row>
    <row r="227" spans="1:4" ht="14.25" customHeight="1">
      <c r="A227" s="1" t="s">
        <v>200</v>
      </c>
      <c r="B227" s="1">
        <v>1</v>
      </c>
      <c r="C227" s="1" t="str">
        <f>CONCATENATE(Table_1[[#This Row],[Main Control]],"-",Table_1[[#This Row],[Control Enhancement]])</f>
        <v>SC-28-1</v>
      </c>
      <c r="D227" s="1" t="s">
        <v>201</v>
      </c>
    </row>
    <row r="228" spans="1:4" ht="14.25" customHeight="1">
      <c r="A228" s="1" t="s">
        <v>202</v>
      </c>
      <c r="B228" s="1">
        <v>2</v>
      </c>
      <c r="C228" s="1" t="str">
        <f>CONCATENATE(Table_1[[#This Row],[Main Control]],"-",Table_1[[#This Row],[Control Enhancement]])</f>
        <v>SI-2-2</v>
      </c>
      <c r="D228" s="1" t="s">
        <v>203</v>
      </c>
    </row>
    <row r="229" spans="1:4" ht="14.25" customHeight="1">
      <c r="A229" s="1" t="s">
        <v>17</v>
      </c>
      <c r="B229" s="1">
        <v>1</v>
      </c>
      <c r="C229" s="1" t="str">
        <f>CONCATENATE(Table_1[[#This Row],[Main Control]],"-",Table_1[[#This Row],[Control Enhancement]])</f>
        <v>SI-3-1</v>
      </c>
      <c r="D229" s="1" t="s">
        <v>204</v>
      </c>
    </row>
    <row r="230" spans="1:4" ht="14.25" customHeight="1">
      <c r="A230" s="1" t="s">
        <v>17</v>
      </c>
      <c r="B230" s="1">
        <v>2</v>
      </c>
      <c r="C230" s="1" t="str">
        <f>CONCATENATE(Table_1[[#This Row],[Main Control]],"-",Table_1[[#This Row],[Control Enhancement]])</f>
        <v>SI-3-2</v>
      </c>
      <c r="D230" s="1" t="s">
        <v>205</v>
      </c>
    </row>
    <row r="231" spans="1:4" ht="14.25" customHeight="1">
      <c r="A231" s="1" t="s">
        <v>17</v>
      </c>
      <c r="B231" s="1">
        <v>4</v>
      </c>
      <c r="C231" s="1" t="str">
        <f>CONCATENATE(Table_1[[#This Row],[Main Control]],"-",Table_1[[#This Row],[Control Enhancement]])</f>
        <v>SI-3-4</v>
      </c>
      <c r="D231" s="1" t="s">
        <v>206</v>
      </c>
    </row>
    <row r="232" spans="1:4" ht="14.25" customHeight="1">
      <c r="A232" s="1" t="s">
        <v>17</v>
      </c>
      <c r="B232" s="1">
        <v>6</v>
      </c>
      <c r="C232" s="1" t="str">
        <f>CONCATENATE(Table_1[[#This Row],[Main Control]],"-",Table_1[[#This Row],[Control Enhancement]])</f>
        <v>SI-3-6</v>
      </c>
      <c r="D232" s="1" t="s">
        <v>124</v>
      </c>
    </row>
    <row r="233" spans="1:4" ht="14.25" customHeight="1">
      <c r="A233" s="1" t="s">
        <v>17</v>
      </c>
      <c r="B233" s="1">
        <v>8</v>
      </c>
      <c r="C233" s="1" t="str">
        <f>CONCATENATE(Table_1[[#This Row],[Main Control]],"-",Table_1[[#This Row],[Control Enhancement]])</f>
        <v>SI-3-8</v>
      </c>
      <c r="D233" s="1" t="s">
        <v>53</v>
      </c>
    </row>
    <row r="234" spans="1:4" ht="14.25" customHeight="1">
      <c r="A234" s="1" t="s">
        <v>17</v>
      </c>
      <c r="B234" s="1">
        <v>9</v>
      </c>
      <c r="C234" s="1" t="str">
        <f>CONCATENATE(Table_1[[#This Row],[Main Control]],"-",Table_1[[#This Row],[Control Enhancement]])</f>
        <v>SI-3-9</v>
      </c>
      <c r="D234" s="1" t="s">
        <v>207</v>
      </c>
    </row>
    <row r="235" spans="1:4" ht="14.25" customHeight="1">
      <c r="A235" s="1" t="s">
        <v>15</v>
      </c>
      <c r="B235" s="1">
        <v>5</v>
      </c>
      <c r="C235" s="1" t="str">
        <f>CONCATENATE(Table_1[[#This Row],[Main Control]],"-",Table_1[[#This Row],[Control Enhancement]])</f>
        <v>SI-4-5</v>
      </c>
      <c r="D235" s="1" t="s">
        <v>208</v>
      </c>
    </row>
    <row r="236" spans="1:4" ht="14.25" customHeight="1">
      <c r="A236" s="1" t="s">
        <v>15</v>
      </c>
      <c r="B236" s="1">
        <v>9</v>
      </c>
      <c r="C236" s="1" t="str">
        <f>CONCATENATE(Table_1[[#This Row],[Main Control]],"-",Table_1[[#This Row],[Control Enhancement]])</f>
        <v>SI-4-9</v>
      </c>
      <c r="D236" s="1" t="s">
        <v>111</v>
      </c>
    </row>
    <row r="237" spans="1:4" ht="14.25" customHeight="1">
      <c r="A237" s="1" t="s">
        <v>15</v>
      </c>
      <c r="B237" s="1">
        <v>12</v>
      </c>
      <c r="C237" s="1" t="str">
        <f>CONCATENATE(Table_1[[#This Row],[Main Control]],"-",Table_1[[#This Row],[Control Enhancement]])</f>
        <v>SI-4-12</v>
      </c>
      <c r="D237" s="1" t="s">
        <v>209</v>
      </c>
    </row>
    <row r="238" spans="1:4" ht="14.25" customHeight="1">
      <c r="A238" s="1" t="s">
        <v>15</v>
      </c>
      <c r="B238" s="1">
        <v>14</v>
      </c>
      <c r="C238" s="1" t="str">
        <f>CONCATENATE(Table_1[[#This Row],[Main Control]],"-",Table_1[[#This Row],[Control Enhancement]])</f>
        <v>SI-4-14</v>
      </c>
      <c r="D238" s="1" t="s">
        <v>209</v>
      </c>
    </row>
    <row r="239" spans="1:4" ht="14.25" customHeight="1">
      <c r="A239" s="1" t="s">
        <v>15</v>
      </c>
      <c r="B239" s="1">
        <v>15</v>
      </c>
      <c r="C239" s="1" t="str">
        <f>CONCATENATE(Table_1[[#This Row],[Main Control]],"-",Table_1[[#This Row],[Control Enhancement]])</f>
        <v>SI-4-15</v>
      </c>
      <c r="D239" s="1" t="s">
        <v>34</v>
      </c>
    </row>
    <row r="240" spans="1:4" ht="14.25" customHeight="1">
      <c r="A240" s="1" t="s">
        <v>15</v>
      </c>
      <c r="B240" s="1">
        <v>16</v>
      </c>
      <c r="C240" s="1" t="str">
        <f>CONCATENATE(Table_1[[#This Row],[Main Control]],"-",Table_1[[#This Row],[Control Enhancement]])</f>
        <v>SI-4-16</v>
      </c>
      <c r="D240" s="1" t="s">
        <v>53</v>
      </c>
    </row>
    <row r="241" spans="1:4" ht="14.25" customHeight="1">
      <c r="A241" s="1" t="s">
        <v>15</v>
      </c>
      <c r="B241" s="1">
        <v>17</v>
      </c>
      <c r="C241" s="1" t="str">
        <f>CONCATENATE(Table_1[[#This Row],[Main Control]],"-",Table_1[[#This Row],[Control Enhancement]])</f>
        <v>SI-4-17</v>
      </c>
      <c r="D241" s="1" t="s">
        <v>157</v>
      </c>
    </row>
    <row r="242" spans="1:4" ht="14.25" customHeight="1">
      <c r="A242" s="1" t="s">
        <v>15</v>
      </c>
      <c r="B242" s="1">
        <v>22</v>
      </c>
      <c r="C242" s="1" t="str">
        <f>CONCATENATE(Table_1[[#This Row],[Main Control]],"-",Table_1[[#This Row],[Control Enhancement]])</f>
        <v>SI-4-22</v>
      </c>
      <c r="D242" s="1" t="s">
        <v>210</v>
      </c>
    </row>
    <row r="243" spans="1:4" ht="14.25" customHeight="1">
      <c r="A243" s="1" t="s">
        <v>211</v>
      </c>
      <c r="B243" s="1">
        <v>2</v>
      </c>
      <c r="C243" s="1" t="str">
        <f>CONCATENATE(Table_1[[#This Row],[Main Control]],"-",Table_1[[#This Row],[Control Enhancement]])</f>
        <v>SI-6-2</v>
      </c>
      <c r="D243" s="1" t="s">
        <v>202</v>
      </c>
    </row>
    <row r="244" spans="1:4" ht="14.25" customHeight="1">
      <c r="A244" s="1" t="s">
        <v>211</v>
      </c>
      <c r="B244" s="1">
        <v>3</v>
      </c>
      <c r="C244" s="1" t="str">
        <f>CONCATENATE(Table_1[[#This Row],[Main Control]],"-",Table_1[[#This Row],[Control Enhancement]])</f>
        <v>SI-6-3</v>
      </c>
      <c r="D244" s="1" t="s">
        <v>212</v>
      </c>
    </row>
    <row r="245" spans="1:4" ht="14.25" customHeight="1">
      <c r="A245" s="1" t="s">
        <v>94</v>
      </c>
      <c r="B245" s="1">
        <v>3</v>
      </c>
      <c r="C245" s="1" t="str">
        <f>CONCATENATE(Table_1[[#This Row],[Main Control]],"-",Table_1[[#This Row],[Control Enhancement]])</f>
        <v>SI-7-3</v>
      </c>
      <c r="D245" s="1" t="s">
        <v>213</v>
      </c>
    </row>
    <row r="246" spans="1:4" ht="14.25" customHeight="1">
      <c r="A246" s="1" t="s">
        <v>94</v>
      </c>
      <c r="B246" s="1">
        <v>6</v>
      </c>
      <c r="C246" s="1" t="str">
        <f>CONCATENATE(Table_1[[#This Row],[Main Control]],"-",Table_1[[#This Row],[Control Enhancement]])</f>
        <v>SI-7-6</v>
      </c>
      <c r="D246" s="1" t="s">
        <v>79</v>
      </c>
    </row>
    <row r="247" spans="1:4" ht="14.25" customHeight="1">
      <c r="A247" s="1" t="s">
        <v>94</v>
      </c>
      <c r="B247" s="1">
        <v>7</v>
      </c>
      <c r="C247" s="1" t="str">
        <f>CONCATENATE(Table_1[[#This Row],[Main Control]],"-",Table_1[[#This Row],[Control Enhancement]])</f>
        <v>SI-7-7</v>
      </c>
      <c r="D247" s="1" t="s">
        <v>172</v>
      </c>
    </row>
    <row r="248" spans="1:4" ht="14.25" customHeight="1">
      <c r="A248" s="1" t="s">
        <v>94</v>
      </c>
      <c r="B248" s="1">
        <v>8</v>
      </c>
      <c r="C248" s="1" t="str">
        <f>CONCATENATE(Table_1[[#This Row],[Main Control]],"-",Table_1[[#This Row],[Control Enhancement]])</f>
        <v>SI-7-8</v>
      </c>
      <c r="D248" s="1" t="s">
        <v>137</v>
      </c>
    </row>
    <row r="249" spans="1:4" ht="14.25" customHeight="1">
      <c r="A249" s="1" t="s">
        <v>94</v>
      </c>
      <c r="B249" s="1">
        <v>14</v>
      </c>
      <c r="C249" s="1" t="str">
        <f>CONCATENATE(Table_1[[#This Row],[Main Control]],"-",Table_1[[#This Row],[Control Enhancement]])</f>
        <v>SI-7-14</v>
      </c>
      <c r="D249" s="1" t="s">
        <v>173</v>
      </c>
    </row>
    <row r="250" spans="1:4" ht="14.25" customHeight="1">
      <c r="A250" s="1" t="s">
        <v>205</v>
      </c>
      <c r="B250" s="1">
        <v>1</v>
      </c>
      <c r="C250" s="1" t="str">
        <f>CONCATENATE(Table_1[[#This Row],[Main Control]],"-",Table_1[[#This Row],[Control Enhancement]])</f>
        <v>SI-8-1</v>
      </c>
      <c r="D250" s="1" t="s">
        <v>214</v>
      </c>
    </row>
    <row r="251" spans="1:4" ht="14.25" customHeight="1">
      <c r="A251" s="1" t="s">
        <v>215</v>
      </c>
      <c r="B251" s="1">
        <v>1</v>
      </c>
      <c r="C251" s="1" t="str">
        <f>CONCATENATE(Table_1[[#This Row],[Main Control]],"-",Table_1[[#This Row],[Control Enhancement]])</f>
        <v>SI-10-1</v>
      </c>
      <c r="D251" s="1" t="s">
        <v>216</v>
      </c>
    </row>
    <row r="252" spans="1:4" ht="14.25" customHeight="1"/>
    <row r="253" spans="1:4" ht="14.25" customHeight="1"/>
    <row r="254" spans="1:4" ht="14.25" customHeight="1"/>
    <row r="255" spans="1:4" ht="14.25" customHeight="1"/>
    <row r="256" spans="1:4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C044-DFB2-024D-84DA-1F154359AF2E}">
  <dimension ref="A1:CT1362"/>
  <sheetViews>
    <sheetView zoomScale="120" zoomScaleNormal="120" zoomScalePageLayoutView="60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C417" sqref="C417"/>
    </sheetView>
  </sheetViews>
  <sheetFormatPr baseColWidth="10" defaultColWidth="11" defaultRowHeight="13"/>
  <cols>
    <col min="1" max="1" width="11" style="18"/>
    <col min="2" max="2" width="10.1640625" style="44" customWidth="1"/>
    <col min="3" max="3" width="10" style="44" customWidth="1"/>
    <col min="4" max="4" width="10.1640625" style="44" customWidth="1"/>
    <col min="5" max="5" width="8.6640625" style="44" customWidth="1"/>
    <col min="6" max="6" width="12.5" style="44" customWidth="1"/>
    <col min="7" max="7" width="11" style="44"/>
    <col min="8" max="8" width="16.6640625" style="44" customWidth="1"/>
    <col min="9" max="14" width="15.1640625" style="44" customWidth="1"/>
    <col min="15" max="18" width="11" style="43"/>
    <col min="19" max="98" width="11" style="18"/>
    <col min="99" max="16384" width="11" style="45"/>
  </cols>
  <sheetData>
    <row r="1" spans="1:98" s="19" customFormat="1" ht="30" customHeight="1" thickBot="1">
      <c r="A1" s="18"/>
      <c r="B1" s="58" t="s">
        <v>762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</row>
    <row r="2" spans="1:98" s="20" customFormat="1" ht="44.25" customHeight="1" thickTop="1" thickBot="1">
      <c r="A2" s="18"/>
      <c r="B2" s="60" t="s">
        <v>763</v>
      </c>
      <c r="C2" s="62" t="s">
        <v>764</v>
      </c>
      <c r="D2" s="63"/>
      <c r="E2" s="63"/>
      <c r="F2" s="63"/>
      <c r="G2" s="64"/>
      <c r="H2" s="62" t="s">
        <v>765</v>
      </c>
      <c r="I2" s="63"/>
      <c r="J2" s="63"/>
      <c r="K2" s="63"/>
      <c r="L2" s="63"/>
      <c r="M2" s="63"/>
      <c r="N2" s="64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</row>
    <row r="3" spans="1:98" s="20" customFormat="1" ht="77.75" customHeight="1" thickTop="1" thickBot="1">
      <c r="A3" s="18"/>
      <c r="B3" s="61"/>
      <c r="C3" s="21" t="s">
        <v>766</v>
      </c>
      <c r="D3" s="21" t="s">
        <v>767</v>
      </c>
      <c r="E3" s="22" t="s">
        <v>768</v>
      </c>
      <c r="F3" s="21" t="s">
        <v>769</v>
      </c>
      <c r="G3" s="23" t="s">
        <v>770</v>
      </c>
      <c r="H3" s="24" t="s">
        <v>771</v>
      </c>
      <c r="I3" s="25" t="s">
        <v>772</v>
      </c>
      <c r="J3" s="25" t="s">
        <v>773</v>
      </c>
      <c r="K3" s="25" t="s">
        <v>774</v>
      </c>
      <c r="L3" s="25" t="s">
        <v>775</v>
      </c>
      <c r="M3" s="25" t="s">
        <v>776</v>
      </c>
      <c r="N3" s="26" t="s">
        <v>777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</row>
    <row r="4" spans="1:98" s="32" customFormat="1" ht="12.75" customHeight="1" thickTop="1">
      <c r="A4" s="27"/>
      <c r="B4" s="28" t="s">
        <v>778</v>
      </c>
      <c r="C4" s="29"/>
      <c r="D4" s="29"/>
      <c r="E4" s="30"/>
      <c r="F4" s="30"/>
      <c r="G4" s="29"/>
      <c r="H4" s="31"/>
      <c r="I4" s="30"/>
      <c r="J4" s="30"/>
      <c r="K4" s="30"/>
      <c r="L4" s="30"/>
      <c r="M4" s="30"/>
      <c r="N4" s="30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</row>
    <row r="5" spans="1:98" s="32" customFormat="1" ht="12.75" customHeight="1">
      <c r="A5" s="27"/>
      <c r="B5" s="33" t="s">
        <v>779</v>
      </c>
      <c r="C5" s="34"/>
      <c r="D5" s="30"/>
      <c r="E5" s="30"/>
      <c r="F5" s="30"/>
      <c r="G5" s="30"/>
      <c r="H5" s="35"/>
      <c r="I5" s="34"/>
      <c r="J5" s="34"/>
      <c r="K5" s="34"/>
      <c r="L5" s="34"/>
      <c r="M5" s="34"/>
      <c r="N5" s="34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</row>
    <row r="6" spans="1:98" s="32" customFormat="1">
      <c r="A6" s="27"/>
      <c r="B6" s="33" t="s">
        <v>780</v>
      </c>
      <c r="C6" s="30"/>
      <c r="D6" s="30"/>
      <c r="E6" s="30"/>
      <c r="F6" s="30"/>
      <c r="G6" s="30"/>
      <c r="H6" s="36"/>
      <c r="I6" s="30"/>
      <c r="J6" s="30"/>
      <c r="K6" s="30"/>
      <c r="L6" s="30"/>
      <c r="M6" s="30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</row>
    <row r="7" spans="1:98" s="32" customFormat="1">
      <c r="A7" s="27"/>
      <c r="B7" s="33" t="s">
        <v>781</v>
      </c>
      <c r="C7" s="37"/>
      <c r="D7" s="30"/>
      <c r="E7" s="30"/>
      <c r="F7" s="30"/>
      <c r="G7" s="30"/>
      <c r="H7" s="36"/>
      <c r="I7" s="37"/>
      <c r="J7" s="37"/>
      <c r="K7" s="37"/>
      <c r="L7" s="37"/>
      <c r="M7" s="37"/>
      <c r="N7" s="3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</row>
    <row r="8" spans="1:98" s="32" customFormat="1">
      <c r="A8" s="27"/>
      <c r="B8" s="33" t="s">
        <v>782</v>
      </c>
      <c r="C8" s="30"/>
      <c r="D8" s="30"/>
      <c r="E8" s="30"/>
      <c r="F8" s="30"/>
      <c r="G8" s="30"/>
      <c r="H8" s="36"/>
      <c r="I8" s="30"/>
      <c r="J8" s="30"/>
      <c r="K8" s="30"/>
      <c r="L8" s="30"/>
      <c r="M8" s="30"/>
      <c r="N8" s="3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</row>
    <row r="9" spans="1:98" s="32" customFormat="1">
      <c r="A9" s="27"/>
      <c r="B9" s="33" t="s">
        <v>783</v>
      </c>
      <c r="C9" s="30"/>
      <c r="D9" s="30"/>
      <c r="E9" s="30"/>
      <c r="F9" s="30"/>
      <c r="G9" s="30"/>
      <c r="H9" s="36"/>
      <c r="I9" s="30"/>
      <c r="J9" s="30"/>
      <c r="K9" s="30"/>
      <c r="L9" s="30"/>
      <c r="M9" s="30"/>
      <c r="N9" s="30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</row>
    <row r="10" spans="1:98" s="32" customFormat="1">
      <c r="A10" s="27"/>
      <c r="B10" s="33" t="s">
        <v>784</v>
      </c>
      <c r="C10" s="30"/>
      <c r="D10" s="30"/>
      <c r="E10" s="30"/>
      <c r="F10" s="30"/>
      <c r="G10" s="30"/>
      <c r="H10" s="36"/>
      <c r="I10" s="30"/>
      <c r="J10" s="30"/>
      <c r="K10" s="30"/>
      <c r="L10" s="30"/>
      <c r="M10" s="30"/>
      <c r="N10" s="30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</row>
    <row r="11" spans="1:98" s="32" customFormat="1">
      <c r="A11" s="27"/>
      <c r="B11" s="33" t="s">
        <v>785</v>
      </c>
      <c r="C11" s="30"/>
      <c r="D11" s="30"/>
      <c r="E11" s="30"/>
      <c r="F11" s="30"/>
      <c r="G11" s="30"/>
      <c r="H11" s="36"/>
      <c r="I11" s="30"/>
      <c r="J11" s="30"/>
      <c r="K11" s="30"/>
      <c r="L11" s="30"/>
      <c r="M11" s="30"/>
      <c r="N11" s="30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</row>
    <row r="12" spans="1:98" s="32" customFormat="1">
      <c r="A12" s="27"/>
      <c r="B12" s="33" t="s">
        <v>786</v>
      </c>
      <c r="C12" s="30"/>
      <c r="D12" s="30"/>
      <c r="E12" s="30"/>
      <c r="F12" s="30"/>
      <c r="G12" s="30"/>
      <c r="H12" s="36"/>
      <c r="I12" s="30"/>
      <c r="J12" s="30"/>
      <c r="K12" s="30"/>
      <c r="L12" s="30"/>
      <c r="M12" s="30"/>
      <c r="N12" s="3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</row>
    <row r="13" spans="1:98" s="32" customFormat="1">
      <c r="A13" s="27"/>
      <c r="B13" s="33" t="s">
        <v>787</v>
      </c>
      <c r="C13" s="30"/>
      <c r="D13" s="30"/>
      <c r="E13" s="30"/>
      <c r="F13" s="30"/>
      <c r="G13" s="30"/>
      <c r="H13" s="36"/>
      <c r="I13" s="30"/>
      <c r="J13" s="30"/>
      <c r="K13" s="30"/>
      <c r="L13" s="30"/>
      <c r="M13" s="30"/>
      <c r="N13" s="30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</row>
    <row r="14" spans="1:98" s="32" customFormat="1">
      <c r="A14" s="27"/>
      <c r="B14" s="38" t="s">
        <v>788</v>
      </c>
      <c r="C14" s="30"/>
      <c r="D14" s="30"/>
      <c r="E14" s="30"/>
      <c r="F14" s="30"/>
      <c r="G14" s="30"/>
      <c r="H14" s="36"/>
      <c r="I14" s="30"/>
      <c r="J14" s="30"/>
      <c r="K14" s="30"/>
      <c r="L14" s="30"/>
      <c r="M14" s="30"/>
      <c r="N14" s="30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</row>
    <row r="15" spans="1:98" s="32" customFormat="1" ht="12.75" customHeight="1">
      <c r="A15" s="27"/>
      <c r="B15" s="33" t="s">
        <v>789</v>
      </c>
      <c r="C15" s="30"/>
      <c r="D15" s="30"/>
      <c r="E15" s="30"/>
      <c r="F15" s="30"/>
      <c r="G15" s="30"/>
      <c r="H15" s="36"/>
      <c r="I15" s="30"/>
      <c r="J15" s="30"/>
      <c r="K15" s="30"/>
      <c r="L15" s="30"/>
      <c r="M15" s="30"/>
      <c r="N15" s="30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</row>
    <row r="16" spans="1:98" s="32" customFormat="1">
      <c r="A16" s="27"/>
      <c r="B16" s="33" t="s">
        <v>790</v>
      </c>
      <c r="C16" s="30"/>
      <c r="D16" s="30"/>
      <c r="E16" s="30"/>
      <c r="F16" s="30"/>
      <c r="G16" s="30"/>
      <c r="H16" s="36"/>
      <c r="I16" s="30"/>
      <c r="J16" s="30"/>
      <c r="K16" s="30"/>
      <c r="L16" s="30"/>
      <c r="M16" s="30"/>
      <c r="N16" s="30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</row>
    <row r="17" spans="1:98" s="32" customFormat="1">
      <c r="A17" s="27"/>
      <c r="B17" s="33" t="s">
        <v>791</v>
      </c>
      <c r="C17" s="30"/>
      <c r="D17" s="30"/>
      <c r="E17" s="30"/>
      <c r="F17" s="30"/>
      <c r="G17" s="30"/>
      <c r="H17" s="36"/>
      <c r="I17" s="30"/>
      <c r="J17" s="30"/>
      <c r="K17" s="30"/>
      <c r="L17" s="30"/>
      <c r="M17" s="30"/>
      <c r="N17" s="30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</row>
    <row r="18" spans="1:98" s="32" customFormat="1">
      <c r="A18" s="27"/>
      <c r="B18" s="33" t="s">
        <v>792</v>
      </c>
      <c r="C18" s="30"/>
      <c r="D18" s="30"/>
      <c r="E18" s="30"/>
      <c r="F18" s="30"/>
      <c r="G18" s="30"/>
      <c r="H18" s="36"/>
      <c r="I18" s="30"/>
      <c r="J18" s="30"/>
      <c r="K18" s="30"/>
      <c r="L18" s="30"/>
      <c r="M18" s="30"/>
      <c r="N18" s="30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</row>
    <row r="19" spans="1:98" s="32" customFormat="1">
      <c r="A19" s="27"/>
      <c r="B19" s="38" t="s">
        <v>793</v>
      </c>
      <c r="C19" s="30"/>
      <c r="D19" s="30"/>
      <c r="E19" s="30"/>
      <c r="F19" s="30"/>
      <c r="G19" s="30"/>
      <c r="H19" s="36"/>
      <c r="I19" s="30"/>
      <c r="J19" s="30"/>
      <c r="K19" s="30"/>
      <c r="L19" s="30"/>
      <c r="M19" s="30"/>
      <c r="N19" s="3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</row>
    <row r="20" spans="1:98" s="32" customFormat="1">
      <c r="A20" s="27"/>
      <c r="B20" s="33" t="s">
        <v>794</v>
      </c>
      <c r="C20" s="30"/>
      <c r="D20" s="30"/>
      <c r="E20" s="30"/>
      <c r="F20" s="30"/>
      <c r="G20" s="30"/>
      <c r="H20" s="36"/>
      <c r="I20" s="30"/>
      <c r="J20" s="30"/>
      <c r="K20" s="30"/>
      <c r="L20" s="30"/>
      <c r="M20" s="30"/>
      <c r="N20" s="30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</row>
    <row r="21" spans="1:98" s="32" customFormat="1">
      <c r="A21" s="27"/>
      <c r="B21" s="33" t="s">
        <v>795</v>
      </c>
      <c r="C21" s="30"/>
      <c r="D21" s="30"/>
      <c r="E21" s="30"/>
      <c r="F21" s="30"/>
      <c r="G21" s="30"/>
      <c r="H21" s="36"/>
      <c r="I21" s="30"/>
      <c r="J21" s="30"/>
      <c r="K21" s="30"/>
      <c r="L21" s="30"/>
      <c r="M21" s="30"/>
      <c r="N21" s="30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</row>
    <row r="22" spans="1:98" s="32" customFormat="1">
      <c r="A22" s="27"/>
      <c r="B22" s="33" t="s">
        <v>796</v>
      </c>
      <c r="C22" s="30"/>
      <c r="D22" s="30"/>
      <c r="E22" s="30"/>
      <c r="F22" s="30"/>
      <c r="G22" s="30"/>
      <c r="H22" s="36"/>
      <c r="I22" s="30"/>
      <c r="J22" s="30"/>
      <c r="K22" s="30"/>
      <c r="L22" s="30"/>
      <c r="M22" s="30"/>
      <c r="N22" s="30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</row>
    <row r="23" spans="1:98" s="32" customFormat="1">
      <c r="A23" s="27"/>
      <c r="B23" s="33" t="s">
        <v>797</v>
      </c>
      <c r="C23" s="30"/>
      <c r="D23" s="30"/>
      <c r="E23" s="30"/>
      <c r="F23" s="30"/>
      <c r="G23" s="30"/>
      <c r="H23" s="36"/>
      <c r="I23" s="30"/>
      <c r="J23" s="30"/>
      <c r="K23" s="30"/>
      <c r="L23" s="30"/>
      <c r="M23" s="30"/>
      <c r="N23" s="30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spans="1:98" s="32" customFormat="1">
      <c r="A24" s="27"/>
      <c r="B24" s="33" t="s">
        <v>798</v>
      </c>
      <c r="C24" s="30"/>
      <c r="D24" s="30"/>
      <c r="E24" s="30"/>
      <c r="F24" s="30"/>
      <c r="G24" s="30"/>
      <c r="H24" s="36"/>
      <c r="I24" s="30"/>
      <c r="J24" s="30"/>
      <c r="K24" s="30"/>
      <c r="L24" s="30"/>
      <c r="M24" s="30"/>
      <c r="N24" s="30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spans="1:98" s="32" customFormat="1" ht="12.75" customHeight="1">
      <c r="A25" s="27"/>
      <c r="B25" s="33" t="s">
        <v>799</v>
      </c>
      <c r="C25" s="30"/>
      <c r="D25" s="30"/>
      <c r="E25" s="30"/>
      <c r="F25" s="30"/>
      <c r="G25" s="30"/>
      <c r="H25" s="36"/>
      <c r="I25" s="30"/>
      <c r="J25" s="30"/>
      <c r="K25" s="30"/>
      <c r="L25" s="30"/>
      <c r="M25" s="30"/>
      <c r="N25" s="30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spans="1:98" s="32" customFormat="1">
      <c r="A26" s="27"/>
      <c r="B26" s="33" t="s">
        <v>800</v>
      </c>
      <c r="C26" s="30"/>
      <c r="D26" s="30"/>
      <c r="E26" s="30"/>
      <c r="F26" s="30"/>
      <c r="G26" s="30"/>
      <c r="H26" s="36"/>
      <c r="I26" s="30"/>
      <c r="J26" s="30"/>
      <c r="K26" s="30"/>
      <c r="L26" s="30"/>
      <c r="M26" s="30"/>
      <c r="N26" s="3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spans="1:98" s="32" customFormat="1" ht="12.75" customHeight="1">
      <c r="A27" s="27"/>
      <c r="B27" s="38" t="s">
        <v>801</v>
      </c>
      <c r="C27" s="30"/>
      <c r="D27" s="30"/>
      <c r="E27" s="30"/>
      <c r="F27" s="30"/>
      <c r="G27" s="30"/>
      <c r="H27" s="36"/>
      <c r="I27" s="30"/>
      <c r="J27" s="30"/>
      <c r="K27" s="30"/>
      <c r="L27" s="30"/>
      <c r="M27" s="30"/>
      <c r="N27" s="30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</row>
    <row r="28" spans="1:98" s="32" customFormat="1">
      <c r="A28" s="27"/>
      <c r="B28" s="33" t="s">
        <v>802</v>
      </c>
      <c r="C28" s="30"/>
      <c r="D28" s="30"/>
      <c r="E28" s="30"/>
      <c r="F28" s="30"/>
      <c r="G28" s="30"/>
      <c r="H28" s="36"/>
      <c r="I28" s="30"/>
      <c r="J28" s="30"/>
      <c r="K28" s="30"/>
      <c r="L28" s="30"/>
      <c r="M28" s="30"/>
      <c r="N28" s="30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</row>
    <row r="29" spans="1:98" s="32" customFormat="1">
      <c r="A29" s="27"/>
      <c r="B29" s="33" t="s">
        <v>803</v>
      </c>
      <c r="C29" s="30"/>
      <c r="D29" s="30"/>
      <c r="E29" s="30"/>
      <c r="F29" s="30"/>
      <c r="G29" s="30"/>
      <c r="H29" s="36"/>
      <c r="I29" s="30"/>
      <c r="J29" s="30"/>
      <c r="K29" s="30"/>
      <c r="L29" s="30"/>
      <c r="M29" s="30"/>
      <c r="N29" s="30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</row>
    <row r="30" spans="1:98" s="32" customFormat="1">
      <c r="A30" s="27"/>
      <c r="B30" s="33" t="s">
        <v>804</v>
      </c>
      <c r="C30" s="30"/>
      <c r="D30" s="30"/>
      <c r="E30" s="30"/>
      <c r="F30" s="30"/>
      <c r="G30" s="30"/>
      <c r="H30" s="36"/>
      <c r="I30" s="30"/>
      <c r="J30" s="30"/>
      <c r="K30" s="30"/>
      <c r="L30" s="30"/>
      <c r="M30" s="30"/>
      <c r="N30" s="30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</row>
    <row r="31" spans="1:98" s="32" customFormat="1">
      <c r="A31" s="27"/>
      <c r="B31" s="33" t="s">
        <v>805</v>
      </c>
      <c r="C31" s="30"/>
      <c r="D31" s="30"/>
      <c r="E31" s="30"/>
      <c r="F31" s="30"/>
      <c r="G31" s="30"/>
      <c r="H31" s="36"/>
      <c r="I31" s="30"/>
      <c r="J31" s="30"/>
      <c r="K31" s="30"/>
      <c r="L31" s="30"/>
      <c r="M31" s="30"/>
      <c r="N31" s="30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</row>
    <row r="32" spans="1:98" s="32" customFormat="1" ht="12.75" customHeight="1">
      <c r="A32" s="27"/>
      <c r="B32" s="33" t="s">
        <v>806</v>
      </c>
      <c r="C32" s="30"/>
      <c r="D32" s="30"/>
      <c r="E32" s="30"/>
      <c r="F32" s="30"/>
      <c r="G32" s="30"/>
      <c r="H32" s="36"/>
      <c r="I32" s="30"/>
      <c r="J32" s="30"/>
      <c r="K32" s="30"/>
      <c r="L32" s="30"/>
      <c r="M32" s="30"/>
      <c r="N32" s="30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</row>
    <row r="33" spans="1:98" s="32" customFormat="1">
      <c r="A33" s="27"/>
      <c r="B33" s="33" t="s">
        <v>807</v>
      </c>
      <c r="C33" s="30"/>
      <c r="D33" s="30"/>
      <c r="E33" s="30"/>
      <c r="F33" s="30"/>
      <c r="G33" s="30"/>
      <c r="H33" s="36"/>
      <c r="I33" s="30"/>
      <c r="J33" s="30"/>
      <c r="K33" s="30"/>
      <c r="L33" s="30"/>
      <c r="M33" s="30"/>
      <c r="N33" s="30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</row>
    <row r="34" spans="1:98" s="32" customFormat="1">
      <c r="A34" s="27"/>
      <c r="B34" s="33" t="s">
        <v>242</v>
      </c>
      <c r="C34" s="30"/>
      <c r="D34" s="30"/>
      <c r="E34" s="30"/>
      <c r="F34" s="30"/>
      <c r="G34" s="30"/>
      <c r="H34" s="36"/>
      <c r="I34" s="30"/>
      <c r="J34" s="30"/>
      <c r="K34" s="30"/>
      <c r="L34" s="30"/>
      <c r="M34" s="30"/>
      <c r="N34" s="30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</row>
    <row r="35" spans="1:98" s="32" customFormat="1">
      <c r="A35" s="27"/>
      <c r="B35" s="33" t="s">
        <v>245</v>
      </c>
      <c r="C35" s="30"/>
      <c r="D35" s="30"/>
      <c r="E35" s="30"/>
      <c r="F35" s="30"/>
      <c r="G35" s="30"/>
      <c r="H35" s="36"/>
      <c r="I35" s="30"/>
      <c r="J35" s="30"/>
      <c r="K35" s="30"/>
      <c r="L35" s="30"/>
      <c r="M35" s="30"/>
      <c r="N35" s="30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</row>
    <row r="36" spans="1:98" s="32" customFormat="1">
      <c r="A36" s="27"/>
      <c r="B36" s="33" t="s">
        <v>808</v>
      </c>
      <c r="C36" s="30"/>
      <c r="D36" s="30"/>
      <c r="E36" s="30"/>
      <c r="F36" s="30"/>
      <c r="G36" s="30"/>
      <c r="H36" s="36"/>
      <c r="I36" s="30"/>
      <c r="J36" s="30"/>
      <c r="K36" s="30"/>
      <c r="L36" s="30"/>
      <c r="M36" s="30"/>
      <c r="N36" s="3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</row>
    <row r="37" spans="1:98" s="32" customFormat="1">
      <c r="A37" s="27"/>
      <c r="B37" s="33" t="s">
        <v>248</v>
      </c>
      <c r="C37" s="30"/>
      <c r="D37" s="30"/>
      <c r="E37" s="30"/>
      <c r="F37" s="30"/>
      <c r="G37" s="30"/>
      <c r="H37" s="36"/>
      <c r="I37" s="30"/>
      <c r="J37" s="30"/>
      <c r="K37" s="30"/>
      <c r="L37" s="30"/>
      <c r="M37" s="30"/>
      <c r="N37" s="30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</row>
    <row r="38" spans="1:98" s="32" customFormat="1">
      <c r="A38" s="27"/>
      <c r="B38" s="33" t="s">
        <v>809</v>
      </c>
      <c r="C38" s="30"/>
      <c r="D38" s="30"/>
      <c r="E38" s="30"/>
      <c r="F38" s="30"/>
      <c r="G38" s="30"/>
      <c r="H38" s="36"/>
      <c r="I38" s="30"/>
      <c r="J38" s="30"/>
      <c r="K38" s="30"/>
      <c r="L38" s="30"/>
      <c r="M38" s="30"/>
      <c r="N38" s="30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</row>
    <row r="39" spans="1:98" s="32" customFormat="1" ht="12.75" customHeight="1">
      <c r="A39" s="27"/>
      <c r="B39" s="33" t="s">
        <v>250</v>
      </c>
      <c r="C39" s="30"/>
      <c r="D39" s="30"/>
      <c r="E39" s="30"/>
      <c r="F39" s="30"/>
      <c r="G39" s="30"/>
      <c r="H39" s="36"/>
      <c r="I39" s="30"/>
      <c r="J39" s="30"/>
      <c r="K39" s="30"/>
      <c r="L39" s="30"/>
      <c r="M39" s="30"/>
      <c r="N39" s="30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</row>
    <row r="40" spans="1:98" s="32" customFormat="1">
      <c r="A40" s="27"/>
      <c r="B40" s="33" t="s">
        <v>23</v>
      </c>
      <c r="C40" s="30"/>
      <c r="D40" s="30"/>
      <c r="E40" s="30"/>
      <c r="F40" s="30"/>
      <c r="G40" s="30"/>
      <c r="H40" s="36"/>
      <c r="I40" s="30"/>
      <c r="J40" s="30"/>
      <c r="K40" s="30"/>
      <c r="L40" s="30"/>
      <c r="M40" s="30"/>
      <c r="N40" s="30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</row>
    <row r="41" spans="1:98" s="32" customFormat="1" ht="12.75" customHeight="1">
      <c r="A41" s="27"/>
      <c r="B41" s="33" t="s">
        <v>810</v>
      </c>
      <c r="C41" s="30"/>
      <c r="D41" s="30"/>
      <c r="E41" s="30"/>
      <c r="F41" s="30"/>
      <c r="G41" s="30"/>
      <c r="H41" s="36"/>
      <c r="I41" s="30"/>
      <c r="J41" s="30"/>
      <c r="K41" s="30"/>
      <c r="L41" s="30"/>
      <c r="M41" s="30"/>
      <c r="N41" s="30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</row>
    <row r="42" spans="1:98" s="32" customFormat="1">
      <c r="A42" s="27"/>
      <c r="B42" s="33" t="s">
        <v>811</v>
      </c>
      <c r="C42" s="30"/>
      <c r="D42" s="30"/>
      <c r="E42" s="30"/>
      <c r="F42" s="30"/>
      <c r="G42" s="30"/>
      <c r="H42" s="36"/>
      <c r="I42" s="30"/>
      <c r="J42" s="30"/>
      <c r="K42" s="30"/>
      <c r="L42" s="30"/>
      <c r="M42" s="30"/>
      <c r="N42" s="30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</row>
    <row r="43" spans="1:98" s="32" customFormat="1" ht="12.75" customHeight="1">
      <c r="A43" s="27"/>
      <c r="B43" s="33" t="s">
        <v>812</v>
      </c>
      <c r="C43" s="30"/>
      <c r="D43" s="30"/>
      <c r="E43" s="30"/>
      <c r="F43" s="30"/>
      <c r="G43" s="30"/>
      <c r="H43" s="36"/>
      <c r="I43" s="30"/>
      <c r="J43" s="30"/>
      <c r="K43" s="30"/>
      <c r="L43" s="30"/>
      <c r="M43" s="30"/>
      <c r="N43" s="30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</row>
    <row r="44" spans="1:98" s="32" customFormat="1">
      <c r="A44" s="27"/>
      <c r="B44" s="33" t="s">
        <v>813</v>
      </c>
      <c r="C44" s="30"/>
      <c r="D44" s="30"/>
      <c r="E44" s="30"/>
      <c r="F44" s="30"/>
      <c r="G44" s="30"/>
      <c r="H44" s="36"/>
      <c r="I44" s="30"/>
      <c r="J44" s="30"/>
      <c r="K44" s="30"/>
      <c r="L44" s="30"/>
      <c r="M44" s="30"/>
      <c r="N44" s="30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</row>
    <row r="45" spans="1:98" s="32" customFormat="1" ht="12.75" customHeight="1">
      <c r="A45" s="27"/>
      <c r="B45" s="33" t="s">
        <v>814</v>
      </c>
      <c r="C45" s="30"/>
      <c r="D45" s="30"/>
      <c r="E45" s="30"/>
      <c r="F45" s="30"/>
      <c r="G45" s="30"/>
      <c r="H45" s="36"/>
      <c r="I45" s="30"/>
      <c r="J45" s="30"/>
      <c r="K45" s="30"/>
      <c r="L45" s="30"/>
      <c r="M45" s="30"/>
      <c r="N45" s="30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</row>
    <row r="46" spans="1:98" s="32" customFormat="1" ht="12.75" customHeight="1">
      <c r="A46" s="27"/>
      <c r="B46" s="33" t="s">
        <v>34</v>
      </c>
      <c r="C46" s="30"/>
      <c r="D46" s="30"/>
      <c r="E46" s="30"/>
      <c r="F46" s="30"/>
      <c r="G46" s="30"/>
      <c r="H46" s="36"/>
      <c r="I46" s="30"/>
      <c r="J46" s="30"/>
      <c r="K46" s="30"/>
      <c r="L46" s="30"/>
      <c r="M46" s="30"/>
      <c r="N46" s="30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</row>
    <row r="47" spans="1:98" s="32" customFormat="1" ht="12.75" customHeight="1">
      <c r="A47" s="27"/>
      <c r="B47" s="33" t="s">
        <v>815</v>
      </c>
      <c r="C47" s="30"/>
      <c r="D47" s="30"/>
      <c r="E47" s="30"/>
      <c r="F47" s="30"/>
      <c r="G47" s="30"/>
      <c r="H47" s="36"/>
      <c r="I47" s="30"/>
      <c r="J47" s="30"/>
      <c r="K47" s="30"/>
      <c r="L47" s="30"/>
      <c r="M47" s="30"/>
      <c r="N47" s="3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</row>
    <row r="48" spans="1:98" s="32" customFormat="1" ht="12.75" customHeight="1">
      <c r="A48" s="27"/>
      <c r="B48" s="38" t="s">
        <v>816</v>
      </c>
      <c r="C48" s="30"/>
      <c r="D48" s="30"/>
      <c r="E48" s="30"/>
      <c r="F48" s="30"/>
      <c r="G48" s="30"/>
      <c r="H48" s="36"/>
      <c r="I48" s="30"/>
      <c r="J48" s="30"/>
      <c r="K48" s="30"/>
      <c r="L48" s="30"/>
      <c r="M48" s="30"/>
      <c r="N48" s="3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</row>
    <row r="49" spans="1:98" s="32" customFormat="1" ht="12.75" customHeight="1">
      <c r="A49" s="27"/>
      <c r="B49" s="38" t="s">
        <v>817</v>
      </c>
      <c r="C49" s="30"/>
      <c r="D49" s="30"/>
      <c r="E49" s="30"/>
      <c r="F49" s="30"/>
      <c r="G49" s="30"/>
      <c r="H49" s="36"/>
      <c r="I49" s="30"/>
      <c r="J49" s="30"/>
      <c r="K49" s="30"/>
      <c r="L49" s="30"/>
      <c r="M49" s="30"/>
      <c r="N49" s="3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</row>
    <row r="50" spans="1:98" s="32" customFormat="1">
      <c r="A50" s="27"/>
      <c r="B50" s="38" t="s">
        <v>818</v>
      </c>
      <c r="C50" s="30"/>
      <c r="D50" s="30"/>
      <c r="E50" s="30"/>
      <c r="F50" s="30"/>
      <c r="G50" s="30"/>
      <c r="H50" s="36"/>
      <c r="I50" s="30"/>
      <c r="J50" s="30"/>
      <c r="K50" s="30"/>
      <c r="L50" s="30"/>
      <c r="M50" s="30"/>
      <c r="N50" s="3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</row>
    <row r="51" spans="1:98" s="32" customFormat="1">
      <c r="A51" s="27"/>
      <c r="B51" s="33" t="s">
        <v>36</v>
      </c>
      <c r="C51" s="30"/>
      <c r="D51" s="30"/>
      <c r="E51" s="30"/>
      <c r="F51" s="30"/>
      <c r="G51" s="30"/>
      <c r="H51" s="36"/>
      <c r="I51" s="30"/>
      <c r="J51" s="30"/>
      <c r="K51" s="30"/>
      <c r="L51" s="30"/>
      <c r="M51" s="30"/>
      <c r="N51" s="3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</row>
    <row r="52" spans="1:98" s="32" customFormat="1" ht="12.75" customHeight="1">
      <c r="A52" s="27"/>
      <c r="B52" s="33" t="s">
        <v>819</v>
      </c>
      <c r="C52" s="30"/>
      <c r="D52" s="30"/>
      <c r="E52" s="30"/>
      <c r="F52" s="30"/>
      <c r="G52" s="30"/>
      <c r="H52" s="36"/>
      <c r="I52" s="30"/>
      <c r="J52" s="30"/>
      <c r="K52" s="30"/>
      <c r="L52" s="30"/>
      <c r="M52" s="30"/>
      <c r="N52" s="3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</row>
    <row r="53" spans="1:98" s="32" customFormat="1">
      <c r="A53" s="27"/>
      <c r="B53" s="33" t="s">
        <v>41</v>
      </c>
      <c r="C53" s="30"/>
      <c r="D53" s="30"/>
      <c r="E53" s="30"/>
      <c r="F53" s="30"/>
      <c r="G53" s="30"/>
      <c r="H53" s="36"/>
      <c r="I53" s="30"/>
      <c r="J53" s="30"/>
      <c r="K53" s="30"/>
      <c r="L53" s="30"/>
      <c r="M53" s="30"/>
      <c r="N53" s="3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</row>
    <row r="54" spans="1:98" s="32" customFormat="1">
      <c r="A54" s="27"/>
      <c r="B54" s="33" t="s">
        <v>820</v>
      </c>
      <c r="C54" s="30"/>
      <c r="D54" s="30"/>
      <c r="E54" s="30"/>
      <c r="F54" s="30"/>
      <c r="G54" s="30"/>
      <c r="H54" s="36"/>
      <c r="I54" s="30"/>
      <c r="J54" s="30"/>
      <c r="K54" s="30"/>
      <c r="L54" s="30"/>
      <c r="M54" s="30"/>
      <c r="N54" s="3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</row>
    <row r="55" spans="1:98" s="32" customFormat="1" ht="12.75" customHeight="1">
      <c r="A55" s="27"/>
      <c r="B55" s="33" t="s">
        <v>821</v>
      </c>
      <c r="C55" s="30"/>
      <c r="D55" s="30"/>
      <c r="E55" s="30"/>
      <c r="F55" s="30"/>
      <c r="G55" s="30"/>
      <c r="H55" s="36"/>
      <c r="I55" s="30"/>
      <c r="J55" s="30"/>
      <c r="K55" s="30"/>
      <c r="L55" s="30"/>
      <c r="M55" s="30"/>
      <c r="N55" s="3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</row>
    <row r="56" spans="1:98" s="32" customFormat="1">
      <c r="A56" s="27"/>
      <c r="B56" s="33" t="s">
        <v>261</v>
      </c>
      <c r="C56" s="30"/>
      <c r="D56" s="30"/>
      <c r="E56" s="30"/>
      <c r="F56" s="30"/>
      <c r="G56" s="30"/>
      <c r="H56" s="36"/>
      <c r="I56" s="30"/>
      <c r="J56" s="30"/>
      <c r="K56" s="30"/>
      <c r="L56" s="30"/>
      <c r="M56" s="30"/>
      <c r="N56" s="3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</row>
    <row r="57" spans="1:98" s="32" customFormat="1">
      <c r="A57" s="27"/>
      <c r="B57" s="33" t="s">
        <v>263</v>
      </c>
      <c r="C57" s="30"/>
      <c r="D57" s="30"/>
      <c r="E57" s="30"/>
      <c r="F57" s="30"/>
      <c r="G57" s="30"/>
      <c r="H57" s="36"/>
      <c r="I57" s="30"/>
      <c r="J57" s="30"/>
      <c r="K57" s="30"/>
      <c r="L57" s="30"/>
      <c r="M57" s="30"/>
      <c r="N57" s="3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</row>
    <row r="58" spans="1:98" s="32" customFormat="1" ht="12.75" customHeight="1">
      <c r="A58" s="27"/>
      <c r="B58" s="33" t="s">
        <v>822</v>
      </c>
      <c r="C58" s="30"/>
      <c r="D58" s="30"/>
      <c r="E58" s="30"/>
      <c r="F58" s="30"/>
      <c r="G58" s="30"/>
      <c r="H58" s="36"/>
      <c r="I58" s="30"/>
      <c r="J58" s="30"/>
      <c r="K58" s="30"/>
      <c r="L58" s="30"/>
      <c r="M58" s="30"/>
      <c r="N58" s="3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</row>
    <row r="59" spans="1:98" s="32" customFormat="1">
      <c r="A59" s="27"/>
      <c r="B59" s="33" t="s">
        <v>823</v>
      </c>
      <c r="C59" s="30"/>
      <c r="D59" s="30"/>
      <c r="E59" s="30"/>
      <c r="F59" s="30"/>
      <c r="G59" s="30"/>
      <c r="H59" s="36"/>
      <c r="I59" s="30"/>
      <c r="J59" s="30"/>
      <c r="K59" s="30"/>
      <c r="L59" s="30"/>
      <c r="M59" s="30"/>
      <c r="N59" s="3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</row>
    <row r="60" spans="1:98" s="32" customFormat="1" ht="16.25" customHeight="1">
      <c r="A60" s="27"/>
      <c r="B60" s="33" t="s">
        <v>824</v>
      </c>
      <c r="C60" s="30"/>
      <c r="D60" s="30"/>
      <c r="E60" s="30"/>
      <c r="F60" s="30"/>
      <c r="G60" s="30"/>
      <c r="H60" s="36"/>
      <c r="I60" s="30"/>
      <c r="J60" s="30"/>
      <c r="K60" s="30"/>
      <c r="L60" s="30"/>
      <c r="M60" s="30"/>
      <c r="N60" s="30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</row>
    <row r="61" spans="1:98" s="32" customFormat="1">
      <c r="A61" s="27"/>
      <c r="B61" s="33" t="s">
        <v>825</v>
      </c>
      <c r="C61" s="30"/>
      <c r="D61" s="30"/>
      <c r="E61" s="30"/>
      <c r="F61" s="30"/>
      <c r="G61" s="30"/>
      <c r="H61" s="36"/>
      <c r="I61" s="30"/>
      <c r="J61" s="30"/>
      <c r="K61" s="30"/>
      <c r="L61" s="30"/>
      <c r="M61" s="30"/>
      <c r="N61" s="30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</row>
    <row r="62" spans="1:98" s="32" customFormat="1">
      <c r="A62" s="27"/>
      <c r="B62" s="38" t="s">
        <v>826</v>
      </c>
      <c r="C62" s="30"/>
      <c r="D62" s="30"/>
      <c r="E62" s="30"/>
      <c r="F62" s="30"/>
      <c r="G62" s="30"/>
      <c r="H62" s="36"/>
      <c r="I62" s="30"/>
      <c r="J62" s="30"/>
      <c r="K62" s="30"/>
      <c r="L62" s="30"/>
      <c r="M62" s="30"/>
      <c r="N62" s="3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</row>
    <row r="63" spans="1:98" s="32" customFormat="1" ht="12.75" customHeight="1">
      <c r="A63" s="27"/>
      <c r="B63" s="33" t="s">
        <v>827</v>
      </c>
      <c r="C63" s="30"/>
      <c r="D63" s="30"/>
      <c r="E63" s="30"/>
      <c r="F63" s="30"/>
      <c r="G63" s="30"/>
      <c r="H63" s="36"/>
      <c r="I63" s="30"/>
      <c r="J63" s="30"/>
      <c r="K63" s="30"/>
      <c r="L63" s="30"/>
      <c r="M63" s="30"/>
      <c r="N63" s="30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</row>
    <row r="64" spans="1:98" s="32" customFormat="1">
      <c r="A64" s="27"/>
      <c r="B64" s="33" t="s">
        <v>828</v>
      </c>
      <c r="C64" s="30"/>
      <c r="D64" s="30"/>
      <c r="E64" s="30"/>
      <c r="F64" s="30"/>
      <c r="G64" s="30"/>
      <c r="H64" s="36"/>
      <c r="I64" s="30"/>
      <c r="J64" s="30"/>
      <c r="K64" s="30"/>
      <c r="L64" s="30"/>
      <c r="M64" s="30"/>
      <c r="N64" s="30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</row>
    <row r="65" spans="1:98" s="32" customFormat="1">
      <c r="A65" s="27"/>
      <c r="B65" s="33" t="s">
        <v>829</v>
      </c>
      <c r="C65" s="30"/>
      <c r="D65" s="30"/>
      <c r="E65" s="30"/>
      <c r="F65" s="30"/>
      <c r="G65" s="30"/>
      <c r="H65" s="36"/>
      <c r="I65" s="30"/>
      <c r="J65" s="30"/>
      <c r="K65" s="30"/>
      <c r="L65" s="30"/>
      <c r="M65" s="30"/>
      <c r="N65" s="30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</row>
    <row r="66" spans="1:98" s="32" customFormat="1" ht="12.75" customHeight="1">
      <c r="A66" s="27"/>
      <c r="B66" s="33" t="s">
        <v>830</v>
      </c>
      <c r="C66" s="30"/>
      <c r="D66" s="30"/>
      <c r="E66" s="30"/>
      <c r="F66" s="30"/>
      <c r="G66" s="30"/>
      <c r="H66" s="36"/>
      <c r="I66" s="30"/>
      <c r="J66" s="30"/>
      <c r="K66" s="30"/>
      <c r="L66" s="30"/>
      <c r="M66" s="30"/>
      <c r="N66" s="30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</row>
    <row r="67" spans="1:98" s="32" customFormat="1">
      <c r="A67" s="27"/>
      <c r="B67" s="33" t="s">
        <v>831</v>
      </c>
      <c r="C67" s="30"/>
      <c r="D67" s="30"/>
      <c r="E67" s="30"/>
      <c r="F67" s="30"/>
      <c r="G67" s="30"/>
      <c r="H67" s="36"/>
      <c r="I67" s="30"/>
      <c r="J67" s="30"/>
      <c r="K67" s="30"/>
      <c r="L67" s="30"/>
      <c r="M67" s="30"/>
      <c r="N67" s="30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</row>
    <row r="68" spans="1:98" s="32" customFormat="1" ht="12.75" customHeight="1">
      <c r="A68" s="27"/>
      <c r="B68" s="33" t="s">
        <v>832</v>
      </c>
      <c r="C68" s="30"/>
      <c r="D68" s="30"/>
      <c r="E68" s="30"/>
      <c r="F68" s="30"/>
      <c r="G68" s="30"/>
      <c r="H68" s="36"/>
      <c r="I68" s="30"/>
      <c r="J68" s="30"/>
      <c r="K68" s="30"/>
      <c r="L68" s="30"/>
      <c r="M68" s="30"/>
      <c r="N68" s="30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</row>
    <row r="69" spans="1:98" s="32" customFormat="1" ht="12.75" customHeight="1">
      <c r="A69" s="27"/>
      <c r="B69" s="33" t="s">
        <v>833</v>
      </c>
      <c r="C69" s="30"/>
      <c r="D69" s="30"/>
      <c r="E69" s="30"/>
      <c r="F69" s="30"/>
      <c r="G69" s="30"/>
      <c r="H69" s="36"/>
      <c r="I69" s="30"/>
      <c r="J69" s="30"/>
      <c r="K69" s="30"/>
      <c r="L69" s="30"/>
      <c r="M69" s="30"/>
      <c r="N69" s="30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</row>
    <row r="70" spans="1:98" s="32" customFormat="1">
      <c r="A70" s="27"/>
      <c r="B70" s="33" t="s">
        <v>834</v>
      </c>
      <c r="C70" s="30"/>
      <c r="D70" s="30"/>
      <c r="E70" s="30"/>
      <c r="F70" s="30"/>
      <c r="G70" s="30"/>
      <c r="H70" s="36"/>
      <c r="I70" s="30"/>
      <c r="J70" s="30"/>
      <c r="K70" s="30"/>
      <c r="L70" s="30"/>
      <c r="M70" s="30"/>
      <c r="N70" s="30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</row>
    <row r="71" spans="1:98" s="32" customFormat="1">
      <c r="A71" s="27"/>
      <c r="B71" s="33" t="s">
        <v>835</v>
      </c>
      <c r="C71" s="30"/>
      <c r="D71" s="30"/>
      <c r="E71" s="30"/>
      <c r="F71" s="30"/>
      <c r="G71" s="30"/>
      <c r="H71" s="36"/>
      <c r="I71" s="30"/>
      <c r="J71" s="30"/>
      <c r="K71" s="30"/>
      <c r="L71" s="30"/>
      <c r="M71" s="30"/>
      <c r="N71" s="30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</row>
    <row r="72" spans="1:98" s="32" customFormat="1" ht="12.75" customHeight="1">
      <c r="A72" s="27"/>
      <c r="B72" s="33" t="s">
        <v>836</v>
      </c>
      <c r="C72" s="30"/>
      <c r="D72" s="30"/>
      <c r="E72" s="30"/>
      <c r="F72" s="30"/>
      <c r="G72" s="30"/>
      <c r="H72" s="36"/>
      <c r="I72" s="30"/>
      <c r="J72" s="30"/>
      <c r="K72" s="30"/>
      <c r="L72" s="30"/>
      <c r="M72" s="30"/>
      <c r="N72" s="30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</row>
    <row r="73" spans="1:98" s="32" customFormat="1" ht="12.75" customHeight="1">
      <c r="A73" s="27"/>
      <c r="B73" s="33" t="s">
        <v>837</v>
      </c>
      <c r="C73" s="30"/>
      <c r="D73" s="30"/>
      <c r="E73" s="30"/>
      <c r="F73" s="30"/>
      <c r="G73" s="30"/>
      <c r="H73" s="36"/>
      <c r="I73" s="30"/>
      <c r="J73" s="30"/>
      <c r="K73" s="30"/>
      <c r="L73" s="30"/>
      <c r="M73" s="30"/>
      <c r="N73" s="30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</row>
    <row r="74" spans="1:98" s="32" customFormat="1" ht="12.75" customHeight="1">
      <c r="A74" s="27"/>
      <c r="B74" s="33" t="s">
        <v>838</v>
      </c>
      <c r="C74" s="30"/>
      <c r="D74" s="30"/>
      <c r="E74" s="30"/>
      <c r="F74" s="30"/>
      <c r="G74" s="30"/>
      <c r="H74" s="36"/>
      <c r="I74" s="30"/>
      <c r="J74" s="30"/>
      <c r="K74" s="30"/>
      <c r="L74" s="30"/>
      <c r="M74" s="30"/>
      <c r="N74" s="30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</row>
    <row r="75" spans="1:98" s="32" customFormat="1" ht="12.75" customHeight="1">
      <c r="A75" s="27"/>
      <c r="B75" s="33" t="s">
        <v>839</v>
      </c>
      <c r="C75" s="30"/>
      <c r="D75" s="30"/>
      <c r="E75" s="30"/>
      <c r="F75" s="30"/>
      <c r="G75" s="30"/>
      <c r="H75" s="36"/>
      <c r="I75" s="30"/>
      <c r="J75" s="30"/>
      <c r="K75" s="30"/>
      <c r="L75" s="30"/>
      <c r="M75" s="30"/>
      <c r="N75" s="30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</row>
    <row r="76" spans="1:98" s="32" customFormat="1" ht="12.75" customHeight="1">
      <c r="A76" s="27"/>
      <c r="B76" s="33" t="s">
        <v>840</v>
      </c>
      <c r="C76" s="30"/>
      <c r="D76" s="30"/>
      <c r="E76" s="30"/>
      <c r="F76" s="30"/>
      <c r="G76" s="30"/>
      <c r="H76" s="36"/>
      <c r="I76" s="30"/>
      <c r="J76" s="30"/>
      <c r="K76" s="30"/>
      <c r="L76" s="30"/>
      <c r="M76" s="30"/>
      <c r="N76" s="30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</row>
    <row r="77" spans="1:98" s="32" customFormat="1">
      <c r="A77" s="27"/>
      <c r="B77" s="33" t="s">
        <v>841</v>
      </c>
      <c r="C77" s="30"/>
      <c r="D77" s="30"/>
      <c r="E77" s="30"/>
      <c r="F77" s="30"/>
      <c r="G77" s="30"/>
      <c r="H77" s="36"/>
      <c r="I77" s="30"/>
      <c r="J77" s="30"/>
      <c r="K77" s="30"/>
      <c r="L77" s="30"/>
      <c r="M77" s="30"/>
      <c r="N77" s="30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</row>
    <row r="78" spans="1:98" s="32" customFormat="1" ht="12.75" customHeight="1">
      <c r="A78" s="27"/>
      <c r="B78" s="38" t="s">
        <v>842</v>
      </c>
      <c r="C78" s="30"/>
      <c r="D78" s="30"/>
      <c r="E78" s="30"/>
      <c r="F78" s="30"/>
      <c r="G78" s="30"/>
      <c r="H78" s="36"/>
      <c r="I78" s="30"/>
      <c r="J78" s="30"/>
      <c r="K78" s="30"/>
      <c r="L78" s="30"/>
      <c r="M78" s="30"/>
      <c r="N78" s="30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</row>
    <row r="79" spans="1:98" s="32" customFormat="1" ht="12.75" customHeight="1">
      <c r="A79" s="27"/>
      <c r="B79" s="33" t="s">
        <v>843</v>
      </c>
      <c r="C79" s="30"/>
      <c r="D79" s="30"/>
      <c r="E79" s="30"/>
      <c r="F79" s="30"/>
      <c r="G79" s="30"/>
      <c r="H79" s="36"/>
      <c r="I79" s="30"/>
      <c r="J79" s="30"/>
      <c r="K79" s="30"/>
      <c r="L79" s="30"/>
      <c r="M79" s="30"/>
      <c r="N79" s="30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</row>
    <row r="80" spans="1:98" s="32" customFormat="1" ht="12.75" customHeight="1">
      <c r="A80" s="27"/>
      <c r="B80" s="38" t="s">
        <v>844</v>
      </c>
      <c r="C80" s="30"/>
      <c r="D80" s="30"/>
      <c r="E80" s="30"/>
      <c r="F80" s="30"/>
      <c r="G80" s="30"/>
      <c r="H80" s="36"/>
      <c r="I80" s="30"/>
      <c r="J80" s="30"/>
      <c r="K80" s="30"/>
      <c r="L80" s="30"/>
      <c r="M80" s="30"/>
      <c r="N80" s="30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</row>
    <row r="81" spans="1:98" s="32" customFormat="1" ht="12.75" customHeight="1">
      <c r="A81" s="27"/>
      <c r="B81" s="33" t="s">
        <v>845</v>
      </c>
      <c r="C81" s="30"/>
      <c r="D81" s="30"/>
      <c r="E81" s="30"/>
      <c r="F81" s="30"/>
      <c r="G81" s="30"/>
      <c r="H81" s="36"/>
      <c r="I81" s="30"/>
      <c r="J81" s="30"/>
      <c r="K81" s="30"/>
      <c r="L81" s="30"/>
      <c r="M81" s="30"/>
      <c r="N81" s="30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</row>
    <row r="82" spans="1:98" s="32" customFormat="1" ht="12.75" customHeight="1">
      <c r="A82" s="27"/>
      <c r="B82" s="38" t="s">
        <v>846</v>
      </c>
      <c r="C82" s="30"/>
      <c r="D82" s="30"/>
      <c r="E82" s="30"/>
      <c r="F82" s="30"/>
      <c r="G82" s="30"/>
      <c r="H82" s="36"/>
      <c r="I82" s="30"/>
      <c r="J82" s="30"/>
      <c r="K82" s="30"/>
      <c r="L82" s="30"/>
      <c r="M82" s="30"/>
      <c r="N82" s="30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</row>
    <row r="83" spans="1:98" s="32" customFormat="1">
      <c r="A83" s="27"/>
      <c r="B83" s="33" t="s">
        <v>847</v>
      </c>
      <c r="C83" s="30"/>
      <c r="D83" s="30"/>
      <c r="E83" s="30"/>
      <c r="F83" s="30"/>
      <c r="G83" s="30"/>
      <c r="H83" s="36"/>
      <c r="I83" s="30"/>
      <c r="J83" s="30"/>
      <c r="K83" s="30"/>
      <c r="L83" s="30"/>
      <c r="M83" s="30"/>
      <c r="N83" s="30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</row>
    <row r="84" spans="1:98" s="32" customFormat="1">
      <c r="A84" s="27"/>
      <c r="B84" s="33" t="s">
        <v>848</v>
      </c>
      <c r="C84" s="30"/>
      <c r="D84" s="30"/>
      <c r="E84" s="30"/>
      <c r="F84" s="30"/>
      <c r="G84" s="30"/>
      <c r="H84" s="36"/>
      <c r="I84" s="30"/>
      <c r="J84" s="30"/>
      <c r="K84" s="30"/>
      <c r="L84" s="30"/>
      <c r="M84" s="30"/>
      <c r="N84" s="30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</row>
    <row r="85" spans="1:98" s="32" customFormat="1">
      <c r="A85" s="27"/>
      <c r="B85" s="33" t="s">
        <v>849</v>
      </c>
      <c r="C85" s="30"/>
      <c r="D85" s="30"/>
      <c r="E85" s="30"/>
      <c r="F85" s="30"/>
      <c r="G85" s="30"/>
      <c r="H85" s="36"/>
      <c r="I85" s="30"/>
      <c r="J85" s="30"/>
      <c r="K85" s="30"/>
      <c r="L85" s="30"/>
      <c r="M85" s="30"/>
      <c r="N85" s="30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</row>
    <row r="86" spans="1:98" s="32" customFormat="1">
      <c r="A86" s="27"/>
      <c r="B86" s="33" t="s">
        <v>850</v>
      </c>
      <c r="C86" s="30"/>
      <c r="D86" s="30"/>
      <c r="E86" s="30"/>
      <c r="F86" s="30"/>
      <c r="G86" s="30"/>
      <c r="H86" s="36"/>
      <c r="I86" s="30"/>
      <c r="J86" s="30"/>
      <c r="K86" s="30"/>
      <c r="L86" s="30"/>
      <c r="M86" s="30"/>
      <c r="N86" s="30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</row>
    <row r="87" spans="1:98" s="32" customFormat="1">
      <c r="A87" s="27"/>
      <c r="B87" s="33" t="s">
        <v>851</v>
      </c>
      <c r="C87" s="30"/>
      <c r="D87" s="30"/>
      <c r="E87" s="30"/>
      <c r="F87" s="30"/>
      <c r="G87" s="30"/>
      <c r="H87" s="36"/>
      <c r="I87" s="30"/>
      <c r="J87" s="30"/>
      <c r="K87" s="30"/>
      <c r="L87" s="30"/>
      <c r="M87" s="30"/>
      <c r="N87" s="30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</row>
    <row r="88" spans="1:98" s="32" customFormat="1" ht="12.75" customHeight="1">
      <c r="A88" s="27"/>
      <c r="B88" s="33" t="s">
        <v>852</v>
      </c>
      <c r="C88" s="30"/>
      <c r="D88" s="30"/>
      <c r="E88" s="30"/>
      <c r="F88" s="30"/>
      <c r="G88" s="30"/>
      <c r="H88" s="36"/>
      <c r="I88" s="30"/>
      <c r="J88" s="30"/>
      <c r="K88" s="30"/>
      <c r="L88" s="30"/>
      <c r="M88" s="30"/>
      <c r="N88" s="30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</row>
    <row r="89" spans="1:98" s="32" customFormat="1">
      <c r="A89" s="27"/>
      <c r="B89" s="38" t="s">
        <v>853</v>
      </c>
      <c r="C89" s="30"/>
      <c r="D89" s="30"/>
      <c r="E89" s="30"/>
      <c r="F89" s="30"/>
      <c r="G89" s="30"/>
      <c r="H89" s="36"/>
      <c r="I89" s="30"/>
      <c r="J89" s="30"/>
      <c r="K89" s="30"/>
      <c r="L89" s="30"/>
      <c r="M89" s="30"/>
      <c r="N89" s="30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</row>
    <row r="90" spans="1:98" s="32" customFormat="1" ht="12.75" customHeight="1">
      <c r="A90" s="27"/>
      <c r="B90" s="33" t="s">
        <v>854</v>
      </c>
      <c r="C90" s="30"/>
      <c r="D90" s="30"/>
      <c r="E90" s="30"/>
      <c r="F90" s="30"/>
      <c r="G90" s="30"/>
      <c r="H90" s="36"/>
      <c r="I90" s="30"/>
      <c r="J90" s="30"/>
      <c r="K90" s="30"/>
      <c r="L90" s="30"/>
      <c r="M90" s="30"/>
      <c r="N90" s="30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</row>
    <row r="91" spans="1:98" s="32" customFormat="1">
      <c r="A91" s="27"/>
      <c r="B91" s="33" t="s">
        <v>65</v>
      </c>
      <c r="C91" s="30"/>
      <c r="D91" s="30"/>
      <c r="E91" s="30"/>
      <c r="F91" s="30"/>
      <c r="G91" s="30"/>
      <c r="H91" s="36"/>
      <c r="I91" s="30"/>
      <c r="J91" s="30"/>
      <c r="K91" s="30"/>
      <c r="L91" s="30"/>
      <c r="M91" s="30"/>
      <c r="N91" s="30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</row>
    <row r="92" spans="1:98" s="32" customFormat="1">
      <c r="A92" s="27"/>
      <c r="B92" s="33" t="s">
        <v>295</v>
      </c>
      <c r="C92" s="30"/>
      <c r="D92" s="30"/>
      <c r="E92" s="30"/>
      <c r="F92" s="30"/>
      <c r="G92" s="30"/>
      <c r="H92" s="36"/>
      <c r="I92" s="30"/>
      <c r="J92" s="30"/>
      <c r="K92" s="30"/>
      <c r="L92" s="30"/>
      <c r="M92" s="30"/>
      <c r="N92" s="30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</row>
    <row r="93" spans="1:98" s="32" customFormat="1">
      <c r="A93" s="27"/>
      <c r="B93" s="33" t="s">
        <v>68</v>
      </c>
      <c r="C93" s="30"/>
      <c r="D93" s="30"/>
      <c r="E93" s="30"/>
      <c r="F93" s="30"/>
      <c r="G93" s="30"/>
      <c r="H93" s="36"/>
      <c r="I93" s="30"/>
      <c r="J93" s="30"/>
      <c r="K93" s="30"/>
      <c r="L93" s="30"/>
      <c r="M93" s="30"/>
      <c r="N93" s="30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</row>
    <row r="94" spans="1:98" s="32" customFormat="1" ht="12.75" customHeight="1">
      <c r="A94" s="27"/>
      <c r="B94" s="33" t="s">
        <v>855</v>
      </c>
      <c r="C94" s="30"/>
      <c r="D94" s="30"/>
      <c r="E94" s="30"/>
      <c r="F94" s="30"/>
      <c r="G94" s="30"/>
      <c r="H94" s="36"/>
      <c r="I94" s="30"/>
      <c r="J94" s="30"/>
      <c r="K94" s="30"/>
      <c r="L94" s="30"/>
      <c r="M94" s="30"/>
      <c r="N94" s="30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</row>
    <row r="95" spans="1:98" s="32" customFormat="1">
      <c r="A95" s="27"/>
      <c r="B95" s="33" t="s">
        <v>856</v>
      </c>
      <c r="C95" s="30"/>
      <c r="D95" s="30"/>
      <c r="E95" s="30"/>
      <c r="F95" s="30"/>
      <c r="G95" s="30"/>
      <c r="H95" s="36"/>
      <c r="I95" s="30"/>
      <c r="J95" s="30"/>
      <c r="K95" s="30"/>
      <c r="L95" s="30"/>
      <c r="M95" s="30"/>
      <c r="N95" s="30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</row>
    <row r="96" spans="1:98" s="32" customFormat="1" ht="12.75" customHeight="1">
      <c r="A96" s="27"/>
      <c r="B96" s="33" t="s">
        <v>857</v>
      </c>
      <c r="C96" s="30"/>
      <c r="D96" s="30"/>
      <c r="E96" s="30"/>
      <c r="F96" s="30"/>
      <c r="G96" s="30"/>
      <c r="H96" s="36"/>
      <c r="I96" s="30"/>
      <c r="J96" s="30"/>
      <c r="K96" s="30"/>
      <c r="L96" s="30"/>
      <c r="M96" s="30"/>
      <c r="N96" s="30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</row>
    <row r="97" spans="1:98" s="32" customFormat="1">
      <c r="A97" s="27"/>
      <c r="B97" s="33" t="s">
        <v>858</v>
      </c>
      <c r="C97" s="30"/>
      <c r="D97" s="30"/>
      <c r="E97" s="30"/>
      <c r="F97" s="30"/>
      <c r="G97" s="30"/>
      <c r="H97" s="36"/>
      <c r="I97" s="30"/>
      <c r="J97" s="30"/>
      <c r="K97" s="30"/>
      <c r="L97" s="30"/>
      <c r="M97" s="30"/>
      <c r="N97" s="30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</row>
    <row r="98" spans="1:98" s="32" customFormat="1">
      <c r="A98" s="27"/>
      <c r="B98" s="33" t="s">
        <v>859</v>
      </c>
      <c r="C98" s="30"/>
      <c r="D98" s="30"/>
      <c r="E98" s="30"/>
      <c r="F98" s="30"/>
      <c r="G98" s="30"/>
      <c r="H98" s="36"/>
      <c r="I98" s="30"/>
      <c r="J98" s="30"/>
      <c r="K98" s="30"/>
      <c r="L98" s="30"/>
      <c r="M98" s="30"/>
      <c r="N98" s="30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</row>
    <row r="99" spans="1:98" s="32" customFormat="1">
      <c r="A99" s="27"/>
      <c r="B99" s="33" t="s">
        <v>860</v>
      </c>
      <c r="C99" s="30"/>
      <c r="D99" s="30"/>
      <c r="E99" s="30"/>
      <c r="F99" s="30"/>
      <c r="G99" s="30"/>
      <c r="H99" s="36"/>
      <c r="I99" s="30"/>
      <c r="J99" s="30"/>
      <c r="K99" s="30"/>
      <c r="L99" s="30"/>
      <c r="M99" s="30"/>
      <c r="N99" s="30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</row>
    <row r="100" spans="1:98" s="32" customFormat="1" ht="12.75" customHeight="1">
      <c r="A100" s="27"/>
      <c r="B100" s="33" t="s">
        <v>861</v>
      </c>
      <c r="C100" s="30"/>
      <c r="D100" s="30"/>
      <c r="E100" s="30"/>
      <c r="F100" s="30"/>
      <c r="G100" s="30"/>
      <c r="H100" s="36"/>
      <c r="I100" s="30"/>
      <c r="J100" s="30"/>
      <c r="K100" s="30"/>
      <c r="L100" s="30"/>
      <c r="M100" s="30"/>
      <c r="N100" s="30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</row>
    <row r="101" spans="1:98" s="32" customFormat="1">
      <c r="A101" s="27"/>
      <c r="B101" s="33" t="s">
        <v>862</v>
      </c>
      <c r="C101" s="30"/>
      <c r="D101" s="30"/>
      <c r="E101" s="30"/>
      <c r="F101" s="30"/>
      <c r="G101" s="30"/>
      <c r="H101" s="36"/>
      <c r="I101" s="30"/>
      <c r="J101" s="30"/>
      <c r="K101" s="30"/>
      <c r="L101" s="30"/>
      <c r="M101" s="30"/>
      <c r="N101" s="30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</row>
    <row r="102" spans="1:98" s="32" customFormat="1">
      <c r="A102" s="27"/>
      <c r="B102" s="33" t="s">
        <v>863</v>
      </c>
      <c r="C102" s="30"/>
      <c r="D102" s="30"/>
      <c r="E102" s="30"/>
      <c r="F102" s="30"/>
      <c r="G102" s="30"/>
      <c r="H102" s="36"/>
      <c r="I102" s="30"/>
      <c r="J102" s="30"/>
      <c r="K102" s="30"/>
      <c r="L102" s="30"/>
      <c r="M102" s="30"/>
      <c r="N102" s="30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</row>
    <row r="103" spans="1:98" s="32" customFormat="1">
      <c r="A103" s="27"/>
      <c r="B103" s="33" t="s">
        <v>864</v>
      </c>
      <c r="C103" s="30"/>
      <c r="D103" s="30"/>
      <c r="E103" s="30"/>
      <c r="F103" s="30"/>
      <c r="G103" s="30"/>
      <c r="H103" s="36"/>
      <c r="I103" s="30"/>
      <c r="J103" s="30"/>
      <c r="K103" s="30"/>
      <c r="L103" s="30"/>
      <c r="M103" s="30"/>
      <c r="N103" s="30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</row>
    <row r="104" spans="1:98" s="32" customFormat="1">
      <c r="A104" s="27"/>
      <c r="B104" s="33" t="s">
        <v>865</v>
      </c>
      <c r="C104" s="30"/>
      <c r="D104" s="30"/>
      <c r="E104" s="30"/>
      <c r="F104" s="30"/>
      <c r="G104" s="30"/>
      <c r="H104" s="36"/>
      <c r="I104" s="30"/>
      <c r="J104" s="30"/>
      <c r="K104" s="30"/>
      <c r="L104" s="30"/>
      <c r="M104" s="30"/>
      <c r="N104" s="30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</row>
    <row r="105" spans="1:98" s="32" customFormat="1">
      <c r="A105" s="27"/>
      <c r="B105" s="33" t="s">
        <v>866</v>
      </c>
      <c r="C105" s="30"/>
      <c r="D105" s="30"/>
      <c r="E105" s="30"/>
      <c r="F105" s="30"/>
      <c r="G105" s="30"/>
      <c r="H105" s="36"/>
      <c r="I105" s="30"/>
      <c r="J105" s="30"/>
      <c r="K105" s="30"/>
      <c r="L105" s="30"/>
      <c r="M105" s="30"/>
      <c r="N105" s="30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</row>
    <row r="106" spans="1:98" s="32" customFormat="1">
      <c r="A106" s="27"/>
      <c r="B106" s="33" t="s">
        <v>867</v>
      </c>
      <c r="C106" s="30"/>
      <c r="D106" s="30"/>
      <c r="E106" s="30"/>
      <c r="F106" s="30"/>
      <c r="G106" s="30"/>
      <c r="H106" s="36"/>
      <c r="I106" s="30"/>
      <c r="J106" s="30"/>
      <c r="K106" s="30"/>
      <c r="L106" s="30"/>
      <c r="M106" s="30"/>
      <c r="N106" s="30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</row>
    <row r="107" spans="1:98" s="32" customFormat="1">
      <c r="A107" s="27"/>
      <c r="B107" s="33" t="s">
        <v>868</v>
      </c>
      <c r="C107" s="30"/>
      <c r="D107" s="30"/>
      <c r="E107" s="30"/>
      <c r="F107" s="30"/>
      <c r="G107" s="30"/>
      <c r="H107" s="36"/>
      <c r="I107" s="30"/>
      <c r="J107" s="30"/>
      <c r="K107" s="30"/>
      <c r="L107" s="30"/>
      <c r="M107" s="30"/>
      <c r="N107" s="30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</row>
    <row r="108" spans="1:98" s="32" customFormat="1" ht="12.75" customHeight="1">
      <c r="A108" s="27"/>
      <c r="B108" s="38" t="s">
        <v>869</v>
      </c>
      <c r="C108" s="30"/>
      <c r="D108" s="30"/>
      <c r="E108" s="30"/>
      <c r="F108" s="30"/>
      <c r="G108" s="30"/>
      <c r="H108" s="36"/>
      <c r="I108" s="30"/>
      <c r="J108" s="30"/>
      <c r="K108" s="30"/>
      <c r="L108" s="30"/>
      <c r="M108" s="30"/>
      <c r="N108" s="30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</row>
    <row r="109" spans="1:98" s="32" customFormat="1" ht="12.75" customHeight="1">
      <c r="A109" s="27"/>
      <c r="B109" s="33" t="s">
        <v>870</v>
      </c>
      <c r="C109" s="30"/>
      <c r="D109" s="30"/>
      <c r="E109" s="30"/>
      <c r="F109" s="30"/>
      <c r="G109" s="30"/>
      <c r="H109" s="36"/>
      <c r="I109" s="30"/>
      <c r="J109" s="30"/>
      <c r="K109" s="30"/>
      <c r="L109" s="30"/>
      <c r="M109" s="30"/>
      <c r="N109" s="30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</row>
    <row r="110" spans="1:98" s="32" customFormat="1">
      <c r="A110" s="27"/>
      <c r="B110" s="33" t="s">
        <v>871</v>
      </c>
      <c r="C110" s="30"/>
      <c r="D110" s="30"/>
      <c r="E110" s="30"/>
      <c r="F110" s="30"/>
      <c r="G110" s="30"/>
      <c r="H110" s="36"/>
      <c r="I110" s="30"/>
      <c r="J110" s="30"/>
      <c r="K110" s="30"/>
      <c r="L110" s="30"/>
      <c r="M110" s="30"/>
      <c r="N110" s="30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</row>
    <row r="111" spans="1:98" s="32" customFormat="1">
      <c r="A111" s="27"/>
      <c r="B111" s="33" t="s">
        <v>872</v>
      </c>
      <c r="C111" s="30"/>
      <c r="D111" s="30"/>
      <c r="E111" s="30"/>
      <c r="F111" s="30"/>
      <c r="G111" s="30"/>
      <c r="H111" s="36"/>
      <c r="I111" s="30"/>
      <c r="J111" s="30"/>
      <c r="K111" s="30"/>
      <c r="L111" s="30"/>
      <c r="M111" s="30"/>
      <c r="N111" s="30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</row>
    <row r="112" spans="1:98" s="32" customFormat="1">
      <c r="A112" s="27"/>
      <c r="B112" s="33" t="s">
        <v>873</v>
      </c>
      <c r="C112" s="30"/>
      <c r="D112" s="30"/>
      <c r="E112" s="30"/>
      <c r="F112" s="30"/>
      <c r="G112" s="30"/>
      <c r="H112" s="36"/>
      <c r="I112" s="30"/>
      <c r="J112" s="30"/>
      <c r="K112" s="30"/>
      <c r="L112" s="30"/>
      <c r="M112" s="30"/>
      <c r="N112" s="30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</row>
    <row r="113" spans="1:98" s="32" customFormat="1">
      <c r="A113" s="27"/>
      <c r="B113" s="33" t="s">
        <v>874</v>
      </c>
      <c r="C113" s="30"/>
      <c r="D113" s="30"/>
      <c r="E113" s="30"/>
      <c r="F113" s="30"/>
      <c r="G113" s="30"/>
      <c r="H113" s="36"/>
      <c r="I113" s="30"/>
      <c r="J113" s="30"/>
      <c r="K113" s="30"/>
      <c r="L113" s="30"/>
      <c r="M113" s="30"/>
      <c r="N113" s="30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</row>
    <row r="114" spans="1:98" s="32" customFormat="1">
      <c r="A114" s="27"/>
      <c r="B114" s="33" t="s">
        <v>875</v>
      </c>
      <c r="C114" s="30"/>
      <c r="D114" s="30"/>
      <c r="E114" s="30"/>
      <c r="F114" s="30"/>
      <c r="G114" s="30"/>
      <c r="H114" s="36"/>
      <c r="I114" s="30"/>
      <c r="J114" s="30"/>
      <c r="K114" s="30"/>
      <c r="L114" s="30"/>
      <c r="M114" s="30"/>
      <c r="N114" s="30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</row>
    <row r="115" spans="1:98" s="32" customFormat="1">
      <c r="A115" s="27"/>
      <c r="B115" s="33" t="s">
        <v>876</v>
      </c>
      <c r="C115" s="30"/>
      <c r="D115" s="30"/>
      <c r="E115" s="30"/>
      <c r="F115" s="30"/>
      <c r="G115" s="30"/>
      <c r="H115" s="36"/>
      <c r="I115" s="30"/>
      <c r="J115" s="30"/>
      <c r="K115" s="30"/>
      <c r="L115" s="30"/>
      <c r="M115" s="30"/>
      <c r="N115" s="30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</row>
    <row r="116" spans="1:98" s="32" customFormat="1">
      <c r="A116" s="27"/>
      <c r="B116" s="33" t="s">
        <v>877</v>
      </c>
      <c r="C116" s="30"/>
      <c r="D116" s="30"/>
      <c r="E116" s="30"/>
      <c r="F116" s="30"/>
      <c r="G116" s="30"/>
      <c r="H116" s="36"/>
      <c r="I116" s="30"/>
      <c r="J116" s="30"/>
      <c r="K116" s="30"/>
      <c r="L116" s="30"/>
      <c r="M116" s="30"/>
      <c r="N116" s="30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</row>
    <row r="117" spans="1:98" s="32" customFormat="1">
      <c r="A117" s="27"/>
      <c r="B117" s="33" t="s">
        <v>878</v>
      </c>
      <c r="C117" s="30"/>
      <c r="D117" s="30"/>
      <c r="E117" s="30"/>
      <c r="F117" s="30"/>
      <c r="G117" s="30"/>
      <c r="H117" s="36"/>
      <c r="I117" s="30"/>
      <c r="J117" s="30"/>
      <c r="K117" s="30"/>
      <c r="L117" s="30"/>
      <c r="M117" s="30"/>
      <c r="N117" s="30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</row>
    <row r="118" spans="1:98" s="32" customFormat="1">
      <c r="A118" s="27"/>
      <c r="B118" s="33" t="s">
        <v>879</v>
      </c>
      <c r="C118" s="30"/>
      <c r="D118" s="30"/>
      <c r="E118" s="30"/>
      <c r="F118" s="30"/>
      <c r="G118" s="30"/>
      <c r="H118" s="36"/>
      <c r="I118" s="30"/>
      <c r="J118" s="30"/>
      <c r="K118" s="30"/>
      <c r="L118" s="30"/>
      <c r="M118" s="30"/>
      <c r="N118" s="30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</row>
    <row r="119" spans="1:98" s="32" customFormat="1">
      <c r="A119" s="27"/>
      <c r="B119" s="33" t="s">
        <v>880</v>
      </c>
      <c r="C119" s="30"/>
      <c r="D119" s="30"/>
      <c r="E119" s="30"/>
      <c r="F119" s="30"/>
      <c r="G119" s="30"/>
      <c r="H119" s="36"/>
      <c r="I119" s="30"/>
      <c r="J119" s="30"/>
      <c r="K119" s="30"/>
      <c r="L119" s="30"/>
      <c r="M119" s="30"/>
      <c r="N119" s="30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</row>
    <row r="120" spans="1:98" s="32" customFormat="1">
      <c r="A120" s="27"/>
      <c r="B120" s="33" t="s">
        <v>881</v>
      </c>
      <c r="C120" s="30"/>
      <c r="D120" s="30"/>
      <c r="E120" s="30"/>
      <c r="F120" s="30"/>
      <c r="G120" s="30"/>
      <c r="H120" s="36"/>
      <c r="I120" s="30"/>
      <c r="J120" s="30"/>
      <c r="K120" s="30"/>
      <c r="L120" s="30"/>
      <c r="M120" s="30"/>
      <c r="N120" s="30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</row>
    <row r="121" spans="1:98" s="32" customFormat="1">
      <c r="A121" s="27"/>
      <c r="B121" s="38" t="s">
        <v>882</v>
      </c>
      <c r="C121" s="30"/>
      <c r="D121" s="30"/>
      <c r="E121" s="30"/>
      <c r="F121" s="30"/>
      <c r="G121" s="30"/>
      <c r="H121" s="36"/>
      <c r="I121" s="30"/>
      <c r="J121" s="30"/>
      <c r="K121" s="30"/>
      <c r="L121" s="30"/>
      <c r="M121" s="30"/>
      <c r="N121" s="30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</row>
    <row r="122" spans="1:98" s="32" customFormat="1">
      <c r="A122" s="27"/>
      <c r="B122" s="33" t="s">
        <v>883</v>
      </c>
      <c r="C122" s="30"/>
      <c r="D122" s="30"/>
      <c r="E122" s="30"/>
      <c r="F122" s="30"/>
      <c r="G122" s="30"/>
      <c r="H122" s="36"/>
      <c r="I122" s="30"/>
      <c r="J122" s="30"/>
      <c r="K122" s="30"/>
      <c r="L122" s="30"/>
      <c r="M122" s="30"/>
      <c r="N122" s="30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</row>
    <row r="123" spans="1:98" s="32" customFormat="1">
      <c r="A123" s="27"/>
      <c r="B123" s="33" t="s">
        <v>884</v>
      </c>
      <c r="C123" s="30"/>
      <c r="D123" s="30"/>
      <c r="E123" s="30"/>
      <c r="F123" s="30"/>
      <c r="G123" s="30"/>
      <c r="H123" s="36"/>
      <c r="I123" s="30"/>
      <c r="J123" s="30"/>
      <c r="K123" s="30"/>
      <c r="L123" s="30"/>
      <c r="M123" s="30"/>
      <c r="N123" s="30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</row>
    <row r="124" spans="1:98" s="32" customFormat="1">
      <c r="A124" s="27"/>
      <c r="B124" s="38" t="s">
        <v>885</v>
      </c>
      <c r="C124" s="30"/>
      <c r="D124" s="30"/>
      <c r="E124" s="30"/>
      <c r="F124" s="30"/>
      <c r="G124" s="30"/>
      <c r="H124" s="36"/>
      <c r="I124" s="30"/>
      <c r="J124" s="30"/>
      <c r="K124" s="30"/>
      <c r="L124" s="30"/>
      <c r="M124" s="30"/>
      <c r="N124" s="30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</row>
    <row r="125" spans="1:98" s="32" customFormat="1">
      <c r="A125" s="27"/>
      <c r="B125" s="33" t="s">
        <v>886</v>
      </c>
      <c r="C125" s="30"/>
      <c r="D125" s="30"/>
      <c r="E125" s="30"/>
      <c r="F125" s="30"/>
      <c r="G125" s="30"/>
      <c r="H125" s="36"/>
      <c r="I125" s="30"/>
      <c r="J125" s="30"/>
      <c r="K125" s="30"/>
      <c r="L125" s="30"/>
      <c r="M125" s="30"/>
      <c r="N125" s="30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</row>
    <row r="126" spans="1:98" s="32" customFormat="1">
      <c r="A126" s="27"/>
      <c r="B126" s="33" t="s">
        <v>887</v>
      </c>
      <c r="C126" s="30"/>
      <c r="D126" s="30"/>
      <c r="E126" s="30"/>
      <c r="F126" s="30"/>
      <c r="G126" s="30"/>
      <c r="H126" s="36"/>
      <c r="I126" s="30"/>
      <c r="J126" s="30"/>
      <c r="K126" s="30"/>
      <c r="L126" s="30"/>
      <c r="M126" s="30"/>
      <c r="N126" s="30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</row>
    <row r="127" spans="1:98" s="32" customFormat="1">
      <c r="A127" s="27"/>
      <c r="B127" s="33" t="s">
        <v>888</v>
      </c>
      <c r="C127" s="30"/>
      <c r="D127" s="30"/>
      <c r="E127" s="30"/>
      <c r="F127" s="30"/>
      <c r="G127" s="30"/>
      <c r="H127" s="36"/>
      <c r="I127" s="30"/>
      <c r="J127" s="30"/>
      <c r="K127" s="30"/>
      <c r="L127" s="30"/>
      <c r="M127" s="30"/>
      <c r="N127" s="30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</row>
    <row r="128" spans="1:98" s="32" customFormat="1">
      <c r="A128" s="27"/>
      <c r="B128" s="33" t="s">
        <v>889</v>
      </c>
      <c r="C128" s="30"/>
      <c r="D128" s="30"/>
      <c r="E128" s="30"/>
      <c r="F128" s="30"/>
      <c r="G128" s="30"/>
      <c r="H128" s="36"/>
      <c r="I128" s="30"/>
      <c r="J128" s="30"/>
      <c r="K128" s="30"/>
      <c r="L128" s="30"/>
      <c r="M128" s="30"/>
      <c r="N128" s="30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</row>
    <row r="129" spans="1:98" s="32" customFormat="1">
      <c r="A129" s="27"/>
      <c r="B129" s="33" t="s">
        <v>890</v>
      </c>
      <c r="C129" s="30"/>
      <c r="D129" s="30"/>
      <c r="E129" s="30"/>
      <c r="F129" s="30"/>
      <c r="G129" s="30"/>
      <c r="H129" s="36"/>
      <c r="I129" s="30"/>
      <c r="J129" s="30"/>
      <c r="K129" s="30"/>
      <c r="L129" s="30"/>
      <c r="M129" s="30"/>
      <c r="N129" s="30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</row>
    <row r="130" spans="1:98" s="32" customFormat="1">
      <c r="A130" s="27"/>
      <c r="B130" s="33" t="s">
        <v>891</v>
      </c>
      <c r="C130" s="30"/>
      <c r="D130" s="30"/>
      <c r="E130" s="30"/>
      <c r="F130" s="30"/>
      <c r="G130" s="30"/>
      <c r="H130" s="36"/>
      <c r="I130" s="30"/>
      <c r="J130" s="30"/>
      <c r="K130" s="30"/>
      <c r="L130" s="30"/>
      <c r="M130" s="30"/>
      <c r="N130" s="30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</row>
    <row r="131" spans="1:98" s="32" customFormat="1">
      <c r="A131" s="27"/>
      <c r="B131" s="33" t="s">
        <v>892</v>
      </c>
      <c r="C131" s="30"/>
      <c r="D131" s="30"/>
      <c r="E131" s="30"/>
      <c r="F131" s="30"/>
      <c r="G131" s="30"/>
      <c r="H131" s="36"/>
      <c r="I131" s="30"/>
      <c r="J131" s="30"/>
      <c r="K131" s="30"/>
      <c r="L131" s="30"/>
      <c r="M131" s="30"/>
      <c r="N131" s="30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</row>
    <row r="132" spans="1:98" s="32" customFormat="1">
      <c r="A132" s="27"/>
      <c r="B132" s="33" t="s">
        <v>893</v>
      </c>
      <c r="C132" s="30"/>
      <c r="D132" s="30"/>
      <c r="E132" s="30"/>
      <c r="F132" s="30"/>
      <c r="G132" s="30"/>
      <c r="H132" s="36"/>
      <c r="I132" s="30"/>
      <c r="J132" s="30"/>
      <c r="K132" s="30"/>
      <c r="L132" s="30"/>
      <c r="M132" s="30"/>
      <c r="N132" s="30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</row>
    <row r="133" spans="1:98" s="32" customFormat="1">
      <c r="A133" s="27"/>
      <c r="B133" s="33" t="s">
        <v>894</v>
      </c>
      <c r="C133" s="30"/>
      <c r="D133" s="30"/>
      <c r="E133" s="30"/>
      <c r="F133" s="30"/>
      <c r="G133" s="30"/>
      <c r="H133" s="36"/>
      <c r="I133" s="30"/>
      <c r="J133" s="30"/>
      <c r="K133" s="30"/>
      <c r="L133" s="30"/>
      <c r="M133" s="30"/>
      <c r="N133" s="30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</row>
    <row r="134" spans="1:98" s="32" customFormat="1">
      <c r="A134" s="27"/>
      <c r="B134" s="33" t="s">
        <v>895</v>
      </c>
      <c r="C134" s="30"/>
      <c r="D134" s="30"/>
      <c r="E134" s="30"/>
      <c r="F134" s="30"/>
      <c r="G134" s="30"/>
      <c r="H134" s="36"/>
      <c r="I134" s="30"/>
      <c r="J134" s="30"/>
      <c r="K134" s="30"/>
      <c r="L134" s="30"/>
      <c r="M134" s="30"/>
      <c r="N134" s="30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</row>
    <row r="135" spans="1:98" s="32" customFormat="1">
      <c r="A135" s="27"/>
      <c r="B135" s="33" t="s">
        <v>896</v>
      </c>
      <c r="C135" s="30"/>
      <c r="D135" s="30"/>
      <c r="E135" s="30"/>
      <c r="F135" s="30"/>
      <c r="G135" s="30"/>
      <c r="H135" s="36"/>
      <c r="I135" s="30"/>
      <c r="J135" s="30"/>
      <c r="K135" s="30"/>
      <c r="L135" s="30"/>
      <c r="M135" s="30"/>
      <c r="N135" s="30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</row>
    <row r="136" spans="1:98" s="32" customFormat="1">
      <c r="A136" s="27"/>
      <c r="B136" s="33" t="s">
        <v>897</v>
      </c>
      <c r="C136" s="30"/>
      <c r="D136" s="30"/>
      <c r="E136" s="30"/>
      <c r="F136" s="30"/>
      <c r="G136" s="30"/>
      <c r="H136" s="36"/>
      <c r="I136" s="30"/>
      <c r="J136" s="30"/>
      <c r="K136" s="30"/>
      <c r="L136" s="30"/>
      <c r="M136" s="30"/>
      <c r="N136" s="30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</row>
    <row r="137" spans="1:98" s="32" customFormat="1">
      <c r="A137" s="27"/>
      <c r="B137" s="33" t="s">
        <v>898</v>
      </c>
      <c r="C137" s="30"/>
      <c r="D137" s="30"/>
      <c r="E137" s="30"/>
      <c r="F137" s="30"/>
      <c r="G137" s="30"/>
      <c r="H137" s="36"/>
      <c r="I137" s="30"/>
      <c r="J137" s="30"/>
      <c r="K137" s="30"/>
      <c r="L137" s="30"/>
      <c r="M137" s="30"/>
      <c r="N137" s="30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</row>
    <row r="138" spans="1:98" s="32" customFormat="1">
      <c r="A138" s="27"/>
      <c r="B138" s="33" t="s">
        <v>899</v>
      </c>
      <c r="C138" s="30"/>
      <c r="D138" s="30"/>
      <c r="E138" s="30"/>
      <c r="F138" s="30"/>
      <c r="G138" s="30"/>
      <c r="H138" s="36"/>
      <c r="I138" s="30"/>
      <c r="J138" s="30"/>
      <c r="K138" s="30"/>
      <c r="L138" s="30"/>
      <c r="M138" s="30"/>
      <c r="N138" s="30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</row>
    <row r="139" spans="1:98" s="32" customFormat="1">
      <c r="A139" s="27"/>
      <c r="B139" s="38" t="s">
        <v>900</v>
      </c>
      <c r="C139" s="30"/>
      <c r="D139" s="30"/>
      <c r="E139" s="30"/>
      <c r="F139" s="30"/>
      <c r="G139" s="30"/>
      <c r="H139" s="36"/>
      <c r="I139" s="30"/>
      <c r="J139" s="30"/>
      <c r="K139" s="30"/>
      <c r="L139" s="30"/>
      <c r="M139" s="30"/>
      <c r="N139" s="30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</row>
    <row r="140" spans="1:98" s="32" customFormat="1">
      <c r="A140" s="27"/>
      <c r="B140" s="33" t="s">
        <v>901</v>
      </c>
      <c r="C140" s="30"/>
      <c r="D140" s="30"/>
      <c r="E140" s="30"/>
      <c r="F140" s="30"/>
      <c r="G140" s="30"/>
      <c r="H140" s="36"/>
      <c r="I140" s="30"/>
      <c r="J140" s="30"/>
      <c r="K140" s="30"/>
      <c r="L140" s="30"/>
      <c r="M140" s="30"/>
      <c r="N140" s="30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</row>
    <row r="141" spans="1:98" s="32" customFormat="1">
      <c r="A141" s="27"/>
      <c r="B141" s="33" t="s">
        <v>902</v>
      </c>
      <c r="C141" s="30"/>
      <c r="D141" s="30"/>
      <c r="E141" s="30"/>
      <c r="F141" s="30"/>
      <c r="G141" s="30"/>
      <c r="H141" s="36"/>
      <c r="I141" s="30"/>
      <c r="J141" s="30"/>
      <c r="K141" s="30"/>
      <c r="L141" s="30"/>
      <c r="M141" s="30"/>
      <c r="N141" s="30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</row>
    <row r="142" spans="1:98" s="32" customFormat="1">
      <c r="A142" s="27"/>
      <c r="B142" s="33" t="s">
        <v>903</v>
      </c>
      <c r="C142" s="30"/>
      <c r="D142" s="30"/>
      <c r="E142" s="30"/>
      <c r="F142" s="30"/>
      <c r="G142" s="30"/>
      <c r="H142" s="36"/>
      <c r="I142" s="30"/>
      <c r="J142" s="30"/>
      <c r="K142" s="30"/>
      <c r="L142" s="30"/>
      <c r="M142" s="30"/>
      <c r="N142" s="30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</row>
    <row r="143" spans="1:98" s="32" customFormat="1">
      <c r="A143" s="27"/>
      <c r="B143" s="33" t="s">
        <v>904</v>
      </c>
      <c r="C143" s="30"/>
      <c r="D143" s="30"/>
      <c r="E143" s="30"/>
      <c r="F143" s="30"/>
      <c r="G143" s="30"/>
      <c r="H143" s="36"/>
      <c r="I143" s="30"/>
      <c r="J143" s="30"/>
      <c r="K143" s="30"/>
      <c r="L143" s="30"/>
      <c r="M143" s="30"/>
      <c r="N143" s="30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</row>
    <row r="144" spans="1:98" s="32" customFormat="1" ht="12.75" customHeight="1">
      <c r="A144" s="27"/>
      <c r="B144" s="33" t="s">
        <v>336</v>
      </c>
      <c r="C144" s="30"/>
      <c r="D144" s="30"/>
      <c r="E144" s="30"/>
      <c r="F144" s="30"/>
      <c r="G144" s="30"/>
      <c r="H144" s="36"/>
      <c r="I144" s="30"/>
      <c r="J144" s="30"/>
      <c r="K144" s="30"/>
      <c r="L144" s="30"/>
      <c r="M144" s="30"/>
      <c r="N144" s="30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</row>
    <row r="145" spans="1:98" s="32" customFormat="1" ht="12.75" customHeight="1">
      <c r="A145" s="27"/>
      <c r="B145" s="33" t="s">
        <v>905</v>
      </c>
      <c r="C145" s="30"/>
      <c r="D145" s="30"/>
      <c r="E145" s="30"/>
      <c r="F145" s="30"/>
      <c r="G145" s="30"/>
      <c r="H145" s="36"/>
      <c r="I145" s="30"/>
      <c r="J145" s="30"/>
      <c r="K145" s="30"/>
      <c r="L145" s="30"/>
      <c r="M145" s="30"/>
      <c r="N145" s="30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</row>
    <row r="146" spans="1:98" s="32" customFormat="1">
      <c r="A146" s="27"/>
      <c r="B146" s="33" t="s">
        <v>98</v>
      </c>
      <c r="C146" s="30"/>
      <c r="D146" s="30"/>
      <c r="E146" s="30"/>
      <c r="F146" s="30"/>
      <c r="G146" s="30"/>
      <c r="H146" s="36"/>
      <c r="I146" s="30"/>
      <c r="J146" s="30"/>
      <c r="K146" s="30"/>
      <c r="L146" s="30"/>
      <c r="M146" s="30"/>
      <c r="N146" s="30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</row>
    <row r="147" spans="1:98" s="32" customFormat="1" ht="12.75" customHeight="1">
      <c r="A147" s="27"/>
      <c r="B147" s="33" t="s">
        <v>906</v>
      </c>
      <c r="C147" s="30"/>
      <c r="D147" s="30"/>
      <c r="E147" s="30"/>
      <c r="F147" s="30"/>
      <c r="G147" s="30"/>
      <c r="H147" s="36"/>
      <c r="I147" s="30"/>
      <c r="J147" s="30"/>
      <c r="K147" s="30"/>
      <c r="L147" s="30"/>
      <c r="M147" s="30"/>
      <c r="N147" s="30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</row>
    <row r="148" spans="1:98" s="32" customFormat="1">
      <c r="A148" s="27"/>
      <c r="B148" s="33" t="s">
        <v>907</v>
      </c>
      <c r="C148" s="30"/>
      <c r="D148" s="30"/>
      <c r="E148" s="30"/>
      <c r="F148" s="30"/>
      <c r="G148" s="30"/>
      <c r="H148" s="36"/>
      <c r="I148" s="30"/>
      <c r="J148" s="30"/>
      <c r="K148" s="30"/>
      <c r="L148" s="30"/>
      <c r="M148" s="30"/>
      <c r="N148" s="30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</row>
    <row r="149" spans="1:98" s="32" customFormat="1">
      <c r="A149" s="27"/>
      <c r="B149" s="33" t="s">
        <v>908</v>
      </c>
      <c r="C149" s="30"/>
      <c r="D149" s="30"/>
      <c r="E149" s="30"/>
      <c r="F149" s="30"/>
      <c r="G149" s="30"/>
      <c r="H149" s="36"/>
      <c r="I149" s="30"/>
      <c r="J149" s="30"/>
      <c r="K149" s="30"/>
      <c r="L149" s="30"/>
      <c r="M149" s="30"/>
      <c r="N149" s="30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</row>
    <row r="150" spans="1:98" s="32" customFormat="1" ht="12.75" customHeight="1">
      <c r="A150" s="27"/>
      <c r="B150" s="33" t="s">
        <v>909</v>
      </c>
      <c r="C150" s="30"/>
      <c r="D150" s="30"/>
      <c r="E150" s="30"/>
      <c r="F150" s="30"/>
      <c r="G150" s="30"/>
      <c r="H150" s="36"/>
      <c r="I150" s="30"/>
      <c r="J150" s="30"/>
      <c r="K150" s="30"/>
      <c r="L150" s="30"/>
      <c r="M150" s="30"/>
      <c r="N150" s="30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</row>
    <row r="151" spans="1:98" s="32" customFormat="1">
      <c r="A151" s="27"/>
      <c r="B151" s="33" t="s">
        <v>910</v>
      </c>
      <c r="C151" s="30"/>
      <c r="D151" s="30"/>
      <c r="E151" s="30"/>
      <c r="F151" s="30"/>
      <c r="G151" s="30"/>
      <c r="H151" s="36"/>
      <c r="I151" s="30"/>
      <c r="J151" s="30"/>
      <c r="K151" s="30"/>
      <c r="L151" s="30"/>
      <c r="M151" s="30"/>
      <c r="N151" s="30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</row>
    <row r="152" spans="1:98" s="32" customFormat="1">
      <c r="A152" s="27"/>
      <c r="B152" s="33" t="s">
        <v>911</v>
      </c>
      <c r="C152" s="30"/>
      <c r="D152" s="30"/>
      <c r="E152" s="30"/>
      <c r="F152" s="30"/>
      <c r="G152" s="30"/>
      <c r="H152" s="36"/>
      <c r="I152" s="30"/>
      <c r="J152" s="30"/>
      <c r="K152" s="30"/>
      <c r="L152" s="30"/>
      <c r="M152" s="30"/>
      <c r="N152" s="30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</row>
    <row r="153" spans="1:98" s="32" customFormat="1">
      <c r="A153" s="27"/>
      <c r="B153" s="33" t="s">
        <v>912</v>
      </c>
      <c r="C153" s="30"/>
      <c r="D153" s="30"/>
      <c r="E153" s="30"/>
      <c r="F153" s="30"/>
      <c r="G153" s="30"/>
      <c r="H153" s="36"/>
      <c r="I153" s="30"/>
      <c r="J153" s="30"/>
      <c r="K153" s="30"/>
      <c r="L153" s="30"/>
      <c r="M153" s="30"/>
      <c r="N153" s="30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</row>
    <row r="154" spans="1:98" s="32" customFormat="1" ht="12.75" customHeight="1">
      <c r="A154" s="27"/>
      <c r="B154" s="38" t="s">
        <v>913</v>
      </c>
      <c r="C154" s="30"/>
      <c r="D154" s="30"/>
      <c r="E154" s="30"/>
      <c r="F154" s="30"/>
      <c r="G154" s="30"/>
      <c r="H154" s="36"/>
      <c r="I154" s="30"/>
      <c r="J154" s="30"/>
      <c r="K154" s="30"/>
      <c r="L154" s="30"/>
      <c r="M154" s="30"/>
      <c r="N154" s="30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</row>
    <row r="155" spans="1:98" s="32" customFormat="1">
      <c r="A155" s="27"/>
      <c r="B155" s="33" t="s">
        <v>914</v>
      </c>
      <c r="C155" s="30"/>
      <c r="D155" s="30"/>
      <c r="E155" s="30"/>
      <c r="F155" s="30"/>
      <c r="G155" s="30"/>
      <c r="H155" s="36"/>
      <c r="I155" s="30"/>
      <c r="J155" s="30"/>
      <c r="K155" s="30"/>
      <c r="L155" s="30"/>
      <c r="M155" s="30"/>
      <c r="N155" s="30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</row>
    <row r="156" spans="1:98" s="32" customFormat="1">
      <c r="A156" s="27"/>
      <c r="B156" s="33" t="s">
        <v>915</v>
      </c>
      <c r="C156" s="30"/>
      <c r="D156" s="30"/>
      <c r="E156" s="30"/>
      <c r="F156" s="30"/>
      <c r="G156" s="30"/>
      <c r="H156" s="36"/>
      <c r="I156" s="30"/>
      <c r="J156" s="30"/>
      <c r="K156" s="30"/>
      <c r="L156" s="30"/>
      <c r="M156" s="30"/>
      <c r="N156" s="30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</row>
    <row r="157" spans="1:98" s="32" customFormat="1" ht="12.75" customHeight="1">
      <c r="A157" s="27"/>
      <c r="B157" s="38" t="s">
        <v>916</v>
      </c>
      <c r="C157" s="30"/>
      <c r="D157" s="30"/>
      <c r="E157" s="30"/>
      <c r="F157" s="30"/>
      <c r="G157" s="30"/>
      <c r="H157" s="36"/>
      <c r="I157" s="30"/>
      <c r="J157" s="30"/>
      <c r="K157" s="30"/>
      <c r="L157" s="30"/>
      <c r="M157" s="30"/>
      <c r="N157" s="30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</row>
    <row r="158" spans="1:98" s="32" customFormat="1">
      <c r="A158" s="27"/>
      <c r="B158" s="33" t="s">
        <v>917</v>
      </c>
      <c r="C158" s="30"/>
      <c r="D158" s="30"/>
      <c r="E158" s="30"/>
      <c r="F158" s="30"/>
      <c r="G158" s="30"/>
      <c r="H158" s="36"/>
      <c r="I158" s="30"/>
      <c r="J158" s="30"/>
      <c r="K158" s="30"/>
      <c r="L158" s="30"/>
      <c r="M158" s="30"/>
      <c r="N158" s="30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</row>
    <row r="159" spans="1:98" s="32" customFormat="1">
      <c r="A159" s="27"/>
      <c r="B159" s="33" t="s">
        <v>918</v>
      </c>
      <c r="C159" s="30"/>
      <c r="D159" s="30"/>
      <c r="E159" s="30"/>
      <c r="F159" s="30"/>
      <c r="G159" s="30"/>
      <c r="H159" s="36"/>
      <c r="I159" s="30"/>
      <c r="J159" s="30"/>
      <c r="K159" s="30"/>
      <c r="L159" s="30"/>
      <c r="M159" s="30"/>
      <c r="N159" s="30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</row>
    <row r="160" spans="1:98" s="32" customFormat="1" ht="12.75" customHeight="1">
      <c r="A160" s="27"/>
      <c r="B160" s="38" t="s">
        <v>919</v>
      </c>
      <c r="C160" s="30"/>
      <c r="D160" s="30"/>
      <c r="E160" s="30"/>
      <c r="F160" s="30"/>
      <c r="G160" s="30"/>
      <c r="H160" s="36"/>
      <c r="I160" s="30"/>
      <c r="J160" s="30"/>
      <c r="K160" s="30"/>
      <c r="L160" s="30"/>
      <c r="M160" s="30"/>
      <c r="N160" s="30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</row>
    <row r="161" spans="1:98" s="32" customFormat="1">
      <c r="A161" s="27"/>
      <c r="B161" s="33" t="s">
        <v>920</v>
      </c>
      <c r="C161" s="30"/>
      <c r="D161" s="30"/>
      <c r="E161" s="30"/>
      <c r="F161" s="30"/>
      <c r="G161" s="30"/>
      <c r="H161" s="36"/>
      <c r="I161" s="30"/>
      <c r="J161" s="30"/>
      <c r="K161" s="30"/>
      <c r="L161" s="30"/>
      <c r="M161" s="30"/>
      <c r="N161" s="30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</row>
    <row r="162" spans="1:98" s="32" customFormat="1" ht="12.75" customHeight="1">
      <c r="A162" s="27"/>
      <c r="B162" s="33" t="s">
        <v>921</v>
      </c>
      <c r="C162" s="30"/>
      <c r="D162" s="30"/>
      <c r="E162" s="30"/>
      <c r="F162" s="30"/>
      <c r="G162" s="30"/>
      <c r="H162" s="36"/>
      <c r="I162" s="30"/>
      <c r="J162" s="30"/>
      <c r="K162" s="30"/>
      <c r="L162" s="30"/>
      <c r="M162" s="30"/>
      <c r="N162" s="30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</row>
    <row r="163" spans="1:98" s="32" customFormat="1" ht="12.75" customHeight="1">
      <c r="A163" s="27"/>
      <c r="B163" s="38" t="s">
        <v>922</v>
      </c>
      <c r="C163" s="30"/>
      <c r="D163" s="30"/>
      <c r="E163" s="30"/>
      <c r="F163" s="30"/>
      <c r="G163" s="30"/>
      <c r="H163" s="36"/>
      <c r="I163" s="30"/>
      <c r="J163" s="30"/>
      <c r="K163" s="30"/>
      <c r="L163" s="30"/>
      <c r="M163" s="30"/>
      <c r="N163" s="30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</row>
    <row r="164" spans="1:98" s="32" customFormat="1">
      <c r="A164" s="27"/>
      <c r="B164" s="33" t="s">
        <v>923</v>
      </c>
      <c r="C164" s="30"/>
      <c r="D164" s="30"/>
      <c r="E164" s="30"/>
      <c r="F164" s="30"/>
      <c r="G164" s="30"/>
      <c r="H164" s="36"/>
      <c r="I164" s="30"/>
      <c r="J164" s="30"/>
      <c r="K164" s="30"/>
      <c r="L164" s="30"/>
      <c r="M164" s="30"/>
      <c r="N164" s="30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</row>
    <row r="165" spans="1:98" s="32" customFormat="1">
      <c r="A165" s="27"/>
      <c r="B165" s="33" t="s">
        <v>924</v>
      </c>
      <c r="C165" s="30"/>
      <c r="D165" s="30"/>
      <c r="E165" s="30"/>
      <c r="F165" s="30"/>
      <c r="G165" s="30"/>
      <c r="H165" s="36"/>
      <c r="I165" s="30"/>
      <c r="J165" s="30"/>
      <c r="K165" s="30"/>
      <c r="L165" s="30"/>
      <c r="M165" s="30"/>
      <c r="N165" s="30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</row>
    <row r="166" spans="1:98" s="32" customFormat="1">
      <c r="A166" s="27"/>
      <c r="B166" s="33" t="s">
        <v>925</v>
      </c>
      <c r="C166" s="30"/>
      <c r="D166" s="30"/>
      <c r="E166" s="30"/>
      <c r="F166" s="30"/>
      <c r="G166" s="30"/>
      <c r="H166" s="36"/>
      <c r="I166" s="30"/>
      <c r="J166" s="30"/>
      <c r="K166" s="30"/>
      <c r="L166" s="30"/>
      <c r="M166" s="30"/>
      <c r="N166" s="30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</row>
    <row r="167" spans="1:98" s="32" customFormat="1">
      <c r="A167" s="27"/>
      <c r="B167" s="33" t="s">
        <v>926</v>
      </c>
      <c r="C167" s="30"/>
      <c r="D167" s="30"/>
      <c r="E167" s="30"/>
      <c r="F167" s="30"/>
      <c r="G167" s="30"/>
      <c r="H167" s="36"/>
      <c r="I167" s="30"/>
      <c r="J167" s="30"/>
      <c r="K167" s="30"/>
      <c r="L167" s="30"/>
      <c r="M167" s="30"/>
      <c r="N167" s="30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</row>
    <row r="168" spans="1:98" s="32" customFormat="1">
      <c r="A168" s="27"/>
      <c r="B168" s="33" t="s">
        <v>927</v>
      </c>
      <c r="C168" s="30"/>
      <c r="D168" s="30"/>
      <c r="E168" s="30"/>
      <c r="F168" s="30"/>
      <c r="G168" s="30"/>
      <c r="H168" s="36"/>
      <c r="I168" s="30"/>
      <c r="J168" s="30"/>
      <c r="K168" s="30"/>
      <c r="L168" s="30"/>
      <c r="M168" s="30"/>
      <c r="N168" s="30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</row>
    <row r="169" spans="1:98" s="32" customFormat="1">
      <c r="A169" s="27"/>
      <c r="B169" s="38" t="s">
        <v>928</v>
      </c>
      <c r="C169" s="30"/>
      <c r="D169" s="30"/>
      <c r="E169" s="30"/>
      <c r="F169" s="30"/>
      <c r="G169" s="30"/>
      <c r="H169" s="36"/>
      <c r="I169" s="30"/>
      <c r="J169" s="30"/>
      <c r="K169" s="30"/>
      <c r="L169" s="30"/>
      <c r="M169" s="30"/>
      <c r="N169" s="30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</row>
    <row r="170" spans="1:98" s="32" customFormat="1">
      <c r="A170" s="27"/>
      <c r="B170" s="33" t="s">
        <v>929</v>
      </c>
      <c r="C170" s="30"/>
      <c r="D170" s="30"/>
      <c r="E170" s="30"/>
      <c r="F170" s="30"/>
      <c r="G170" s="30"/>
      <c r="H170" s="36"/>
      <c r="I170" s="30"/>
      <c r="J170" s="30"/>
      <c r="K170" s="30"/>
      <c r="L170" s="30"/>
      <c r="M170" s="30"/>
      <c r="N170" s="30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</row>
    <row r="171" spans="1:98" s="32" customFormat="1" ht="12.75" customHeight="1">
      <c r="A171" s="27"/>
      <c r="B171" s="33" t="s">
        <v>930</v>
      </c>
      <c r="C171" s="30"/>
      <c r="D171" s="30"/>
      <c r="E171" s="30"/>
      <c r="F171" s="30"/>
      <c r="G171" s="30"/>
      <c r="H171" s="36"/>
      <c r="I171" s="30"/>
      <c r="J171" s="30"/>
      <c r="K171" s="30"/>
      <c r="L171" s="30"/>
      <c r="M171" s="30"/>
      <c r="N171" s="30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</row>
    <row r="172" spans="1:98" s="32" customFormat="1" ht="12.75" customHeight="1">
      <c r="A172" s="27"/>
      <c r="B172" s="33" t="s">
        <v>931</v>
      </c>
      <c r="C172" s="30"/>
      <c r="D172" s="30"/>
      <c r="E172" s="30"/>
      <c r="F172" s="30"/>
      <c r="G172" s="30"/>
      <c r="H172" s="36"/>
      <c r="I172" s="30"/>
      <c r="J172" s="30"/>
      <c r="K172" s="30"/>
      <c r="L172" s="30"/>
      <c r="M172" s="30"/>
      <c r="N172" s="30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</row>
    <row r="173" spans="1:98" s="32" customFormat="1">
      <c r="A173" s="27"/>
      <c r="B173" s="38" t="s">
        <v>932</v>
      </c>
      <c r="C173" s="30"/>
      <c r="D173" s="30"/>
      <c r="E173" s="30"/>
      <c r="F173" s="30"/>
      <c r="G173" s="30"/>
      <c r="H173" s="36"/>
      <c r="I173" s="30"/>
      <c r="J173" s="30"/>
      <c r="K173" s="30"/>
      <c r="L173" s="30"/>
      <c r="M173" s="30"/>
      <c r="N173" s="30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</row>
    <row r="174" spans="1:98" s="32" customFormat="1" ht="12.75" customHeight="1">
      <c r="A174" s="27"/>
      <c r="B174" s="33" t="s">
        <v>933</v>
      </c>
      <c r="C174" s="30"/>
      <c r="D174" s="30"/>
      <c r="E174" s="30"/>
      <c r="F174" s="30"/>
      <c r="G174" s="30"/>
      <c r="H174" s="36"/>
      <c r="I174" s="30"/>
      <c r="J174" s="30"/>
      <c r="K174" s="30"/>
      <c r="L174" s="30"/>
      <c r="M174" s="30"/>
      <c r="N174" s="30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</row>
    <row r="175" spans="1:98" s="32" customFormat="1">
      <c r="A175" s="27"/>
      <c r="B175" s="33" t="s">
        <v>934</v>
      </c>
      <c r="C175" s="30"/>
      <c r="D175" s="30"/>
      <c r="E175" s="30"/>
      <c r="F175" s="30"/>
      <c r="G175" s="30"/>
      <c r="H175" s="36"/>
      <c r="I175" s="30"/>
      <c r="J175" s="30"/>
      <c r="K175" s="30"/>
      <c r="L175" s="30"/>
      <c r="M175" s="30"/>
      <c r="N175" s="30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</row>
    <row r="176" spans="1:98" s="32" customFormat="1">
      <c r="A176" s="27"/>
      <c r="B176" s="33" t="s">
        <v>935</v>
      </c>
      <c r="C176" s="30"/>
      <c r="D176" s="30"/>
      <c r="E176" s="30"/>
      <c r="F176" s="30"/>
      <c r="G176" s="30"/>
      <c r="H176" s="36"/>
      <c r="I176" s="30"/>
      <c r="J176" s="30"/>
      <c r="K176" s="30"/>
      <c r="L176" s="30"/>
      <c r="M176" s="30"/>
      <c r="N176" s="30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</row>
    <row r="177" spans="1:98" s="32" customFormat="1">
      <c r="A177" s="27"/>
      <c r="B177" s="38" t="s">
        <v>936</v>
      </c>
      <c r="C177" s="30"/>
      <c r="D177" s="30"/>
      <c r="E177" s="30"/>
      <c r="F177" s="30"/>
      <c r="G177" s="30"/>
      <c r="H177" s="36"/>
      <c r="I177" s="30"/>
      <c r="J177" s="30"/>
      <c r="K177" s="30"/>
      <c r="L177" s="30"/>
      <c r="M177" s="30"/>
      <c r="N177" s="30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</row>
    <row r="178" spans="1:98" s="32" customFormat="1">
      <c r="A178" s="27"/>
      <c r="B178" s="33" t="s">
        <v>937</v>
      </c>
      <c r="C178" s="30"/>
      <c r="D178" s="30"/>
      <c r="E178" s="30"/>
      <c r="F178" s="30"/>
      <c r="G178" s="30"/>
      <c r="H178" s="36"/>
      <c r="I178" s="30"/>
      <c r="J178" s="30"/>
      <c r="K178" s="30"/>
      <c r="L178" s="30"/>
      <c r="M178" s="30"/>
      <c r="N178" s="30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</row>
    <row r="179" spans="1:98" s="32" customFormat="1">
      <c r="A179" s="27"/>
      <c r="B179" s="33" t="s">
        <v>938</v>
      </c>
      <c r="C179" s="30"/>
      <c r="D179" s="30"/>
      <c r="E179" s="30"/>
      <c r="F179" s="30"/>
      <c r="G179" s="30"/>
      <c r="H179" s="36"/>
      <c r="I179" s="30"/>
      <c r="J179" s="30"/>
      <c r="K179" s="30"/>
      <c r="L179" s="30"/>
      <c r="M179" s="30"/>
      <c r="N179" s="30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</row>
    <row r="180" spans="1:98" s="32" customFormat="1">
      <c r="A180" s="27"/>
      <c r="B180" s="33" t="s">
        <v>114</v>
      </c>
      <c r="C180" s="30"/>
      <c r="D180" s="30"/>
      <c r="E180" s="30"/>
      <c r="F180" s="30"/>
      <c r="G180" s="30"/>
      <c r="H180" s="36"/>
      <c r="I180" s="30"/>
      <c r="J180" s="30"/>
      <c r="K180" s="30"/>
      <c r="L180" s="30"/>
      <c r="M180" s="30"/>
      <c r="N180" s="30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</row>
    <row r="181" spans="1:98" s="32" customFormat="1">
      <c r="A181" s="27"/>
      <c r="B181" s="33" t="s">
        <v>939</v>
      </c>
      <c r="C181" s="30"/>
      <c r="D181" s="30"/>
      <c r="E181" s="30"/>
      <c r="F181" s="30"/>
      <c r="G181" s="30"/>
      <c r="H181" s="36"/>
      <c r="I181" s="30"/>
      <c r="J181" s="30"/>
      <c r="K181" s="30"/>
      <c r="L181" s="30"/>
      <c r="M181" s="30"/>
      <c r="N181" s="30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</row>
    <row r="182" spans="1:98" s="32" customFormat="1">
      <c r="A182" s="27"/>
      <c r="B182" s="33" t="s">
        <v>940</v>
      </c>
      <c r="C182" s="30"/>
      <c r="D182" s="30"/>
      <c r="E182" s="30"/>
      <c r="F182" s="30"/>
      <c r="G182" s="30"/>
      <c r="H182" s="36"/>
      <c r="I182" s="30"/>
      <c r="J182" s="30"/>
      <c r="K182" s="30"/>
      <c r="L182" s="30"/>
      <c r="M182" s="30"/>
      <c r="N182" s="30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</row>
    <row r="183" spans="1:98" s="32" customFormat="1">
      <c r="A183" s="27"/>
      <c r="B183" s="33" t="s">
        <v>941</v>
      </c>
      <c r="C183" s="30"/>
      <c r="D183" s="30"/>
      <c r="E183" s="30"/>
      <c r="F183" s="30"/>
      <c r="G183" s="30"/>
      <c r="H183" s="36"/>
      <c r="I183" s="30"/>
      <c r="J183" s="30"/>
      <c r="K183" s="30"/>
      <c r="L183" s="30"/>
      <c r="M183" s="30"/>
      <c r="N183" s="30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</row>
    <row r="184" spans="1:98" s="32" customFormat="1">
      <c r="A184" s="27"/>
      <c r="B184" s="33" t="s">
        <v>942</v>
      </c>
      <c r="C184" s="30"/>
      <c r="D184" s="30"/>
      <c r="E184" s="30"/>
      <c r="F184" s="30"/>
      <c r="G184" s="30"/>
      <c r="H184" s="36"/>
      <c r="I184" s="30"/>
      <c r="J184" s="30"/>
      <c r="K184" s="30"/>
      <c r="L184" s="30"/>
      <c r="M184" s="30"/>
      <c r="N184" s="30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</row>
    <row r="185" spans="1:98" s="32" customFormat="1">
      <c r="A185" s="27"/>
      <c r="B185" s="33" t="s">
        <v>943</v>
      </c>
      <c r="C185" s="30"/>
      <c r="D185" s="30"/>
      <c r="E185" s="30"/>
      <c r="F185" s="30"/>
      <c r="G185" s="30"/>
      <c r="H185" s="36"/>
      <c r="I185" s="30"/>
      <c r="J185" s="30"/>
      <c r="K185" s="30"/>
      <c r="L185" s="30"/>
      <c r="M185" s="30"/>
      <c r="N185" s="30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</row>
    <row r="186" spans="1:98" s="32" customFormat="1">
      <c r="A186" s="27"/>
      <c r="B186" s="33" t="s">
        <v>944</v>
      </c>
      <c r="C186" s="30"/>
      <c r="D186" s="30"/>
      <c r="E186" s="30"/>
      <c r="F186" s="30"/>
      <c r="G186" s="30"/>
      <c r="H186" s="36"/>
      <c r="I186" s="30"/>
      <c r="J186" s="30"/>
      <c r="K186" s="30"/>
      <c r="L186" s="30"/>
      <c r="M186" s="30"/>
      <c r="N186" s="30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</row>
    <row r="187" spans="1:98" s="32" customFormat="1">
      <c r="A187" s="27"/>
      <c r="B187" s="33" t="s">
        <v>945</v>
      </c>
      <c r="C187" s="30"/>
      <c r="D187" s="30"/>
      <c r="E187" s="30"/>
      <c r="F187" s="30"/>
      <c r="G187" s="30"/>
      <c r="H187" s="36"/>
      <c r="I187" s="30"/>
      <c r="J187" s="30"/>
      <c r="K187" s="30"/>
      <c r="L187" s="30"/>
      <c r="M187" s="30"/>
      <c r="N187" s="30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</row>
    <row r="188" spans="1:98" s="32" customFormat="1">
      <c r="A188" s="27"/>
      <c r="B188" s="38" t="s">
        <v>946</v>
      </c>
      <c r="C188" s="30"/>
      <c r="D188" s="30"/>
      <c r="E188" s="30"/>
      <c r="F188" s="30"/>
      <c r="G188" s="30"/>
      <c r="H188" s="36"/>
      <c r="I188" s="30"/>
      <c r="J188" s="30"/>
      <c r="K188" s="30"/>
      <c r="L188" s="30"/>
      <c r="M188" s="30"/>
      <c r="N188" s="30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</row>
    <row r="189" spans="1:98" s="32" customFormat="1" ht="12.75" customHeight="1">
      <c r="A189" s="27"/>
      <c r="B189" s="33" t="s">
        <v>947</v>
      </c>
      <c r="C189" s="30"/>
      <c r="D189" s="30"/>
      <c r="E189" s="30"/>
      <c r="F189" s="30"/>
      <c r="G189" s="30"/>
      <c r="H189" s="36"/>
      <c r="I189" s="30"/>
      <c r="J189" s="30"/>
      <c r="K189" s="30"/>
      <c r="L189" s="30"/>
      <c r="M189" s="30"/>
      <c r="N189" s="30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</row>
    <row r="190" spans="1:98" s="32" customFormat="1" ht="12.75" customHeight="1">
      <c r="A190" s="27"/>
      <c r="B190" s="33" t="s">
        <v>948</v>
      </c>
      <c r="C190" s="30"/>
      <c r="D190" s="30"/>
      <c r="E190" s="30"/>
      <c r="F190" s="30"/>
      <c r="G190" s="30"/>
      <c r="H190" s="36"/>
      <c r="I190" s="30"/>
      <c r="J190" s="30"/>
      <c r="K190" s="30"/>
      <c r="L190" s="30"/>
      <c r="M190" s="30"/>
      <c r="N190" s="30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</row>
    <row r="191" spans="1:98" s="32" customFormat="1" ht="12.75" customHeight="1">
      <c r="A191" s="27"/>
      <c r="B191" s="38" t="s">
        <v>949</v>
      </c>
      <c r="C191" s="30"/>
      <c r="D191" s="30"/>
      <c r="E191" s="30"/>
      <c r="F191" s="30"/>
      <c r="G191" s="30"/>
      <c r="H191" s="36"/>
      <c r="I191" s="30"/>
      <c r="J191" s="30"/>
      <c r="K191" s="30"/>
      <c r="L191" s="30"/>
      <c r="M191" s="30"/>
      <c r="N191" s="30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</row>
    <row r="192" spans="1:98" s="32" customFormat="1" ht="12.75" customHeight="1">
      <c r="A192" s="27"/>
      <c r="B192" s="33" t="s">
        <v>950</v>
      </c>
      <c r="C192" s="30"/>
      <c r="D192" s="30"/>
      <c r="E192" s="30"/>
      <c r="F192" s="30"/>
      <c r="G192" s="30"/>
      <c r="H192" s="36"/>
      <c r="I192" s="30"/>
      <c r="J192" s="30"/>
      <c r="K192" s="30"/>
      <c r="L192" s="30"/>
      <c r="M192" s="30"/>
      <c r="N192" s="30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</row>
    <row r="193" spans="1:98" s="32" customFormat="1">
      <c r="A193" s="27"/>
      <c r="B193" s="33" t="s">
        <v>951</v>
      </c>
      <c r="C193" s="30"/>
      <c r="D193" s="30"/>
      <c r="E193" s="30"/>
      <c r="F193" s="30"/>
      <c r="G193" s="30"/>
      <c r="H193" s="36"/>
      <c r="I193" s="30"/>
      <c r="J193" s="30"/>
      <c r="K193" s="30"/>
      <c r="L193" s="30"/>
      <c r="M193" s="30"/>
      <c r="N193" s="30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</row>
    <row r="194" spans="1:98" s="32" customFormat="1">
      <c r="A194" s="27"/>
      <c r="B194" s="33" t="s">
        <v>952</v>
      </c>
      <c r="C194" s="30"/>
      <c r="D194" s="30"/>
      <c r="E194" s="30"/>
      <c r="F194" s="30"/>
      <c r="G194" s="30"/>
      <c r="H194" s="36"/>
      <c r="I194" s="30"/>
      <c r="J194" s="30"/>
      <c r="K194" s="30"/>
      <c r="L194" s="30"/>
      <c r="M194" s="30"/>
      <c r="N194" s="30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</row>
    <row r="195" spans="1:98" s="32" customFormat="1">
      <c r="A195" s="27"/>
      <c r="B195" s="33" t="s">
        <v>953</v>
      </c>
      <c r="C195" s="30"/>
      <c r="D195" s="30"/>
      <c r="E195" s="30"/>
      <c r="F195" s="30"/>
      <c r="G195" s="30"/>
      <c r="H195" s="36"/>
      <c r="I195" s="30"/>
      <c r="J195" s="30"/>
      <c r="K195" s="30"/>
      <c r="L195" s="30"/>
      <c r="M195" s="30"/>
      <c r="N195" s="30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</row>
    <row r="196" spans="1:98" s="32" customFormat="1" ht="12.75" customHeight="1">
      <c r="A196" s="27"/>
      <c r="B196" s="33" t="s">
        <v>954</v>
      </c>
      <c r="C196" s="30"/>
      <c r="D196" s="30"/>
      <c r="E196" s="30"/>
      <c r="F196" s="30"/>
      <c r="G196" s="30"/>
      <c r="H196" s="36"/>
      <c r="I196" s="30"/>
      <c r="J196" s="30"/>
      <c r="K196" s="30"/>
      <c r="L196" s="30"/>
      <c r="M196" s="30"/>
      <c r="N196" s="30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</row>
    <row r="197" spans="1:98" s="32" customFormat="1">
      <c r="A197" s="27"/>
      <c r="B197" s="33" t="s">
        <v>955</v>
      </c>
      <c r="C197" s="30"/>
      <c r="D197" s="30"/>
      <c r="E197" s="30"/>
      <c r="F197" s="30"/>
      <c r="G197" s="30"/>
      <c r="H197" s="36"/>
      <c r="I197" s="30"/>
      <c r="J197" s="30"/>
      <c r="K197" s="30"/>
      <c r="L197" s="30"/>
      <c r="M197" s="30"/>
      <c r="N197" s="30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</row>
    <row r="198" spans="1:98" s="32" customFormat="1" ht="12.75" customHeight="1">
      <c r="A198" s="27"/>
      <c r="B198" s="33" t="s">
        <v>956</v>
      </c>
      <c r="C198" s="30"/>
      <c r="D198" s="30"/>
      <c r="E198" s="30"/>
      <c r="F198" s="30"/>
      <c r="G198" s="30"/>
      <c r="H198" s="36"/>
      <c r="I198" s="30"/>
      <c r="J198" s="30"/>
      <c r="K198" s="30"/>
      <c r="L198" s="30"/>
      <c r="M198" s="30"/>
      <c r="N198" s="30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</row>
    <row r="199" spans="1:98" s="32" customFormat="1">
      <c r="A199" s="27"/>
      <c r="B199" s="33" t="s">
        <v>957</v>
      </c>
      <c r="C199" s="30"/>
      <c r="D199" s="30"/>
      <c r="E199" s="30"/>
      <c r="F199" s="30"/>
      <c r="G199" s="30"/>
      <c r="H199" s="36"/>
      <c r="I199" s="30"/>
      <c r="J199" s="30"/>
      <c r="K199" s="30"/>
      <c r="L199" s="30"/>
      <c r="M199" s="30"/>
      <c r="N199" s="30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</row>
    <row r="200" spans="1:98" s="32" customFormat="1">
      <c r="A200" s="27"/>
      <c r="B200" s="33" t="s">
        <v>958</v>
      </c>
      <c r="C200" s="30"/>
      <c r="D200" s="30"/>
      <c r="E200" s="30"/>
      <c r="F200" s="30"/>
      <c r="G200" s="30"/>
      <c r="H200" s="36"/>
      <c r="I200" s="30"/>
      <c r="J200" s="30"/>
      <c r="K200" s="30"/>
      <c r="L200" s="30"/>
      <c r="M200" s="30"/>
      <c r="N200" s="30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</row>
    <row r="201" spans="1:98" s="32" customFormat="1" ht="12.75" customHeight="1">
      <c r="A201" s="27"/>
      <c r="B201" s="33" t="s">
        <v>959</v>
      </c>
      <c r="C201" s="30"/>
      <c r="D201" s="30"/>
      <c r="E201" s="30"/>
      <c r="F201" s="30"/>
      <c r="G201" s="30"/>
      <c r="H201" s="36"/>
      <c r="I201" s="30"/>
      <c r="J201" s="30"/>
      <c r="K201" s="30"/>
      <c r="L201" s="30"/>
      <c r="M201" s="30"/>
      <c r="N201" s="30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</row>
    <row r="202" spans="1:98" s="32" customFormat="1" ht="12.75" customHeight="1">
      <c r="A202" s="27"/>
      <c r="B202" s="33" t="s">
        <v>960</v>
      </c>
      <c r="C202" s="30"/>
      <c r="D202" s="30"/>
      <c r="E202" s="30"/>
      <c r="F202" s="30"/>
      <c r="G202" s="30"/>
      <c r="H202" s="36"/>
      <c r="I202" s="30"/>
      <c r="J202" s="30"/>
      <c r="K202" s="30"/>
      <c r="L202" s="30"/>
      <c r="M202" s="30"/>
      <c r="N202" s="30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</row>
    <row r="203" spans="1:98" s="32" customFormat="1" ht="12.75" customHeight="1">
      <c r="A203" s="27"/>
      <c r="B203" s="33" t="s">
        <v>961</v>
      </c>
      <c r="C203" s="30"/>
      <c r="D203" s="30"/>
      <c r="E203" s="30"/>
      <c r="F203" s="30"/>
      <c r="G203" s="30"/>
      <c r="H203" s="36"/>
      <c r="I203" s="30"/>
      <c r="J203" s="30"/>
      <c r="K203" s="30"/>
      <c r="L203" s="30"/>
      <c r="M203" s="30"/>
      <c r="N203" s="30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</row>
    <row r="204" spans="1:98" s="32" customFormat="1" ht="12.75" customHeight="1">
      <c r="A204" s="27"/>
      <c r="B204" s="33" t="s">
        <v>962</v>
      </c>
      <c r="C204" s="30"/>
      <c r="D204" s="30"/>
      <c r="E204" s="30"/>
      <c r="F204" s="30"/>
      <c r="G204" s="30"/>
      <c r="H204" s="36"/>
      <c r="I204" s="30"/>
      <c r="J204" s="30"/>
      <c r="K204" s="30"/>
      <c r="L204" s="30"/>
      <c r="M204" s="30"/>
      <c r="N204" s="30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</row>
    <row r="205" spans="1:98" s="32" customFormat="1" ht="12.75" customHeight="1">
      <c r="A205" s="27"/>
      <c r="B205" s="33" t="s">
        <v>963</v>
      </c>
      <c r="C205" s="30"/>
      <c r="D205" s="30"/>
      <c r="E205" s="30"/>
      <c r="F205" s="30"/>
      <c r="G205" s="30"/>
      <c r="H205" s="36"/>
      <c r="I205" s="30"/>
      <c r="J205" s="30"/>
      <c r="K205" s="30"/>
      <c r="L205" s="30"/>
      <c r="M205" s="30"/>
      <c r="N205" s="30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</row>
    <row r="206" spans="1:98" s="32" customFormat="1" ht="12.75" customHeight="1">
      <c r="A206" s="27"/>
      <c r="B206" s="38" t="s">
        <v>964</v>
      </c>
      <c r="C206" s="30"/>
      <c r="D206" s="30"/>
      <c r="E206" s="30"/>
      <c r="F206" s="30"/>
      <c r="G206" s="30"/>
      <c r="H206" s="36"/>
      <c r="I206" s="30"/>
      <c r="J206" s="30"/>
      <c r="K206" s="30"/>
      <c r="L206" s="30"/>
      <c r="M206" s="30"/>
      <c r="N206" s="30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</row>
    <row r="207" spans="1:98" s="32" customFormat="1" ht="12.75" customHeight="1">
      <c r="A207" s="27"/>
      <c r="B207" s="33" t="s">
        <v>965</v>
      </c>
      <c r="C207" s="30"/>
      <c r="D207" s="30"/>
      <c r="E207" s="30"/>
      <c r="F207" s="30"/>
      <c r="G207" s="30"/>
      <c r="H207" s="36"/>
      <c r="I207" s="30"/>
      <c r="J207" s="30"/>
      <c r="K207" s="30"/>
      <c r="L207" s="30"/>
      <c r="M207" s="30"/>
      <c r="N207" s="30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</row>
    <row r="208" spans="1:98" s="32" customFormat="1" ht="12.75" customHeight="1">
      <c r="A208" s="27"/>
      <c r="B208" s="33" t="s">
        <v>966</v>
      </c>
      <c r="C208" s="30"/>
      <c r="D208" s="30"/>
      <c r="E208" s="30"/>
      <c r="F208" s="30"/>
      <c r="G208" s="30"/>
      <c r="H208" s="36"/>
      <c r="I208" s="30"/>
      <c r="J208" s="30"/>
      <c r="K208" s="30"/>
      <c r="L208" s="30"/>
      <c r="M208" s="30"/>
      <c r="N208" s="30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</row>
    <row r="209" spans="1:98" s="32" customFormat="1" ht="12.75" customHeight="1">
      <c r="A209" s="27"/>
      <c r="B209" s="33" t="s">
        <v>967</v>
      </c>
      <c r="C209" s="30"/>
      <c r="D209" s="30"/>
      <c r="E209" s="30"/>
      <c r="F209" s="30"/>
      <c r="G209" s="30"/>
      <c r="H209" s="36"/>
      <c r="I209" s="30"/>
      <c r="J209" s="30"/>
      <c r="K209" s="30"/>
      <c r="L209" s="30"/>
      <c r="M209" s="30"/>
      <c r="N209" s="30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</row>
    <row r="210" spans="1:98" s="32" customFormat="1">
      <c r="A210" s="27"/>
      <c r="B210" s="33" t="s">
        <v>968</v>
      </c>
      <c r="C210" s="30"/>
      <c r="D210" s="30"/>
      <c r="E210" s="30"/>
      <c r="F210" s="30"/>
      <c r="G210" s="30"/>
      <c r="H210" s="36"/>
      <c r="I210" s="30"/>
      <c r="J210" s="30"/>
      <c r="K210" s="30"/>
      <c r="L210" s="30"/>
      <c r="M210" s="30"/>
      <c r="N210" s="30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</row>
    <row r="211" spans="1:98" s="32" customFormat="1">
      <c r="A211" s="27"/>
      <c r="B211" s="33" t="s">
        <v>969</v>
      </c>
      <c r="C211" s="30"/>
      <c r="D211" s="30"/>
      <c r="E211" s="30"/>
      <c r="F211" s="30"/>
      <c r="G211" s="30"/>
      <c r="H211" s="36"/>
      <c r="I211" s="30"/>
      <c r="J211" s="30"/>
      <c r="K211" s="30"/>
      <c r="L211" s="30"/>
      <c r="M211" s="30"/>
      <c r="N211" s="30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</row>
    <row r="212" spans="1:98" s="32" customFormat="1">
      <c r="A212" s="27"/>
      <c r="B212" s="33" t="s">
        <v>970</v>
      </c>
      <c r="C212" s="30"/>
      <c r="D212" s="30"/>
      <c r="E212" s="30"/>
      <c r="F212" s="30"/>
      <c r="G212" s="30"/>
      <c r="H212" s="36"/>
      <c r="I212" s="30"/>
      <c r="J212" s="30"/>
      <c r="K212" s="30"/>
      <c r="L212" s="30"/>
      <c r="M212" s="30"/>
      <c r="N212" s="30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</row>
    <row r="213" spans="1:98" s="32" customFormat="1" ht="12.75" customHeight="1">
      <c r="A213" s="27"/>
      <c r="B213" s="33" t="s">
        <v>971</v>
      </c>
      <c r="C213" s="30"/>
      <c r="D213" s="30"/>
      <c r="E213" s="30"/>
      <c r="F213" s="30"/>
      <c r="G213" s="30"/>
      <c r="H213" s="36"/>
      <c r="I213" s="30"/>
      <c r="J213" s="30"/>
      <c r="K213" s="30"/>
      <c r="L213" s="30"/>
      <c r="M213" s="30"/>
      <c r="N213" s="30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</row>
    <row r="214" spans="1:98" s="32" customFormat="1">
      <c r="A214" s="27"/>
      <c r="B214" s="33" t="s">
        <v>972</v>
      </c>
      <c r="C214" s="30"/>
      <c r="D214" s="30"/>
      <c r="E214" s="30"/>
      <c r="F214" s="30"/>
      <c r="G214" s="30"/>
      <c r="H214" s="36"/>
      <c r="I214" s="30"/>
      <c r="J214" s="30"/>
      <c r="K214" s="30"/>
      <c r="L214" s="30"/>
      <c r="M214" s="30"/>
      <c r="N214" s="30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</row>
    <row r="215" spans="1:98" s="32" customFormat="1">
      <c r="A215" s="27"/>
      <c r="B215" s="33" t="s">
        <v>973</v>
      </c>
      <c r="C215" s="30"/>
      <c r="D215" s="30"/>
      <c r="E215" s="30"/>
      <c r="F215" s="30"/>
      <c r="G215" s="30"/>
      <c r="H215" s="36"/>
      <c r="I215" s="30"/>
      <c r="J215" s="30"/>
      <c r="K215" s="30"/>
      <c r="L215" s="30"/>
      <c r="M215" s="30"/>
      <c r="N215" s="30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</row>
    <row r="216" spans="1:98" s="32" customFormat="1">
      <c r="A216" s="27"/>
      <c r="B216" s="38" t="s">
        <v>974</v>
      </c>
      <c r="C216" s="30"/>
      <c r="D216" s="30"/>
      <c r="E216" s="30"/>
      <c r="F216" s="30"/>
      <c r="G216" s="30"/>
      <c r="H216" s="36"/>
      <c r="I216" s="30"/>
      <c r="J216" s="30"/>
      <c r="K216" s="30"/>
      <c r="L216" s="30"/>
      <c r="M216" s="30"/>
      <c r="N216" s="30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</row>
    <row r="217" spans="1:98" s="32" customFormat="1" ht="12.75" customHeight="1">
      <c r="A217" s="27"/>
      <c r="B217" s="38" t="s">
        <v>975</v>
      </c>
      <c r="C217" s="30"/>
      <c r="D217" s="30"/>
      <c r="E217" s="30"/>
      <c r="F217" s="30"/>
      <c r="G217" s="30"/>
      <c r="H217" s="36"/>
      <c r="I217" s="30"/>
      <c r="J217" s="30"/>
      <c r="K217" s="30"/>
      <c r="L217" s="30"/>
      <c r="M217" s="30"/>
      <c r="N217" s="30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</row>
    <row r="218" spans="1:98" s="32" customFormat="1" ht="12.75" customHeight="1">
      <c r="A218" s="27"/>
      <c r="B218" s="33" t="s">
        <v>976</v>
      </c>
      <c r="C218" s="30"/>
      <c r="D218" s="30"/>
      <c r="E218" s="30"/>
      <c r="F218" s="30"/>
      <c r="G218" s="30"/>
      <c r="H218" s="36"/>
      <c r="I218" s="30"/>
      <c r="J218" s="30"/>
      <c r="K218" s="30"/>
      <c r="L218" s="30"/>
      <c r="M218" s="30"/>
      <c r="N218" s="30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</row>
    <row r="219" spans="1:98" s="32" customFormat="1">
      <c r="A219" s="27"/>
      <c r="B219" s="33" t="s">
        <v>977</v>
      </c>
      <c r="C219" s="30"/>
      <c r="D219" s="30"/>
      <c r="E219" s="30"/>
      <c r="F219" s="30"/>
      <c r="G219" s="30"/>
      <c r="H219" s="36"/>
      <c r="I219" s="30"/>
      <c r="J219" s="30"/>
      <c r="K219" s="30"/>
      <c r="L219" s="30"/>
      <c r="M219" s="30"/>
      <c r="N219" s="30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</row>
    <row r="220" spans="1:98" s="32" customFormat="1">
      <c r="A220" s="27"/>
      <c r="B220" s="33" t="s">
        <v>978</v>
      </c>
      <c r="C220" s="30"/>
      <c r="D220" s="30"/>
      <c r="E220" s="30"/>
      <c r="F220" s="30"/>
      <c r="G220" s="30"/>
      <c r="H220" s="36"/>
      <c r="I220" s="30"/>
      <c r="J220" s="30"/>
      <c r="K220" s="30"/>
      <c r="L220" s="30"/>
      <c r="M220" s="30"/>
      <c r="N220" s="30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</row>
    <row r="221" spans="1:98" s="32" customFormat="1">
      <c r="A221" s="27"/>
      <c r="B221" s="33" t="s">
        <v>979</v>
      </c>
      <c r="C221" s="30"/>
      <c r="D221" s="30"/>
      <c r="E221" s="30"/>
      <c r="F221" s="30"/>
      <c r="G221" s="30"/>
      <c r="H221" s="36"/>
      <c r="I221" s="30"/>
      <c r="J221" s="30"/>
      <c r="K221" s="30"/>
      <c r="L221" s="30"/>
      <c r="M221" s="30"/>
      <c r="N221" s="30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</row>
    <row r="222" spans="1:98" s="32" customFormat="1">
      <c r="A222" s="27"/>
      <c r="B222" s="33" t="s">
        <v>980</v>
      </c>
      <c r="C222" s="30"/>
      <c r="D222" s="30"/>
      <c r="E222" s="30"/>
      <c r="F222" s="30"/>
      <c r="G222" s="30"/>
      <c r="H222" s="36"/>
      <c r="I222" s="30"/>
      <c r="J222" s="30"/>
      <c r="K222" s="30"/>
      <c r="L222" s="30"/>
      <c r="M222" s="30"/>
      <c r="N222" s="30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</row>
    <row r="223" spans="1:98" s="32" customFormat="1">
      <c r="A223" s="27"/>
      <c r="B223" s="33" t="s">
        <v>981</v>
      </c>
      <c r="C223" s="30"/>
      <c r="D223" s="30"/>
      <c r="E223" s="30"/>
      <c r="F223" s="30"/>
      <c r="G223" s="30"/>
      <c r="H223" s="36"/>
      <c r="I223" s="30"/>
      <c r="J223" s="30"/>
      <c r="K223" s="30"/>
      <c r="L223" s="30"/>
      <c r="M223" s="30"/>
      <c r="N223" s="30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</row>
    <row r="224" spans="1:98" s="32" customFormat="1" ht="12.75" customHeight="1">
      <c r="A224" s="27"/>
      <c r="B224" s="38" t="s">
        <v>982</v>
      </c>
      <c r="C224" s="30"/>
      <c r="D224" s="30"/>
      <c r="E224" s="30"/>
      <c r="F224" s="30"/>
      <c r="G224" s="30"/>
      <c r="H224" s="36"/>
      <c r="I224" s="30"/>
      <c r="J224" s="30"/>
      <c r="K224" s="30"/>
      <c r="L224" s="30"/>
      <c r="M224" s="30"/>
      <c r="N224" s="30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</row>
    <row r="225" spans="1:98" s="32" customFormat="1">
      <c r="A225" s="27"/>
      <c r="B225" s="38" t="s">
        <v>983</v>
      </c>
      <c r="C225" s="30"/>
      <c r="D225" s="30"/>
      <c r="E225" s="30"/>
      <c r="F225" s="30"/>
      <c r="G225" s="30"/>
      <c r="H225" s="36"/>
      <c r="I225" s="30"/>
      <c r="J225" s="30"/>
      <c r="K225" s="30"/>
      <c r="L225" s="30"/>
      <c r="M225" s="30"/>
      <c r="N225" s="30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</row>
    <row r="226" spans="1:98" s="32" customFormat="1">
      <c r="A226" s="27"/>
      <c r="B226" s="38" t="s">
        <v>984</v>
      </c>
      <c r="C226" s="30"/>
      <c r="D226" s="30"/>
      <c r="E226" s="30"/>
      <c r="F226" s="30"/>
      <c r="G226" s="30"/>
      <c r="H226" s="36"/>
      <c r="I226" s="30"/>
      <c r="J226" s="30"/>
      <c r="K226" s="30"/>
      <c r="L226" s="30"/>
      <c r="M226" s="30"/>
      <c r="N226" s="30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</row>
    <row r="227" spans="1:98" s="32" customFormat="1" ht="12.75" customHeight="1">
      <c r="A227" s="27"/>
      <c r="B227" s="33" t="s">
        <v>985</v>
      </c>
      <c r="C227" s="30"/>
      <c r="D227" s="30"/>
      <c r="E227" s="30"/>
      <c r="F227" s="30"/>
      <c r="G227" s="30"/>
      <c r="H227" s="36"/>
      <c r="I227" s="30"/>
      <c r="J227" s="30"/>
      <c r="K227" s="30"/>
      <c r="L227" s="30"/>
      <c r="M227" s="30"/>
      <c r="N227" s="30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</row>
    <row r="228" spans="1:98" s="32" customFormat="1">
      <c r="A228" s="27"/>
      <c r="B228" s="38" t="s">
        <v>986</v>
      </c>
      <c r="C228" s="30"/>
      <c r="D228" s="30"/>
      <c r="E228" s="30"/>
      <c r="F228" s="30"/>
      <c r="G228" s="30"/>
      <c r="H228" s="36"/>
      <c r="I228" s="30"/>
      <c r="J228" s="30"/>
      <c r="K228" s="30"/>
      <c r="L228" s="30"/>
      <c r="M228" s="30"/>
      <c r="N228" s="30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</row>
    <row r="229" spans="1:98" s="32" customFormat="1" ht="12.75" customHeight="1">
      <c r="A229" s="27"/>
      <c r="B229" s="33" t="s">
        <v>987</v>
      </c>
      <c r="C229" s="30"/>
      <c r="D229" s="30"/>
      <c r="E229" s="30"/>
      <c r="F229" s="30"/>
      <c r="G229" s="30"/>
      <c r="H229" s="36"/>
      <c r="I229" s="30"/>
      <c r="J229" s="30"/>
      <c r="K229" s="30"/>
      <c r="L229" s="30"/>
      <c r="M229" s="30"/>
      <c r="N229" s="30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</row>
    <row r="230" spans="1:98" s="32" customFormat="1">
      <c r="A230" s="27"/>
      <c r="B230" s="33" t="s">
        <v>988</v>
      </c>
      <c r="C230" s="30"/>
      <c r="D230" s="30"/>
      <c r="E230" s="30"/>
      <c r="F230" s="30"/>
      <c r="G230" s="30"/>
      <c r="H230" s="36"/>
      <c r="I230" s="30"/>
      <c r="J230" s="30"/>
      <c r="K230" s="30"/>
      <c r="L230" s="30"/>
      <c r="M230" s="30"/>
      <c r="N230" s="30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</row>
    <row r="231" spans="1:98" s="32" customFormat="1" ht="12.75" customHeight="1">
      <c r="A231" s="27"/>
      <c r="B231" s="33" t="s">
        <v>989</v>
      </c>
      <c r="C231" s="30"/>
      <c r="D231" s="30"/>
      <c r="E231" s="30"/>
      <c r="F231" s="30"/>
      <c r="G231" s="30"/>
      <c r="H231" s="36"/>
      <c r="I231" s="30"/>
      <c r="J231" s="30"/>
      <c r="K231" s="30"/>
      <c r="L231" s="30"/>
      <c r="M231" s="30"/>
      <c r="N231" s="30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</row>
    <row r="232" spans="1:98" s="32" customFormat="1">
      <c r="A232" s="27"/>
      <c r="B232" s="33" t="s">
        <v>990</v>
      </c>
      <c r="C232" s="30"/>
      <c r="D232" s="30"/>
      <c r="E232" s="30"/>
      <c r="F232" s="30"/>
      <c r="G232" s="30"/>
      <c r="H232" s="36"/>
      <c r="I232" s="30"/>
      <c r="J232" s="30"/>
      <c r="K232" s="30"/>
      <c r="L232" s="30"/>
      <c r="M232" s="30"/>
      <c r="N232" s="30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</row>
    <row r="233" spans="1:98" s="32" customFormat="1" ht="12.75" customHeight="1">
      <c r="A233" s="27"/>
      <c r="B233" s="33" t="s">
        <v>991</v>
      </c>
      <c r="C233" s="30"/>
      <c r="D233" s="30"/>
      <c r="E233" s="30"/>
      <c r="F233" s="30"/>
      <c r="G233" s="30"/>
      <c r="H233" s="36"/>
      <c r="I233" s="30"/>
      <c r="J233" s="30"/>
      <c r="K233" s="30"/>
      <c r="L233" s="30"/>
      <c r="M233" s="30"/>
      <c r="N233" s="30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</row>
    <row r="234" spans="1:98" s="32" customFormat="1">
      <c r="A234" s="27"/>
      <c r="B234" s="33" t="s">
        <v>992</v>
      </c>
      <c r="C234" s="30"/>
      <c r="D234" s="30"/>
      <c r="E234" s="30"/>
      <c r="F234" s="30"/>
      <c r="G234" s="30"/>
      <c r="H234" s="36"/>
      <c r="I234" s="30"/>
      <c r="J234" s="30"/>
      <c r="K234" s="30"/>
      <c r="L234" s="30"/>
      <c r="M234" s="30"/>
      <c r="N234" s="30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</row>
    <row r="235" spans="1:98" s="32" customFormat="1" ht="12.75" customHeight="1">
      <c r="A235" s="27"/>
      <c r="B235" s="33" t="s">
        <v>993</v>
      </c>
      <c r="C235" s="30"/>
      <c r="D235" s="30"/>
      <c r="E235" s="30"/>
      <c r="F235" s="30"/>
      <c r="G235" s="30"/>
      <c r="H235" s="36"/>
      <c r="I235" s="30"/>
      <c r="J235" s="30"/>
      <c r="K235" s="30"/>
      <c r="L235" s="30"/>
      <c r="M235" s="30"/>
      <c r="N235" s="30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</row>
    <row r="236" spans="1:98" s="32" customFormat="1">
      <c r="A236" s="27"/>
      <c r="B236" s="33" t="s">
        <v>994</v>
      </c>
      <c r="C236" s="30"/>
      <c r="D236" s="30"/>
      <c r="E236" s="30"/>
      <c r="F236" s="30"/>
      <c r="G236" s="30"/>
      <c r="H236" s="36"/>
      <c r="I236" s="30"/>
      <c r="J236" s="30"/>
      <c r="K236" s="30"/>
      <c r="L236" s="30"/>
      <c r="M236" s="30"/>
      <c r="N236" s="30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</row>
    <row r="237" spans="1:98" s="32" customFormat="1">
      <c r="A237" s="27"/>
      <c r="B237" s="33" t="s">
        <v>995</v>
      </c>
      <c r="C237" s="30"/>
      <c r="D237" s="30"/>
      <c r="E237" s="30"/>
      <c r="F237" s="30"/>
      <c r="G237" s="30"/>
      <c r="H237" s="36"/>
      <c r="I237" s="30"/>
      <c r="J237" s="30"/>
      <c r="K237" s="30"/>
      <c r="L237" s="30"/>
      <c r="M237" s="30"/>
      <c r="N237" s="30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</row>
    <row r="238" spans="1:98" s="32" customFormat="1">
      <c r="A238" s="27"/>
      <c r="B238" s="33" t="s">
        <v>996</v>
      </c>
      <c r="C238" s="30"/>
      <c r="D238" s="30"/>
      <c r="E238" s="30"/>
      <c r="F238" s="30"/>
      <c r="G238" s="30"/>
      <c r="H238" s="36"/>
      <c r="I238" s="30"/>
      <c r="J238" s="30"/>
      <c r="K238" s="30"/>
      <c r="L238" s="30"/>
      <c r="M238" s="30"/>
      <c r="N238" s="30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</row>
    <row r="239" spans="1:98" s="32" customFormat="1">
      <c r="A239" s="27"/>
      <c r="B239" s="33" t="s">
        <v>997</v>
      </c>
      <c r="C239" s="30"/>
      <c r="D239" s="30"/>
      <c r="E239" s="30"/>
      <c r="F239" s="30"/>
      <c r="G239" s="30"/>
      <c r="H239" s="36"/>
      <c r="I239" s="30"/>
      <c r="J239" s="30"/>
      <c r="K239" s="30"/>
      <c r="L239" s="30"/>
      <c r="M239" s="30"/>
      <c r="N239" s="30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</row>
    <row r="240" spans="1:98" s="32" customFormat="1">
      <c r="A240" s="27"/>
      <c r="B240" s="33" t="s">
        <v>998</v>
      </c>
      <c r="C240" s="30"/>
      <c r="D240" s="30"/>
      <c r="E240" s="30"/>
      <c r="F240" s="30"/>
      <c r="G240" s="30"/>
      <c r="H240" s="36"/>
      <c r="I240" s="30"/>
      <c r="J240" s="30"/>
      <c r="K240" s="30"/>
      <c r="L240" s="30"/>
      <c r="M240" s="30"/>
      <c r="N240" s="30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</row>
    <row r="241" spans="1:98" s="32" customFormat="1">
      <c r="A241" s="27"/>
      <c r="B241" s="33" t="s">
        <v>999</v>
      </c>
      <c r="C241" s="30"/>
      <c r="D241" s="30"/>
      <c r="E241" s="30"/>
      <c r="F241" s="30"/>
      <c r="G241" s="30"/>
      <c r="H241" s="36"/>
      <c r="I241" s="30"/>
      <c r="J241" s="30"/>
      <c r="K241" s="30"/>
      <c r="L241" s="30"/>
      <c r="M241" s="30"/>
      <c r="N241" s="30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</row>
    <row r="242" spans="1:98" s="32" customFormat="1">
      <c r="A242" s="27"/>
      <c r="B242" s="38" t="s">
        <v>1000</v>
      </c>
      <c r="C242" s="30"/>
      <c r="D242" s="30"/>
      <c r="E242" s="30"/>
      <c r="F242" s="30"/>
      <c r="G242" s="30"/>
      <c r="H242" s="36"/>
      <c r="I242" s="30"/>
      <c r="J242" s="30"/>
      <c r="K242" s="30"/>
      <c r="L242" s="30"/>
      <c r="M242" s="30"/>
      <c r="N242" s="30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</row>
    <row r="243" spans="1:98" s="32" customFormat="1">
      <c r="A243" s="27"/>
      <c r="B243" s="33" t="s">
        <v>1001</v>
      </c>
      <c r="C243" s="30"/>
      <c r="D243" s="30"/>
      <c r="E243" s="30"/>
      <c r="F243" s="30"/>
      <c r="G243" s="30"/>
      <c r="H243" s="36"/>
      <c r="I243" s="30"/>
      <c r="J243" s="30"/>
      <c r="K243" s="30"/>
      <c r="L243" s="30"/>
      <c r="M243" s="30"/>
      <c r="N243" s="30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</row>
    <row r="244" spans="1:98" s="32" customFormat="1" ht="12.75" customHeight="1">
      <c r="A244" s="27"/>
      <c r="B244" s="33" t="s">
        <v>1002</v>
      </c>
      <c r="C244" s="30"/>
      <c r="D244" s="30"/>
      <c r="E244" s="30"/>
      <c r="F244" s="30"/>
      <c r="G244" s="30"/>
      <c r="H244" s="36"/>
      <c r="I244" s="30"/>
      <c r="J244" s="30"/>
      <c r="K244" s="30"/>
      <c r="L244" s="30"/>
      <c r="M244" s="30"/>
      <c r="N244" s="30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</row>
    <row r="245" spans="1:98" s="32" customFormat="1" ht="12.75" customHeight="1">
      <c r="A245" s="27"/>
      <c r="B245" s="33" t="s">
        <v>1003</v>
      </c>
      <c r="C245" s="30"/>
      <c r="D245" s="30"/>
      <c r="E245" s="30"/>
      <c r="F245" s="30"/>
      <c r="G245" s="30"/>
      <c r="H245" s="36"/>
      <c r="I245" s="30"/>
      <c r="J245" s="30"/>
      <c r="K245" s="30"/>
      <c r="L245" s="30"/>
      <c r="M245" s="30"/>
      <c r="N245" s="30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</row>
    <row r="246" spans="1:98" s="32" customFormat="1" ht="12.75" customHeight="1">
      <c r="A246" s="27"/>
      <c r="B246" s="33" t="s">
        <v>1004</v>
      </c>
      <c r="C246" s="30"/>
      <c r="D246" s="30"/>
      <c r="E246" s="30"/>
      <c r="F246" s="30"/>
      <c r="G246" s="30"/>
      <c r="H246" s="36"/>
      <c r="I246" s="30"/>
      <c r="J246" s="30"/>
      <c r="K246" s="30"/>
      <c r="L246" s="30"/>
      <c r="M246" s="30"/>
      <c r="N246" s="30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</row>
    <row r="247" spans="1:98" s="32" customFormat="1">
      <c r="A247" s="27"/>
      <c r="B247" s="33" t="s">
        <v>1005</v>
      </c>
      <c r="C247" s="30"/>
      <c r="D247" s="30"/>
      <c r="E247" s="30"/>
      <c r="F247" s="30"/>
      <c r="G247" s="30"/>
      <c r="H247" s="36"/>
      <c r="I247" s="30"/>
      <c r="J247" s="30"/>
      <c r="K247" s="30"/>
      <c r="L247" s="30"/>
      <c r="M247" s="30"/>
      <c r="N247" s="30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</row>
    <row r="248" spans="1:98" s="32" customFormat="1">
      <c r="A248" s="27"/>
      <c r="B248" s="33" t="s">
        <v>1006</v>
      </c>
      <c r="C248" s="30"/>
      <c r="D248" s="30"/>
      <c r="E248" s="30"/>
      <c r="F248" s="30"/>
      <c r="G248" s="30"/>
      <c r="H248" s="36"/>
      <c r="I248" s="30"/>
      <c r="J248" s="30"/>
      <c r="K248" s="30"/>
      <c r="L248" s="30"/>
      <c r="M248" s="30"/>
      <c r="N248" s="30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</row>
    <row r="249" spans="1:98" s="32" customFormat="1">
      <c r="A249" s="27"/>
      <c r="B249" s="38" t="s">
        <v>1007</v>
      </c>
      <c r="C249" s="30"/>
      <c r="D249" s="30"/>
      <c r="E249" s="30"/>
      <c r="F249" s="30"/>
      <c r="G249" s="30"/>
      <c r="H249" s="36"/>
      <c r="I249" s="30"/>
      <c r="J249" s="30"/>
      <c r="K249" s="30"/>
      <c r="L249" s="30"/>
      <c r="M249" s="30"/>
      <c r="N249" s="30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</row>
    <row r="250" spans="1:98" s="32" customFormat="1">
      <c r="A250" s="27"/>
      <c r="B250" s="38" t="s">
        <v>1008</v>
      </c>
      <c r="C250" s="30"/>
      <c r="D250" s="30"/>
      <c r="E250" s="30"/>
      <c r="F250" s="30"/>
      <c r="G250" s="30"/>
      <c r="H250" s="36"/>
      <c r="I250" s="30"/>
      <c r="J250" s="30"/>
      <c r="K250" s="30"/>
      <c r="L250" s="30"/>
      <c r="M250" s="30"/>
      <c r="N250" s="30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</row>
    <row r="251" spans="1:98" s="32" customFormat="1">
      <c r="A251" s="27"/>
      <c r="B251" s="33" t="s">
        <v>1009</v>
      </c>
      <c r="C251" s="30"/>
      <c r="D251" s="30"/>
      <c r="E251" s="30"/>
      <c r="F251" s="30"/>
      <c r="G251" s="30"/>
      <c r="H251" s="36"/>
      <c r="I251" s="30"/>
      <c r="J251" s="30"/>
      <c r="K251" s="30"/>
      <c r="L251" s="30"/>
      <c r="M251" s="30"/>
      <c r="N251" s="30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</row>
    <row r="252" spans="1:98" s="32" customFormat="1" ht="12.75" customHeight="1">
      <c r="A252" s="27"/>
      <c r="B252" s="33" t="s">
        <v>1010</v>
      </c>
      <c r="C252" s="30"/>
      <c r="D252" s="30"/>
      <c r="E252" s="30"/>
      <c r="F252" s="30"/>
      <c r="G252" s="30"/>
      <c r="H252" s="36"/>
      <c r="I252" s="30"/>
      <c r="J252" s="30"/>
      <c r="K252" s="30"/>
      <c r="L252" s="30"/>
      <c r="M252" s="30"/>
      <c r="N252" s="30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</row>
    <row r="253" spans="1:98" s="32" customFormat="1" ht="12.75" customHeight="1">
      <c r="A253" s="27"/>
      <c r="B253" s="33" t="s">
        <v>1011</v>
      </c>
      <c r="C253" s="30"/>
      <c r="D253" s="30"/>
      <c r="E253" s="30"/>
      <c r="F253" s="30"/>
      <c r="G253" s="30"/>
      <c r="H253" s="36"/>
      <c r="I253" s="30"/>
      <c r="J253" s="30"/>
      <c r="K253" s="30"/>
      <c r="L253" s="30"/>
      <c r="M253" s="30"/>
      <c r="N253" s="30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</row>
    <row r="254" spans="1:98" s="32" customFormat="1" ht="12.75" customHeight="1">
      <c r="A254" s="27"/>
      <c r="B254" s="33" t="s">
        <v>1012</v>
      </c>
      <c r="C254" s="30"/>
      <c r="D254" s="30"/>
      <c r="E254" s="30"/>
      <c r="F254" s="30"/>
      <c r="G254" s="30"/>
      <c r="H254" s="36"/>
      <c r="I254" s="30"/>
      <c r="J254" s="30"/>
      <c r="K254" s="30"/>
      <c r="L254" s="30"/>
      <c r="M254" s="30"/>
      <c r="N254" s="30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</row>
    <row r="255" spans="1:98" s="32" customFormat="1" ht="12.75" customHeight="1">
      <c r="A255" s="27"/>
      <c r="B255" s="33" t="s">
        <v>1013</v>
      </c>
      <c r="C255" s="30"/>
      <c r="D255" s="30"/>
      <c r="E255" s="30"/>
      <c r="F255" s="30"/>
      <c r="G255" s="30"/>
      <c r="H255" s="36"/>
      <c r="I255" s="30"/>
      <c r="J255" s="30"/>
      <c r="K255" s="30"/>
      <c r="L255" s="30"/>
      <c r="M255" s="30"/>
      <c r="N255" s="30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</row>
    <row r="256" spans="1:98" s="32" customFormat="1">
      <c r="A256" s="27"/>
      <c r="B256" s="33" t="s">
        <v>1014</v>
      </c>
      <c r="C256" s="30"/>
      <c r="D256" s="30"/>
      <c r="E256" s="30"/>
      <c r="F256" s="30"/>
      <c r="G256" s="30"/>
      <c r="H256" s="36"/>
      <c r="I256" s="30"/>
      <c r="J256" s="30"/>
      <c r="K256" s="30"/>
      <c r="L256" s="30"/>
      <c r="M256" s="30"/>
      <c r="N256" s="30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</row>
    <row r="257" spans="1:98" s="32" customFormat="1" ht="12.75" customHeight="1">
      <c r="A257" s="27"/>
      <c r="B257" s="33" t="s">
        <v>1015</v>
      </c>
      <c r="C257" s="30"/>
      <c r="D257" s="30"/>
      <c r="E257" s="30"/>
      <c r="F257" s="30"/>
      <c r="G257" s="30"/>
      <c r="H257" s="36"/>
      <c r="I257" s="30"/>
      <c r="J257" s="30"/>
      <c r="K257" s="30"/>
      <c r="L257" s="30"/>
      <c r="M257" s="30"/>
      <c r="N257" s="30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</row>
    <row r="258" spans="1:98" s="32" customFormat="1" ht="12.75" customHeight="1">
      <c r="A258" s="27"/>
      <c r="B258" s="33" t="s">
        <v>1016</v>
      </c>
      <c r="C258" s="30"/>
      <c r="D258" s="30"/>
      <c r="E258" s="30"/>
      <c r="F258" s="30"/>
      <c r="G258" s="30"/>
      <c r="H258" s="36"/>
      <c r="I258" s="30"/>
      <c r="J258" s="30"/>
      <c r="K258" s="30"/>
      <c r="L258" s="30"/>
      <c r="M258" s="30"/>
      <c r="N258" s="30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</row>
    <row r="259" spans="1:98" s="32" customFormat="1">
      <c r="A259" s="27"/>
      <c r="B259" s="33" t="s">
        <v>1017</v>
      </c>
      <c r="C259" s="30"/>
      <c r="D259" s="30"/>
      <c r="E259" s="30"/>
      <c r="F259" s="30"/>
      <c r="G259" s="30"/>
      <c r="H259" s="36"/>
      <c r="I259" s="30"/>
      <c r="J259" s="30"/>
      <c r="K259" s="30"/>
      <c r="L259" s="30"/>
      <c r="M259" s="30"/>
      <c r="N259" s="30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</row>
    <row r="260" spans="1:98" s="32" customFormat="1">
      <c r="A260" s="27"/>
      <c r="B260" s="33" t="s">
        <v>1018</v>
      </c>
      <c r="C260" s="30"/>
      <c r="D260" s="30"/>
      <c r="E260" s="30"/>
      <c r="F260" s="30"/>
      <c r="G260" s="30"/>
      <c r="H260" s="36"/>
      <c r="I260" s="30"/>
      <c r="J260" s="30"/>
      <c r="K260" s="30"/>
      <c r="L260" s="30"/>
      <c r="M260" s="30"/>
      <c r="N260" s="30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</row>
    <row r="261" spans="1:98" s="32" customFormat="1" ht="12.75" customHeight="1">
      <c r="A261" s="27"/>
      <c r="B261" s="38" t="s">
        <v>1019</v>
      </c>
      <c r="C261" s="30"/>
      <c r="D261" s="30"/>
      <c r="E261" s="30"/>
      <c r="F261" s="30"/>
      <c r="G261" s="30"/>
      <c r="H261" s="36"/>
      <c r="I261" s="30"/>
      <c r="J261" s="30"/>
      <c r="K261" s="30"/>
      <c r="L261" s="30"/>
      <c r="M261" s="30"/>
      <c r="N261" s="30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</row>
    <row r="262" spans="1:98" s="32" customFormat="1">
      <c r="A262" s="27"/>
      <c r="B262" s="33" t="s">
        <v>1020</v>
      </c>
      <c r="C262" s="30"/>
      <c r="D262" s="30"/>
      <c r="E262" s="30"/>
      <c r="F262" s="30"/>
      <c r="G262" s="30"/>
      <c r="H262" s="36"/>
      <c r="I262" s="30"/>
      <c r="J262" s="30"/>
      <c r="K262" s="30"/>
      <c r="L262" s="30"/>
      <c r="M262" s="30"/>
      <c r="N262" s="30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</row>
    <row r="263" spans="1:98" s="32" customFormat="1">
      <c r="A263" s="27"/>
      <c r="B263" s="38" t="s">
        <v>1021</v>
      </c>
      <c r="C263" s="30"/>
      <c r="D263" s="30"/>
      <c r="E263" s="30"/>
      <c r="F263" s="30"/>
      <c r="G263" s="30"/>
      <c r="H263" s="36"/>
      <c r="I263" s="30"/>
      <c r="J263" s="30"/>
      <c r="K263" s="30"/>
      <c r="L263" s="30"/>
      <c r="M263" s="30"/>
      <c r="N263" s="30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</row>
    <row r="264" spans="1:98" s="32" customFormat="1" ht="12.75" customHeight="1">
      <c r="A264" s="27"/>
      <c r="B264" s="33" t="s">
        <v>1022</v>
      </c>
      <c r="C264" s="30"/>
      <c r="D264" s="30"/>
      <c r="E264" s="30"/>
      <c r="F264" s="30"/>
      <c r="G264" s="30"/>
      <c r="H264" s="36"/>
      <c r="I264" s="30"/>
      <c r="J264" s="30"/>
      <c r="K264" s="30"/>
      <c r="L264" s="30"/>
      <c r="M264" s="30"/>
      <c r="N264" s="30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</row>
    <row r="265" spans="1:98" s="32" customFormat="1">
      <c r="A265" s="27"/>
      <c r="B265" s="33" t="s">
        <v>1023</v>
      </c>
      <c r="C265" s="30"/>
      <c r="D265" s="30"/>
      <c r="E265" s="30"/>
      <c r="F265" s="30"/>
      <c r="G265" s="30"/>
      <c r="H265" s="36"/>
      <c r="I265" s="30"/>
      <c r="J265" s="30"/>
      <c r="K265" s="30"/>
      <c r="L265" s="30"/>
      <c r="M265" s="30"/>
      <c r="N265" s="30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</row>
    <row r="266" spans="1:98" s="32" customFormat="1">
      <c r="A266" s="27"/>
      <c r="B266" s="33" t="s">
        <v>1024</v>
      </c>
      <c r="C266" s="30"/>
      <c r="D266" s="30"/>
      <c r="E266" s="30"/>
      <c r="F266" s="30"/>
      <c r="G266" s="30"/>
      <c r="H266" s="36"/>
      <c r="I266" s="30"/>
      <c r="J266" s="30"/>
      <c r="K266" s="30"/>
      <c r="L266" s="30"/>
      <c r="M266" s="30"/>
      <c r="N266" s="30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</row>
    <row r="267" spans="1:98" s="32" customFormat="1">
      <c r="A267" s="27"/>
      <c r="B267" s="33" t="s">
        <v>1025</v>
      </c>
      <c r="C267" s="30"/>
      <c r="D267" s="30"/>
      <c r="E267" s="30"/>
      <c r="F267" s="30"/>
      <c r="G267" s="30"/>
      <c r="H267" s="36"/>
      <c r="I267" s="30"/>
      <c r="J267" s="30"/>
      <c r="K267" s="30"/>
      <c r="L267" s="30"/>
      <c r="M267" s="30"/>
      <c r="N267" s="30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</row>
    <row r="268" spans="1:98" s="32" customFormat="1">
      <c r="A268" s="27"/>
      <c r="B268" s="33" t="s">
        <v>1026</v>
      </c>
      <c r="C268" s="30"/>
      <c r="D268" s="30"/>
      <c r="E268" s="30"/>
      <c r="F268" s="30"/>
      <c r="G268" s="30"/>
      <c r="H268" s="36"/>
      <c r="I268" s="30"/>
      <c r="J268" s="30"/>
      <c r="K268" s="30"/>
      <c r="L268" s="30"/>
      <c r="M268" s="30"/>
      <c r="N268" s="30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</row>
    <row r="269" spans="1:98" s="32" customFormat="1">
      <c r="A269" s="27"/>
      <c r="B269" s="33" t="s">
        <v>1027</v>
      </c>
      <c r="C269" s="30"/>
      <c r="D269" s="30"/>
      <c r="E269" s="30"/>
      <c r="F269" s="30"/>
      <c r="G269" s="30"/>
      <c r="H269" s="36"/>
      <c r="I269" s="30"/>
      <c r="J269" s="30"/>
      <c r="K269" s="30"/>
      <c r="L269" s="30"/>
      <c r="M269" s="30"/>
      <c r="N269" s="30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</row>
    <row r="270" spans="1:98" s="32" customFormat="1">
      <c r="A270" s="27"/>
      <c r="B270" s="33" t="s">
        <v>1028</v>
      </c>
      <c r="C270" s="30"/>
      <c r="D270" s="30"/>
      <c r="E270" s="30"/>
      <c r="F270" s="30"/>
      <c r="G270" s="30"/>
      <c r="H270" s="36"/>
      <c r="I270" s="30"/>
      <c r="J270" s="30"/>
      <c r="K270" s="30"/>
      <c r="L270" s="30"/>
      <c r="M270" s="30"/>
      <c r="N270" s="30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</row>
    <row r="271" spans="1:98" s="32" customFormat="1" ht="12.75" customHeight="1">
      <c r="A271" s="27"/>
      <c r="B271" s="33" t="s">
        <v>1029</v>
      </c>
      <c r="C271" s="30"/>
      <c r="D271" s="30"/>
      <c r="E271" s="30"/>
      <c r="F271" s="30"/>
      <c r="G271" s="30"/>
      <c r="H271" s="36"/>
      <c r="I271" s="30"/>
      <c r="J271" s="30"/>
      <c r="K271" s="30"/>
      <c r="L271" s="30"/>
      <c r="M271" s="30"/>
      <c r="N271" s="30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</row>
    <row r="272" spans="1:98" s="32" customFormat="1">
      <c r="A272" s="27"/>
      <c r="B272" s="33" t="s">
        <v>1030</v>
      </c>
      <c r="C272" s="30"/>
      <c r="D272" s="30"/>
      <c r="E272" s="30"/>
      <c r="F272" s="30"/>
      <c r="G272" s="30"/>
      <c r="H272" s="36"/>
      <c r="I272" s="30"/>
      <c r="J272" s="30"/>
      <c r="K272" s="30"/>
      <c r="L272" s="30"/>
      <c r="M272" s="30"/>
      <c r="N272" s="30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</row>
    <row r="273" spans="1:98" s="32" customFormat="1">
      <c r="A273" s="27"/>
      <c r="B273" s="33" t="s">
        <v>1031</v>
      </c>
      <c r="C273" s="30"/>
      <c r="D273" s="30"/>
      <c r="E273" s="30"/>
      <c r="F273" s="30"/>
      <c r="G273" s="30"/>
      <c r="H273" s="36"/>
      <c r="I273" s="30"/>
      <c r="J273" s="30"/>
      <c r="K273" s="30"/>
      <c r="L273" s="30"/>
      <c r="M273" s="30"/>
      <c r="N273" s="30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</row>
    <row r="274" spans="1:98" s="32" customFormat="1">
      <c r="A274" s="27"/>
      <c r="B274" s="33" t="s">
        <v>1032</v>
      </c>
      <c r="C274" s="30"/>
      <c r="D274" s="30"/>
      <c r="E274" s="30"/>
      <c r="F274" s="30"/>
      <c r="G274" s="30"/>
      <c r="H274" s="36"/>
      <c r="I274" s="30"/>
      <c r="J274" s="30"/>
      <c r="K274" s="30"/>
      <c r="L274" s="30"/>
      <c r="M274" s="30"/>
      <c r="N274" s="30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</row>
    <row r="275" spans="1:98" s="32" customFormat="1">
      <c r="A275" s="27"/>
      <c r="B275" s="33" t="s">
        <v>1033</v>
      </c>
      <c r="C275" s="30"/>
      <c r="D275" s="30"/>
      <c r="E275" s="30"/>
      <c r="F275" s="30"/>
      <c r="G275" s="30"/>
      <c r="H275" s="36"/>
      <c r="I275" s="30"/>
      <c r="J275" s="30"/>
      <c r="K275" s="30"/>
      <c r="L275" s="30"/>
      <c r="M275" s="30"/>
      <c r="N275" s="30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</row>
    <row r="276" spans="1:98" s="32" customFormat="1">
      <c r="A276" s="27"/>
      <c r="B276" s="38" t="s">
        <v>1034</v>
      </c>
      <c r="C276" s="30"/>
      <c r="D276" s="30"/>
      <c r="E276" s="30"/>
      <c r="F276" s="30"/>
      <c r="G276" s="30"/>
      <c r="H276" s="36"/>
      <c r="I276" s="30"/>
      <c r="J276" s="30"/>
      <c r="K276" s="30"/>
      <c r="L276" s="30"/>
      <c r="M276" s="30"/>
      <c r="N276" s="30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</row>
    <row r="277" spans="1:98" s="32" customFormat="1">
      <c r="A277" s="27"/>
      <c r="B277" s="33" t="s">
        <v>1035</v>
      </c>
      <c r="C277" s="30"/>
      <c r="D277" s="30"/>
      <c r="E277" s="30"/>
      <c r="F277" s="30"/>
      <c r="G277" s="30"/>
      <c r="H277" s="36"/>
      <c r="I277" s="30"/>
      <c r="J277" s="30"/>
      <c r="K277" s="30"/>
      <c r="L277" s="30"/>
      <c r="M277" s="30"/>
      <c r="N277" s="30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</row>
    <row r="278" spans="1:98" s="32" customFormat="1">
      <c r="A278" s="27"/>
      <c r="B278" s="33" t="s">
        <v>443</v>
      </c>
      <c r="C278" s="30"/>
      <c r="D278" s="30"/>
      <c r="E278" s="30"/>
      <c r="F278" s="30"/>
      <c r="G278" s="30"/>
      <c r="H278" s="36"/>
      <c r="I278" s="30"/>
      <c r="J278" s="30"/>
      <c r="K278" s="30"/>
      <c r="L278" s="30"/>
      <c r="M278" s="30"/>
      <c r="N278" s="30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</row>
    <row r="279" spans="1:98" s="32" customFormat="1">
      <c r="A279" s="27"/>
      <c r="B279" s="33" t="s">
        <v>445</v>
      </c>
      <c r="C279" s="30"/>
      <c r="D279" s="30"/>
      <c r="E279" s="30"/>
      <c r="F279" s="30"/>
      <c r="G279" s="30"/>
      <c r="H279" s="36"/>
      <c r="I279" s="30"/>
      <c r="J279" s="30"/>
      <c r="K279" s="30"/>
      <c r="L279" s="30"/>
      <c r="M279" s="30"/>
      <c r="N279" s="30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</row>
    <row r="280" spans="1:98" s="32" customFormat="1" ht="12.75" customHeight="1">
      <c r="A280" s="27"/>
      <c r="B280" s="38" t="s">
        <v>1036</v>
      </c>
      <c r="C280" s="30"/>
      <c r="D280" s="30"/>
      <c r="E280" s="30"/>
      <c r="F280" s="30"/>
      <c r="G280" s="30"/>
      <c r="H280" s="36"/>
      <c r="I280" s="30"/>
      <c r="J280" s="30"/>
      <c r="K280" s="30"/>
      <c r="L280" s="30"/>
      <c r="M280" s="30"/>
      <c r="N280" s="30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</row>
    <row r="281" spans="1:98" s="32" customFormat="1">
      <c r="A281" s="27"/>
      <c r="B281" s="33" t="s">
        <v>101</v>
      </c>
      <c r="C281" s="30"/>
      <c r="D281" s="30"/>
      <c r="E281" s="30"/>
      <c r="F281" s="30"/>
      <c r="G281" s="30"/>
      <c r="H281" s="36"/>
      <c r="I281" s="30"/>
      <c r="J281" s="30"/>
      <c r="K281" s="30"/>
      <c r="L281" s="30"/>
      <c r="M281" s="30"/>
      <c r="N281" s="30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</row>
    <row r="282" spans="1:98" s="32" customFormat="1" ht="12.75" customHeight="1">
      <c r="A282" s="27"/>
      <c r="B282" s="33" t="s">
        <v>449</v>
      </c>
      <c r="C282" s="30"/>
      <c r="D282" s="30"/>
      <c r="E282" s="30"/>
      <c r="F282" s="30"/>
      <c r="G282" s="30"/>
      <c r="H282" s="36"/>
      <c r="I282" s="30"/>
      <c r="J282" s="30"/>
      <c r="K282" s="30"/>
      <c r="L282" s="30"/>
      <c r="M282" s="30"/>
      <c r="N282" s="30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</row>
    <row r="283" spans="1:98" s="32" customFormat="1">
      <c r="A283" s="27"/>
      <c r="B283" s="33" t="s">
        <v>1037</v>
      </c>
      <c r="C283" s="30"/>
      <c r="D283" s="30"/>
      <c r="E283" s="30"/>
      <c r="F283" s="30"/>
      <c r="G283" s="30"/>
      <c r="H283" s="36"/>
      <c r="I283" s="30"/>
      <c r="J283" s="30"/>
      <c r="K283" s="30"/>
      <c r="L283" s="30"/>
      <c r="M283" s="30"/>
      <c r="N283" s="30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</row>
    <row r="284" spans="1:98" s="32" customFormat="1">
      <c r="A284" s="27"/>
      <c r="B284" s="33" t="s">
        <v>1038</v>
      </c>
      <c r="C284" s="30"/>
      <c r="D284" s="30"/>
      <c r="E284" s="30"/>
      <c r="F284" s="30"/>
      <c r="G284" s="30"/>
      <c r="H284" s="36"/>
      <c r="I284" s="30"/>
      <c r="J284" s="30"/>
      <c r="K284" s="30"/>
      <c r="L284" s="30"/>
      <c r="M284" s="30"/>
      <c r="N284" s="30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</row>
    <row r="285" spans="1:98" s="32" customFormat="1">
      <c r="A285" s="27"/>
      <c r="B285" s="33" t="s">
        <v>1039</v>
      </c>
      <c r="C285" s="30"/>
      <c r="D285" s="30"/>
      <c r="E285" s="30"/>
      <c r="F285" s="30"/>
      <c r="G285" s="30"/>
      <c r="H285" s="36"/>
      <c r="I285" s="30"/>
      <c r="J285" s="30"/>
      <c r="K285" s="30"/>
      <c r="L285" s="30"/>
      <c r="M285" s="30"/>
      <c r="N285" s="30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</row>
    <row r="286" spans="1:98" s="32" customFormat="1">
      <c r="A286" s="27"/>
      <c r="B286" s="33" t="s">
        <v>453</v>
      </c>
      <c r="C286" s="30"/>
      <c r="D286" s="30"/>
      <c r="E286" s="30"/>
      <c r="F286" s="30"/>
      <c r="G286" s="30"/>
      <c r="H286" s="36"/>
      <c r="I286" s="30"/>
      <c r="J286" s="30"/>
      <c r="K286" s="30"/>
      <c r="L286" s="30"/>
      <c r="M286" s="30"/>
      <c r="N286" s="30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</row>
    <row r="287" spans="1:98" s="32" customFormat="1">
      <c r="A287" s="27"/>
      <c r="B287" s="33" t="s">
        <v>1040</v>
      </c>
      <c r="C287" s="30"/>
      <c r="D287" s="30"/>
      <c r="E287" s="30"/>
      <c r="F287" s="30"/>
      <c r="G287" s="30"/>
      <c r="H287" s="36"/>
      <c r="I287" s="30"/>
      <c r="J287" s="30"/>
      <c r="K287" s="30"/>
      <c r="L287" s="30"/>
      <c r="M287" s="30"/>
      <c r="N287" s="30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</row>
    <row r="288" spans="1:98" s="32" customFormat="1">
      <c r="A288" s="27"/>
      <c r="B288" s="33" t="s">
        <v>455</v>
      </c>
      <c r="C288" s="30"/>
      <c r="D288" s="30"/>
      <c r="E288" s="30"/>
      <c r="F288" s="30"/>
      <c r="G288" s="30"/>
      <c r="H288" s="36"/>
      <c r="I288" s="30"/>
      <c r="J288" s="30"/>
      <c r="K288" s="30"/>
      <c r="L288" s="30"/>
      <c r="M288" s="30"/>
      <c r="N288" s="30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</row>
    <row r="289" spans="1:98" s="32" customFormat="1" ht="12.75" customHeight="1">
      <c r="A289" s="27"/>
      <c r="B289" s="33" t="s">
        <v>1041</v>
      </c>
      <c r="C289" s="30"/>
      <c r="D289" s="30"/>
      <c r="E289" s="30"/>
      <c r="F289" s="30"/>
      <c r="G289" s="30"/>
      <c r="H289" s="36"/>
      <c r="I289" s="30"/>
      <c r="J289" s="30"/>
      <c r="K289" s="30"/>
      <c r="L289" s="30"/>
      <c r="M289" s="30"/>
      <c r="N289" s="30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</row>
    <row r="290" spans="1:98" s="32" customFormat="1">
      <c r="A290" s="27"/>
      <c r="B290" s="33" t="s">
        <v>458</v>
      </c>
      <c r="C290" s="30"/>
      <c r="D290" s="30"/>
      <c r="E290" s="30"/>
      <c r="F290" s="30"/>
      <c r="G290" s="30"/>
      <c r="H290" s="36"/>
      <c r="I290" s="30"/>
      <c r="J290" s="30"/>
      <c r="K290" s="30"/>
      <c r="L290" s="30"/>
      <c r="M290" s="30"/>
      <c r="N290" s="30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</row>
    <row r="291" spans="1:98" s="32" customFormat="1">
      <c r="A291" s="27"/>
      <c r="B291" s="33" t="s">
        <v>460</v>
      </c>
      <c r="C291" s="30"/>
      <c r="D291" s="30"/>
      <c r="E291" s="30"/>
      <c r="F291" s="30"/>
      <c r="G291" s="30"/>
      <c r="H291" s="36"/>
      <c r="I291" s="30"/>
      <c r="J291" s="30"/>
      <c r="K291" s="30"/>
      <c r="L291" s="30"/>
      <c r="M291" s="30"/>
      <c r="N291" s="30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</row>
    <row r="292" spans="1:98" s="32" customFormat="1">
      <c r="A292" s="27"/>
      <c r="B292" s="33" t="s">
        <v>161</v>
      </c>
      <c r="C292" s="30"/>
      <c r="D292" s="30"/>
      <c r="E292" s="30"/>
      <c r="F292" s="30"/>
      <c r="G292" s="30"/>
      <c r="H292" s="36"/>
      <c r="I292" s="30"/>
      <c r="J292" s="30"/>
      <c r="K292" s="30"/>
      <c r="L292" s="30"/>
      <c r="M292" s="30"/>
      <c r="N292" s="30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</row>
    <row r="293" spans="1:98" s="32" customFormat="1">
      <c r="A293" s="27"/>
      <c r="B293" s="33" t="s">
        <v>1042</v>
      </c>
      <c r="C293" s="30"/>
      <c r="D293" s="30"/>
      <c r="E293" s="30"/>
      <c r="F293" s="30"/>
      <c r="G293" s="30"/>
      <c r="H293" s="36"/>
      <c r="I293" s="30"/>
      <c r="J293" s="30"/>
      <c r="K293" s="30"/>
      <c r="L293" s="30"/>
      <c r="M293" s="30"/>
      <c r="N293" s="30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</row>
    <row r="294" spans="1:98" s="32" customFormat="1">
      <c r="A294" s="27"/>
      <c r="B294" s="33" t="s">
        <v>1043</v>
      </c>
      <c r="C294" s="30"/>
      <c r="D294" s="30"/>
      <c r="E294" s="30"/>
      <c r="F294" s="30"/>
      <c r="G294" s="30"/>
      <c r="H294" s="36"/>
      <c r="I294" s="30"/>
      <c r="J294" s="30"/>
      <c r="K294" s="30"/>
      <c r="L294" s="30"/>
      <c r="M294" s="30"/>
      <c r="N294" s="30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</row>
    <row r="295" spans="1:98" s="32" customFormat="1" ht="12.75" customHeight="1">
      <c r="A295" s="27"/>
      <c r="B295" s="33" t="s">
        <v>1044</v>
      </c>
      <c r="C295" s="30"/>
      <c r="D295" s="30"/>
      <c r="E295" s="30"/>
      <c r="F295" s="30"/>
      <c r="G295" s="30"/>
      <c r="H295" s="36"/>
      <c r="I295" s="30"/>
      <c r="J295" s="30"/>
      <c r="K295" s="30"/>
      <c r="L295" s="30"/>
      <c r="M295" s="30"/>
      <c r="N295" s="30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</row>
    <row r="296" spans="1:98" s="32" customFormat="1">
      <c r="A296" s="27"/>
      <c r="B296" s="33" t="s">
        <v>1045</v>
      </c>
      <c r="C296" s="30"/>
      <c r="D296" s="30"/>
      <c r="E296" s="30"/>
      <c r="F296" s="30"/>
      <c r="G296" s="30"/>
      <c r="H296" s="36"/>
      <c r="I296" s="30"/>
      <c r="J296" s="30"/>
      <c r="K296" s="30"/>
      <c r="L296" s="30"/>
      <c r="M296" s="30"/>
      <c r="N296" s="30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</row>
    <row r="297" spans="1:98" s="32" customFormat="1" ht="12.75" customHeight="1">
      <c r="A297" s="27"/>
      <c r="B297" s="33" t="s">
        <v>1046</v>
      </c>
      <c r="C297" s="30"/>
      <c r="D297" s="30"/>
      <c r="E297" s="30"/>
      <c r="F297" s="30"/>
      <c r="G297" s="30"/>
      <c r="H297" s="36"/>
      <c r="I297" s="30"/>
      <c r="J297" s="30"/>
      <c r="K297" s="30"/>
      <c r="L297" s="30"/>
      <c r="M297" s="30"/>
      <c r="N297" s="30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</row>
    <row r="298" spans="1:98" s="32" customFormat="1">
      <c r="A298" s="27"/>
      <c r="B298" s="33" t="s">
        <v>1047</v>
      </c>
      <c r="C298" s="30"/>
      <c r="D298" s="30"/>
      <c r="E298" s="30"/>
      <c r="F298" s="30"/>
      <c r="G298" s="30"/>
      <c r="H298" s="36"/>
      <c r="I298" s="30"/>
      <c r="J298" s="30"/>
      <c r="K298" s="30"/>
      <c r="L298" s="30"/>
      <c r="M298" s="30"/>
      <c r="N298" s="30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</row>
    <row r="299" spans="1:98" s="32" customFormat="1">
      <c r="A299" s="27"/>
      <c r="B299" s="33" t="s">
        <v>1048</v>
      </c>
      <c r="C299" s="30"/>
      <c r="D299" s="30"/>
      <c r="E299" s="30"/>
      <c r="F299" s="30"/>
      <c r="G299" s="30"/>
      <c r="H299" s="36"/>
      <c r="I299" s="30"/>
      <c r="J299" s="30"/>
      <c r="K299" s="30"/>
      <c r="L299" s="30"/>
      <c r="M299" s="30"/>
      <c r="N299" s="30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</row>
    <row r="300" spans="1:98" s="32" customFormat="1">
      <c r="A300" s="27"/>
      <c r="B300" s="33" t="s">
        <v>1049</v>
      </c>
      <c r="C300" s="30"/>
      <c r="D300" s="30"/>
      <c r="E300" s="30"/>
      <c r="F300" s="30"/>
      <c r="G300" s="30"/>
      <c r="H300" s="36"/>
      <c r="I300" s="30"/>
      <c r="J300" s="30"/>
      <c r="K300" s="30"/>
      <c r="L300" s="30"/>
      <c r="M300" s="30"/>
      <c r="N300" s="30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</row>
    <row r="301" spans="1:98" s="32" customFormat="1">
      <c r="A301" s="27"/>
      <c r="B301" s="33" t="s">
        <v>1050</v>
      </c>
      <c r="C301" s="30"/>
      <c r="D301" s="30"/>
      <c r="E301" s="30"/>
      <c r="F301" s="30"/>
      <c r="G301" s="30"/>
      <c r="H301" s="36"/>
      <c r="I301" s="30"/>
      <c r="J301" s="30"/>
      <c r="K301" s="30"/>
      <c r="L301" s="30"/>
      <c r="M301" s="30"/>
      <c r="N301" s="30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</row>
    <row r="302" spans="1:98" s="32" customFormat="1">
      <c r="A302" s="27"/>
      <c r="B302" s="33" t="s">
        <v>1051</v>
      </c>
      <c r="C302" s="30"/>
      <c r="D302" s="30"/>
      <c r="E302" s="30"/>
      <c r="F302" s="30"/>
      <c r="G302" s="30"/>
      <c r="H302" s="36"/>
      <c r="I302" s="30"/>
      <c r="J302" s="30"/>
      <c r="K302" s="30"/>
      <c r="L302" s="30"/>
      <c r="M302" s="30"/>
      <c r="N302" s="30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</row>
    <row r="303" spans="1:98" s="32" customFormat="1">
      <c r="A303" s="27"/>
      <c r="B303" s="33" t="s">
        <v>1052</v>
      </c>
      <c r="C303" s="30"/>
      <c r="D303" s="30"/>
      <c r="E303" s="30"/>
      <c r="F303" s="30"/>
      <c r="G303" s="30"/>
      <c r="H303" s="36"/>
      <c r="I303" s="30"/>
      <c r="J303" s="30"/>
      <c r="K303" s="30"/>
      <c r="L303" s="30"/>
      <c r="M303" s="30"/>
      <c r="N303" s="30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</row>
    <row r="304" spans="1:98" s="32" customFormat="1">
      <c r="A304" s="27"/>
      <c r="B304" s="33" t="s">
        <v>1053</v>
      </c>
      <c r="C304" s="30"/>
      <c r="D304" s="30"/>
      <c r="E304" s="30"/>
      <c r="F304" s="30"/>
      <c r="G304" s="30"/>
      <c r="H304" s="36"/>
      <c r="I304" s="30"/>
      <c r="J304" s="30"/>
      <c r="K304" s="30"/>
      <c r="L304" s="30"/>
      <c r="M304" s="30"/>
      <c r="N304" s="30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</row>
    <row r="305" spans="1:98" s="32" customFormat="1">
      <c r="A305" s="27"/>
      <c r="B305" s="33" t="s">
        <v>1054</v>
      </c>
      <c r="C305" s="30"/>
      <c r="D305" s="30"/>
      <c r="E305" s="30"/>
      <c r="F305" s="30"/>
      <c r="G305" s="30"/>
      <c r="H305" s="36"/>
      <c r="I305" s="30"/>
      <c r="J305" s="30"/>
      <c r="K305" s="30"/>
      <c r="L305" s="30"/>
      <c r="M305" s="30"/>
      <c r="N305" s="30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</row>
    <row r="306" spans="1:98" s="32" customFormat="1" ht="12.75" customHeight="1">
      <c r="A306" s="27"/>
      <c r="B306" s="33" t="s">
        <v>1055</v>
      </c>
      <c r="C306" s="30"/>
      <c r="D306" s="30"/>
      <c r="E306" s="30"/>
      <c r="F306" s="30"/>
      <c r="G306" s="30"/>
      <c r="H306" s="36"/>
      <c r="I306" s="30"/>
      <c r="J306" s="30"/>
      <c r="K306" s="30"/>
      <c r="L306" s="30"/>
      <c r="M306" s="30"/>
      <c r="N306" s="30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</row>
    <row r="307" spans="1:98" s="32" customFormat="1">
      <c r="A307" s="27"/>
      <c r="B307" s="33" t="s">
        <v>1056</v>
      </c>
      <c r="C307" s="30"/>
      <c r="D307" s="30"/>
      <c r="E307" s="30"/>
      <c r="F307" s="30"/>
      <c r="G307" s="30"/>
      <c r="H307" s="36"/>
      <c r="I307" s="30"/>
      <c r="J307" s="30"/>
      <c r="K307" s="30"/>
      <c r="L307" s="30"/>
      <c r="M307" s="30"/>
      <c r="N307" s="30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</row>
    <row r="308" spans="1:98" s="32" customFormat="1">
      <c r="A308" s="27"/>
      <c r="B308" s="33" t="s">
        <v>1057</v>
      </c>
      <c r="C308" s="30"/>
      <c r="D308" s="30"/>
      <c r="E308" s="30"/>
      <c r="F308" s="30"/>
      <c r="G308" s="30"/>
      <c r="H308" s="36"/>
      <c r="I308" s="30"/>
      <c r="J308" s="30"/>
      <c r="K308" s="30"/>
      <c r="L308" s="30"/>
      <c r="M308" s="30"/>
      <c r="N308" s="30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</row>
    <row r="309" spans="1:98" s="32" customFormat="1" ht="12.75" customHeight="1">
      <c r="A309" s="27"/>
      <c r="B309" s="33" t="s">
        <v>1058</v>
      </c>
      <c r="C309" s="30"/>
      <c r="D309" s="30"/>
      <c r="E309" s="30"/>
      <c r="F309" s="30"/>
      <c r="G309" s="30"/>
      <c r="H309" s="36"/>
      <c r="I309" s="30"/>
      <c r="J309" s="30"/>
      <c r="K309" s="30"/>
      <c r="L309" s="30"/>
      <c r="M309" s="30"/>
      <c r="N309" s="30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</row>
    <row r="310" spans="1:98" s="32" customFormat="1">
      <c r="A310" s="27"/>
      <c r="B310" s="33" t="s">
        <v>1059</v>
      </c>
      <c r="C310" s="30"/>
      <c r="D310" s="30"/>
      <c r="E310" s="30"/>
      <c r="F310" s="30"/>
      <c r="G310" s="30"/>
      <c r="H310" s="36"/>
      <c r="I310" s="30"/>
      <c r="J310" s="30"/>
      <c r="K310" s="30"/>
      <c r="L310" s="30"/>
      <c r="M310" s="30"/>
      <c r="N310" s="30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</row>
    <row r="311" spans="1:98" s="32" customFormat="1">
      <c r="A311" s="27"/>
      <c r="B311" s="33" t="s">
        <v>1060</v>
      </c>
      <c r="C311" s="30"/>
      <c r="D311" s="30"/>
      <c r="E311" s="30"/>
      <c r="F311" s="30"/>
      <c r="G311" s="30"/>
      <c r="H311" s="36"/>
      <c r="I311" s="30"/>
      <c r="J311" s="30"/>
      <c r="K311" s="30"/>
      <c r="L311" s="30"/>
      <c r="M311" s="30"/>
      <c r="N311" s="30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</row>
    <row r="312" spans="1:98" s="32" customFormat="1">
      <c r="A312" s="27"/>
      <c r="B312" s="33" t="s">
        <v>1061</v>
      </c>
      <c r="C312" s="30"/>
      <c r="D312" s="30"/>
      <c r="E312" s="30"/>
      <c r="F312" s="30"/>
      <c r="G312" s="30"/>
      <c r="H312" s="36"/>
      <c r="I312" s="30"/>
      <c r="J312" s="30"/>
      <c r="K312" s="30"/>
      <c r="L312" s="30"/>
      <c r="M312" s="30"/>
      <c r="N312" s="30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</row>
    <row r="313" spans="1:98" s="32" customFormat="1" ht="11.75" customHeight="1">
      <c r="A313" s="27"/>
      <c r="B313" s="33" t="s">
        <v>1062</v>
      </c>
      <c r="C313" s="30"/>
      <c r="D313" s="30"/>
      <c r="E313" s="30"/>
      <c r="F313" s="30"/>
      <c r="G313" s="30"/>
      <c r="H313" s="36"/>
      <c r="I313" s="30"/>
      <c r="J313" s="30"/>
      <c r="K313" s="30"/>
      <c r="L313" s="30"/>
      <c r="M313" s="30"/>
      <c r="N313" s="30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</row>
    <row r="314" spans="1:98" s="32" customFormat="1">
      <c r="A314" s="27"/>
      <c r="B314" s="33" t="s">
        <v>1063</v>
      </c>
      <c r="C314" s="30"/>
      <c r="D314" s="30"/>
      <c r="E314" s="30"/>
      <c r="F314" s="30"/>
      <c r="G314" s="30"/>
      <c r="H314" s="36"/>
      <c r="I314" s="30"/>
      <c r="J314" s="30"/>
      <c r="K314" s="30"/>
      <c r="L314" s="30"/>
      <c r="M314" s="30"/>
      <c r="N314" s="30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</row>
    <row r="315" spans="1:98" s="32" customFormat="1">
      <c r="A315" s="27"/>
      <c r="B315" s="33" t="s">
        <v>1064</v>
      </c>
      <c r="C315" s="30"/>
      <c r="D315" s="30"/>
      <c r="E315" s="30"/>
      <c r="F315" s="30"/>
      <c r="G315" s="30"/>
      <c r="H315" s="36"/>
      <c r="I315" s="30"/>
      <c r="J315" s="30"/>
      <c r="K315" s="30"/>
      <c r="L315" s="30"/>
      <c r="M315" s="30"/>
      <c r="N315" s="30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</row>
    <row r="316" spans="1:98" s="32" customFormat="1">
      <c r="A316" s="27"/>
      <c r="B316" s="33" t="s">
        <v>1065</v>
      </c>
      <c r="C316" s="30"/>
      <c r="D316" s="30"/>
      <c r="E316" s="30"/>
      <c r="F316" s="30"/>
      <c r="G316" s="30"/>
      <c r="H316" s="36"/>
      <c r="I316" s="30"/>
      <c r="J316" s="30"/>
      <c r="K316" s="30"/>
      <c r="L316" s="30"/>
      <c r="M316" s="30"/>
      <c r="N316" s="30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</row>
    <row r="317" spans="1:98" s="32" customFormat="1" ht="12.75" customHeight="1">
      <c r="A317" s="27"/>
      <c r="B317" s="33" t="s">
        <v>1066</v>
      </c>
      <c r="C317" s="30"/>
      <c r="D317" s="30"/>
      <c r="E317" s="30"/>
      <c r="F317" s="30"/>
      <c r="G317" s="30"/>
      <c r="H317" s="36"/>
      <c r="I317" s="30"/>
      <c r="J317" s="30"/>
      <c r="K317" s="30"/>
      <c r="L317" s="30"/>
      <c r="M317" s="30"/>
      <c r="N317" s="30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</row>
    <row r="318" spans="1:98" s="32" customFormat="1">
      <c r="A318" s="27"/>
      <c r="B318" s="33" t="s">
        <v>1067</v>
      </c>
      <c r="C318" s="30"/>
      <c r="D318" s="30"/>
      <c r="E318" s="30"/>
      <c r="F318" s="30"/>
      <c r="G318" s="30"/>
      <c r="H318" s="36"/>
      <c r="I318" s="30"/>
      <c r="J318" s="30"/>
      <c r="K318" s="30"/>
      <c r="L318" s="30"/>
      <c r="M318" s="30"/>
      <c r="N318" s="30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</row>
    <row r="319" spans="1:98" s="32" customFormat="1">
      <c r="A319" s="27"/>
      <c r="B319" s="33" t="s">
        <v>1068</v>
      </c>
      <c r="C319" s="30"/>
      <c r="D319" s="30"/>
      <c r="E319" s="30"/>
      <c r="F319" s="30"/>
      <c r="G319" s="30"/>
      <c r="H319" s="36"/>
      <c r="I319" s="30"/>
      <c r="J319" s="30"/>
      <c r="K319" s="30"/>
      <c r="L319" s="30"/>
      <c r="M319" s="30"/>
      <c r="N319" s="30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</row>
    <row r="320" spans="1:98" s="32" customFormat="1">
      <c r="A320" s="27"/>
      <c r="B320" s="38" t="s">
        <v>1069</v>
      </c>
      <c r="C320" s="30"/>
      <c r="D320" s="30"/>
      <c r="E320" s="30"/>
      <c r="F320" s="30"/>
      <c r="G320" s="30"/>
      <c r="H320" s="36"/>
      <c r="I320" s="30"/>
      <c r="J320" s="30"/>
      <c r="K320" s="30"/>
      <c r="L320" s="30"/>
      <c r="M320" s="30"/>
      <c r="N320" s="30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</row>
    <row r="321" spans="1:98" s="32" customFormat="1" ht="12.75" customHeight="1">
      <c r="A321" s="27"/>
      <c r="B321" s="33" t="s">
        <v>1070</v>
      </c>
      <c r="C321" s="30"/>
      <c r="D321" s="30"/>
      <c r="E321" s="30"/>
      <c r="F321" s="30"/>
      <c r="G321" s="30"/>
      <c r="H321" s="36"/>
      <c r="I321" s="30"/>
      <c r="J321" s="30"/>
      <c r="K321" s="30"/>
      <c r="L321" s="30"/>
      <c r="M321" s="30"/>
      <c r="N321" s="30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</row>
    <row r="322" spans="1:98" s="32" customFormat="1" ht="12.75" customHeight="1">
      <c r="A322" s="27"/>
      <c r="B322" s="33" t="s">
        <v>1071</v>
      </c>
      <c r="C322" s="30"/>
      <c r="D322" s="30"/>
      <c r="E322" s="30"/>
      <c r="F322" s="30"/>
      <c r="G322" s="30"/>
      <c r="H322" s="36"/>
      <c r="I322" s="30"/>
      <c r="J322" s="30"/>
      <c r="K322" s="30"/>
      <c r="L322" s="30"/>
      <c r="M322" s="30"/>
      <c r="N322" s="30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</row>
    <row r="323" spans="1:98" s="32" customFormat="1">
      <c r="A323" s="27"/>
      <c r="B323" s="33" t="s">
        <v>1072</v>
      </c>
      <c r="C323" s="30"/>
      <c r="D323" s="30"/>
      <c r="E323" s="30"/>
      <c r="F323" s="30"/>
      <c r="G323" s="30"/>
      <c r="H323" s="36"/>
      <c r="I323" s="30"/>
      <c r="J323" s="30"/>
      <c r="K323" s="30"/>
      <c r="L323" s="30"/>
      <c r="M323" s="30"/>
      <c r="N323" s="30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</row>
    <row r="324" spans="1:98" s="32" customFormat="1">
      <c r="A324" s="27"/>
      <c r="B324" s="33" t="s">
        <v>1073</v>
      </c>
      <c r="C324" s="30"/>
      <c r="D324" s="30"/>
      <c r="E324" s="30"/>
      <c r="F324" s="30"/>
      <c r="G324" s="30"/>
      <c r="H324" s="36"/>
      <c r="I324" s="30"/>
      <c r="J324" s="30"/>
      <c r="K324" s="30"/>
      <c r="L324" s="30"/>
      <c r="M324" s="30"/>
      <c r="N324" s="30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</row>
    <row r="325" spans="1:98" s="32" customFormat="1">
      <c r="A325" s="27"/>
      <c r="B325" s="33" t="s">
        <v>1074</v>
      </c>
      <c r="C325" s="30"/>
      <c r="D325" s="30"/>
      <c r="E325" s="30"/>
      <c r="F325" s="30"/>
      <c r="G325" s="30"/>
      <c r="H325" s="36"/>
      <c r="I325" s="30"/>
      <c r="J325" s="30"/>
      <c r="K325" s="30"/>
      <c r="L325" s="30"/>
      <c r="M325" s="30"/>
      <c r="N325" s="30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</row>
    <row r="326" spans="1:98" s="32" customFormat="1">
      <c r="A326" s="27"/>
      <c r="B326" s="33" t="s">
        <v>1075</v>
      </c>
      <c r="C326" s="30"/>
      <c r="D326" s="30"/>
      <c r="E326" s="30"/>
      <c r="F326" s="30"/>
      <c r="G326" s="30"/>
      <c r="H326" s="36"/>
      <c r="I326" s="30"/>
      <c r="J326" s="30"/>
      <c r="K326" s="30"/>
      <c r="L326" s="30"/>
      <c r="M326" s="30"/>
      <c r="N326" s="30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</row>
    <row r="327" spans="1:98" s="32" customFormat="1">
      <c r="A327" s="27"/>
      <c r="B327" s="33" t="s">
        <v>1076</v>
      </c>
      <c r="C327" s="30"/>
      <c r="D327" s="30"/>
      <c r="E327" s="30"/>
      <c r="F327" s="30"/>
      <c r="G327" s="30"/>
      <c r="H327" s="36"/>
      <c r="I327" s="30"/>
      <c r="J327" s="30"/>
      <c r="K327" s="30"/>
      <c r="L327" s="30"/>
      <c r="M327" s="30"/>
      <c r="N327" s="30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</row>
    <row r="328" spans="1:98" s="32" customFormat="1">
      <c r="A328" s="27"/>
      <c r="B328" s="33" t="s">
        <v>1077</v>
      </c>
      <c r="C328" s="30"/>
      <c r="D328" s="30"/>
      <c r="E328" s="30"/>
      <c r="F328" s="30"/>
      <c r="G328" s="30"/>
      <c r="H328" s="36"/>
      <c r="I328" s="30"/>
      <c r="J328" s="30"/>
      <c r="K328" s="30"/>
      <c r="L328" s="30"/>
      <c r="M328" s="30"/>
      <c r="N328" s="30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</row>
    <row r="329" spans="1:98" s="32" customFormat="1">
      <c r="A329" s="27"/>
      <c r="B329" s="33" t="s">
        <v>1078</v>
      </c>
      <c r="C329" s="30"/>
      <c r="D329" s="30"/>
      <c r="E329" s="30"/>
      <c r="F329" s="30"/>
      <c r="G329" s="30"/>
      <c r="H329" s="36"/>
      <c r="I329" s="30"/>
      <c r="J329" s="30"/>
      <c r="K329" s="30"/>
      <c r="L329" s="30"/>
      <c r="M329" s="30"/>
      <c r="N329" s="30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7"/>
      <c r="BX329" s="27"/>
      <c r="BY329" s="27"/>
      <c r="BZ329" s="27"/>
      <c r="CA329" s="27"/>
      <c r="CB329" s="27"/>
      <c r="CC329" s="27"/>
      <c r="CD329" s="27"/>
      <c r="CE329" s="27"/>
      <c r="CF329" s="27"/>
      <c r="CG329" s="27"/>
      <c r="CH329" s="27"/>
      <c r="CI329" s="27"/>
      <c r="CJ329" s="27"/>
      <c r="CK329" s="27"/>
      <c r="CL329" s="27"/>
      <c r="CM329" s="27"/>
      <c r="CN329" s="27"/>
      <c r="CO329" s="27"/>
      <c r="CP329" s="27"/>
      <c r="CQ329" s="27"/>
      <c r="CR329" s="27"/>
      <c r="CS329" s="27"/>
      <c r="CT329" s="27"/>
    </row>
    <row r="330" spans="1:98" s="32" customFormat="1">
      <c r="A330" s="27"/>
      <c r="B330" s="33" t="s">
        <v>1079</v>
      </c>
      <c r="C330" s="30"/>
      <c r="D330" s="30"/>
      <c r="E330" s="30"/>
      <c r="F330" s="30"/>
      <c r="G330" s="30"/>
      <c r="H330" s="36"/>
      <c r="I330" s="30"/>
      <c r="J330" s="30"/>
      <c r="K330" s="30"/>
      <c r="L330" s="30"/>
      <c r="M330" s="30"/>
      <c r="N330" s="30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  <c r="CC330" s="27"/>
      <c r="CD330" s="27"/>
      <c r="CE330" s="27"/>
      <c r="CF330" s="27"/>
      <c r="CG330" s="27"/>
      <c r="CH330" s="27"/>
      <c r="CI330" s="27"/>
      <c r="CJ330" s="27"/>
      <c r="CK330" s="27"/>
      <c r="CL330" s="27"/>
      <c r="CM330" s="27"/>
      <c r="CN330" s="27"/>
      <c r="CO330" s="27"/>
      <c r="CP330" s="27"/>
      <c r="CQ330" s="27"/>
      <c r="CR330" s="27"/>
      <c r="CS330" s="27"/>
      <c r="CT330" s="27"/>
    </row>
    <row r="331" spans="1:98" s="32" customFormat="1" ht="12.75" customHeight="1">
      <c r="A331" s="27"/>
      <c r="B331" s="33" t="s">
        <v>1080</v>
      </c>
      <c r="C331" s="30"/>
      <c r="D331" s="30"/>
      <c r="E331" s="30"/>
      <c r="F331" s="30"/>
      <c r="G331" s="30"/>
      <c r="H331" s="36"/>
      <c r="I331" s="30"/>
      <c r="J331" s="30"/>
      <c r="K331" s="30"/>
      <c r="L331" s="30"/>
      <c r="M331" s="30"/>
      <c r="N331" s="30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27"/>
      <c r="CD331" s="27"/>
      <c r="CE331" s="27"/>
      <c r="CF331" s="27"/>
      <c r="CG331" s="27"/>
      <c r="CH331" s="27"/>
      <c r="CI331" s="27"/>
      <c r="CJ331" s="27"/>
      <c r="CK331" s="27"/>
      <c r="CL331" s="27"/>
      <c r="CM331" s="27"/>
      <c r="CN331" s="27"/>
      <c r="CO331" s="27"/>
      <c r="CP331" s="27"/>
      <c r="CQ331" s="27"/>
      <c r="CR331" s="27"/>
      <c r="CS331" s="27"/>
      <c r="CT331" s="27"/>
    </row>
    <row r="332" spans="1:98" s="32" customFormat="1" ht="12.75" customHeight="1">
      <c r="A332" s="27"/>
      <c r="B332" s="33" t="s">
        <v>1081</v>
      </c>
      <c r="C332" s="30"/>
      <c r="D332" s="30"/>
      <c r="E332" s="30"/>
      <c r="F332" s="30"/>
      <c r="G332" s="30"/>
      <c r="H332" s="36"/>
      <c r="I332" s="30"/>
      <c r="J332" s="30"/>
      <c r="K332" s="30"/>
      <c r="L332" s="30"/>
      <c r="M332" s="30"/>
      <c r="N332" s="30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7"/>
      <c r="BX332" s="27"/>
      <c r="BY332" s="27"/>
      <c r="BZ332" s="27"/>
      <c r="CA332" s="27"/>
      <c r="CB332" s="27"/>
      <c r="CC332" s="27"/>
      <c r="CD332" s="27"/>
      <c r="CE332" s="27"/>
      <c r="CF332" s="27"/>
      <c r="CG332" s="27"/>
      <c r="CH332" s="27"/>
      <c r="CI332" s="27"/>
      <c r="CJ332" s="27"/>
      <c r="CK332" s="27"/>
      <c r="CL332" s="27"/>
      <c r="CM332" s="27"/>
      <c r="CN332" s="27"/>
      <c r="CO332" s="27"/>
      <c r="CP332" s="27"/>
      <c r="CQ332" s="27"/>
      <c r="CR332" s="27"/>
      <c r="CS332" s="27"/>
      <c r="CT332" s="27"/>
    </row>
    <row r="333" spans="1:98" s="32" customFormat="1" ht="12.75" customHeight="1">
      <c r="A333" s="27"/>
      <c r="B333" s="33" t="s">
        <v>1082</v>
      </c>
      <c r="C333" s="30"/>
      <c r="D333" s="30"/>
      <c r="E333" s="30"/>
      <c r="F333" s="30"/>
      <c r="G333" s="30"/>
      <c r="H333" s="36"/>
      <c r="I333" s="30"/>
      <c r="J333" s="30"/>
      <c r="K333" s="30"/>
      <c r="L333" s="30"/>
      <c r="M333" s="30"/>
      <c r="N333" s="30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7"/>
      <c r="BX333" s="27"/>
      <c r="BY333" s="27"/>
      <c r="BZ333" s="27"/>
      <c r="CA333" s="27"/>
      <c r="CB333" s="27"/>
      <c r="CC333" s="27"/>
      <c r="CD333" s="27"/>
      <c r="CE333" s="27"/>
      <c r="CF333" s="27"/>
      <c r="CG333" s="27"/>
      <c r="CH333" s="27"/>
      <c r="CI333" s="27"/>
      <c r="CJ333" s="27"/>
      <c r="CK333" s="27"/>
      <c r="CL333" s="27"/>
      <c r="CM333" s="27"/>
      <c r="CN333" s="27"/>
      <c r="CO333" s="27"/>
      <c r="CP333" s="27"/>
      <c r="CQ333" s="27"/>
      <c r="CR333" s="27"/>
      <c r="CS333" s="27"/>
      <c r="CT333" s="27"/>
    </row>
    <row r="334" spans="1:98" s="32" customFormat="1" ht="12.75" customHeight="1">
      <c r="A334" s="27"/>
      <c r="B334" s="33" t="s">
        <v>1083</v>
      </c>
      <c r="C334" s="30"/>
      <c r="D334" s="30"/>
      <c r="E334" s="30"/>
      <c r="F334" s="30"/>
      <c r="G334" s="30"/>
      <c r="H334" s="36"/>
      <c r="I334" s="30"/>
      <c r="J334" s="30"/>
      <c r="K334" s="30"/>
      <c r="L334" s="30"/>
      <c r="M334" s="30"/>
      <c r="N334" s="30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27"/>
      <c r="CD334" s="27"/>
      <c r="CE334" s="27"/>
      <c r="CF334" s="27"/>
      <c r="CG334" s="27"/>
      <c r="CH334" s="27"/>
      <c r="CI334" s="27"/>
      <c r="CJ334" s="27"/>
      <c r="CK334" s="27"/>
      <c r="CL334" s="27"/>
      <c r="CM334" s="27"/>
      <c r="CN334" s="27"/>
      <c r="CO334" s="27"/>
      <c r="CP334" s="27"/>
      <c r="CQ334" s="27"/>
      <c r="CR334" s="27"/>
      <c r="CS334" s="27"/>
      <c r="CT334" s="27"/>
    </row>
    <row r="335" spans="1:98" s="32" customFormat="1" ht="12.75" customHeight="1">
      <c r="A335" s="27"/>
      <c r="B335" s="33" t="s">
        <v>1084</v>
      </c>
      <c r="C335" s="30"/>
      <c r="D335" s="30"/>
      <c r="E335" s="30"/>
      <c r="F335" s="30"/>
      <c r="G335" s="30"/>
      <c r="H335" s="36"/>
      <c r="I335" s="30"/>
      <c r="J335" s="30"/>
      <c r="K335" s="30"/>
      <c r="L335" s="30"/>
      <c r="M335" s="30"/>
      <c r="N335" s="30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  <c r="CC335" s="27"/>
      <c r="CD335" s="27"/>
      <c r="CE335" s="27"/>
      <c r="CF335" s="27"/>
      <c r="CG335" s="27"/>
      <c r="CH335" s="27"/>
      <c r="CI335" s="27"/>
      <c r="CJ335" s="27"/>
      <c r="CK335" s="27"/>
      <c r="CL335" s="27"/>
      <c r="CM335" s="27"/>
      <c r="CN335" s="27"/>
      <c r="CO335" s="27"/>
      <c r="CP335" s="27"/>
      <c r="CQ335" s="27"/>
      <c r="CR335" s="27"/>
      <c r="CS335" s="27"/>
      <c r="CT335" s="27"/>
    </row>
    <row r="336" spans="1:98" s="32" customFormat="1" ht="12.75" customHeight="1">
      <c r="A336" s="27"/>
      <c r="B336" s="33" t="s">
        <v>1085</v>
      </c>
      <c r="C336" s="30"/>
      <c r="D336" s="30"/>
      <c r="E336" s="30"/>
      <c r="F336" s="30"/>
      <c r="G336" s="30"/>
      <c r="H336" s="36"/>
      <c r="I336" s="30"/>
      <c r="J336" s="30"/>
      <c r="K336" s="30"/>
      <c r="L336" s="30"/>
      <c r="M336" s="30"/>
      <c r="N336" s="30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7"/>
      <c r="BX336" s="27"/>
      <c r="BY336" s="27"/>
      <c r="BZ336" s="27"/>
      <c r="CA336" s="27"/>
      <c r="CB336" s="27"/>
      <c r="CC336" s="27"/>
      <c r="CD336" s="27"/>
      <c r="CE336" s="27"/>
      <c r="CF336" s="27"/>
      <c r="CG336" s="27"/>
      <c r="CH336" s="27"/>
      <c r="CI336" s="27"/>
      <c r="CJ336" s="27"/>
      <c r="CK336" s="27"/>
      <c r="CL336" s="27"/>
      <c r="CM336" s="27"/>
      <c r="CN336" s="27"/>
      <c r="CO336" s="27"/>
      <c r="CP336" s="27"/>
      <c r="CQ336" s="27"/>
      <c r="CR336" s="27"/>
      <c r="CS336" s="27"/>
      <c r="CT336" s="27"/>
    </row>
    <row r="337" spans="1:98" s="32" customFormat="1">
      <c r="A337" s="27"/>
      <c r="B337" s="33" t="s">
        <v>178</v>
      </c>
      <c r="C337" s="30"/>
      <c r="D337" s="30"/>
      <c r="E337" s="30"/>
      <c r="F337" s="30"/>
      <c r="G337" s="30"/>
      <c r="H337" s="36"/>
      <c r="I337" s="30"/>
      <c r="J337" s="30"/>
      <c r="K337" s="30"/>
      <c r="L337" s="30"/>
      <c r="M337" s="30"/>
      <c r="N337" s="30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7"/>
      <c r="BX337" s="27"/>
      <c r="BY337" s="27"/>
      <c r="BZ337" s="27"/>
      <c r="CA337" s="27"/>
      <c r="CB337" s="27"/>
      <c r="CC337" s="27"/>
      <c r="CD337" s="27"/>
      <c r="CE337" s="27"/>
      <c r="CF337" s="27"/>
      <c r="CG337" s="27"/>
      <c r="CH337" s="27"/>
      <c r="CI337" s="27"/>
      <c r="CJ337" s="27"/>
      <c r="CK337" s="27"/>
      <c r="CL337" s="27"/>
      <c r="CM337" s="27"/>
      <c r="CN337" s="27"/>
      <c r="CO337" s="27"/>
      <c r="CP337" s="27"/>
      <c r="CQ337" s="27"/>
      <c r="CR337" s="27"/>
      <c r="CS337" s="27"/>
      <c r="CT337" s="27"/>
    </row>
    <row r="338" spans="1:98" s="32" customFormat="1">
      <c r="A338" s="27"/>
      <c r="B338" s="33" t="s">
        <v>1086</v>
      </c>
      <c r="C338" s="30"/>
      <c r="D338" s="30"/>
      <c r="E338" s="30"/>
      <c r="F338" s="30"/>
      <c r="G338" s="30"/>
      <c r="H338" s="36"/>
      <c r="I338" s="30"/>
      <c r="J338" s="30"/>
      <c r="K338" s="30"/>
      <c r="L338" s="30"/>
      <c r="M338" s="30"/>
      <c r="N338" s="30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27"/>
      <c r="CD338" s="27"/>
      <c r="CE338" s="27"/>
      <c r="CF338" s="27"/>
      <c r="CG338" s="27"/>
      <c r="CH338" s="27"/>
      <c r="CI338" s="27"/>
      <c r="CJ338" s="27"/>
      <c r="CK338" s="27"/>
      <c r="CL338" s="27"/>
      <c r="CM338" s="27"/>
      <c r="CN338" s="27"/>
      <c r="CO338" s="27"/>
      <c r="CP338" s="27"/>
      <c r="CQ338" s="27"/>
      <c r="CR338" s="27"/>
      <c r="CS338" s="27"/>
      <c r="CT338" s="27"/>
    </row>
    <row r="339" spans="1:98" s="32" customFormat="1">
      <c r="A339" s="27"/>
      <c r="B339" s="33" t="s">
        <v>82</v>
      </c>
      <c r="C339" s="30"/>
      <c r="D339" s="30"/>
      <c r="E339" s="30"/>
      <c r="F339" s="30"/>
      <c r="G339" s="30"/>
      <c r="H339" s="36"/>
      <c r="I339" s="30"/>
      <c r="J339" s="30"/>
      <c r="K339" s="30"/>
      <c r="L339" s="30"/>
      <c r="M339" s="30"/>
      <c r="N339" s="30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27"/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/>
      <c r="CP339" s="27"/>
      <c r="CQ339" s="27"/>
      <c r="CR339" s="27"/>
      <c r="CS339" s="27"/>
      <c r="CT339" s="27"/>
    </row>
    <row r="340" spans="1:98" s="32" customFormat="1">
      <c r="A340" s="27"/>
      <c r="B340" s="33" t="s">
        <v>1087</v>
      </c>
      <c r="C340" s="30"/>
      <c r="D340" s="30"/>
      <c r="E340" s="30"/>
      <c r="F340" s="30"/>
      <c r="G340" s="30"/>
      <c r="H340" s="36"/>
      <c r="I340" s="30"/>
      <c r="J340" s="30"/>
      <c r="K340" s="30"/>
      <c r="L340" s="30"/>
      <c r="M340" s="30"/>
      <c r="N340" s="30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  <c r="CC340" s="27"/>
      <c r="CD340" s="27"/>
      <c r="CE340" s="27"/>
      <c r="CF340" s="27"/>
      <c r="CG340" s="27"/>
      <c r="CH340" s="27"/>
      <c r="CI340" s="27"/>
      <c r="CJ340" s="27"/>
      <c r="CK340" s="27"/>
      <c r="CL340" s="27"/>
      <c r="CM340" s="27"/>
      <c r="CN340" s="27"/>
      <c r="CO340" s="27"/>
      <c r="CP340" s="27"/>
      <c r="CQ340" s="27"/>
      <c r="CR340" s="27"/>
      <c r="CS340" s="27"/>
      <c r="CT340" s="27"/>
    </row>
    <row r="341" spans="1:98" s="32" customFormat="1">
      <c r="A341" s="27"/>
      <c r="B341" s="33" t="s">
        <v>1088</v>
      </c>
      <c r="C341" s="30"/>
      <c r="D341" s="30"/>
      <c r="E341" s="30"/>
      <c r="F341" s="30"/>
      <c r="G341" s="30"/>
      <c r="H341" s="36"/>
      <c r="I341" s="30"/>
      <c r="J341" s="30"/>
      <c r="K341" s="30"/>
      <c r="L341" s="30"/>
      <c r="M341" s="30"/>
      <c r="N341" s="30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  <c r="CC341" s="27"/>
      <c r="CD341" s="27"/>
      <c r="CE341" s="27"/>
      <c r="CF341" s="27"/>
      <c r="CG341" s="27"/>
      <c r="CH341" s="27"/>
      <c r="CI341" s="27"/>
      <c r="CJ341" s="27"/>
      <c r="CK341" s="27"/>
      <c r="CL341" s="27"/>
      <c r="CM341" s="27"/>
      <c r="CN341" s="27"/>
      <c r="CO341" s="27"/>
      <c r="CP341" s="27"/>
      <c r="CQ341" s="27"/>
      <c r="CR341" s="27"/>
      <c r="CS341" s="27"/>
      <c r="CT341" s="27"/>
    </row>
    <row r="342" spans="1:98" s="32" customFormat="1">
      <c r="A342" s="27"/>
      <c r="B342" s="33" t="s">
        <v>1089</v>
      </c>
      <c r="C342" s="30"/>
      <c r="D342" s="30"/>
      <c r="E342" s="30"/>
      <c r="F342" s="30"/>
      <c r="G342" s="30"/>
      <c r="H342" s="36"/>
      <c r="I342" s="30"/>
      <c r="J342" s="30"/>
      <c r="K342" s="30"/>
      <c r="L342" s="30"/>
      <c r="M342" s="30"/>
      <c r="N342" s="30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27"/>
      <c r="CE342" s="27"/>
      <c r="CF342" s="27"/>
      <c r="CG342" s="27"/>
      <c r="CH342" s="27"/>
      <c r="CI342" s="27"/>
      <c r="CJ342" s="27"/>
      <c r="CK342" s="27"/>
      <c r="CL342" s="27"/>
      <c r="CM342" s="27"/>
      <c r="CN342" s="27"/>
      <c r="CO342" s="27"/>
      <c r="CP342" s="27"/>
      <c r="CQ342" s="27"/>
      <c r="CR342" s="27"/>
      <c r="CS342" s="27"/>
      <c r="CT342" s="27"/>
    </row>
    <row r="343" spans="1:98" s="32" customFormat="1">
      <c r="A343" s="27"/>
      <c r="B343" s="33" t="s">
        <v>157</v>
      </c>
      <c r="C343" s="30"/>
      <c r="D343" s="30"/>
      <c r="E343" s="30"/>
      <c r="F343" s="30"/>
      <c r="G343" s="30"/>
      <c r="H343" s="36"/>
      <c r="I343" s="30"/>
      <c r="J343" s="30"/>
      <c r="K343" s="30"/>
      <c r="L343" s="30"/>
      <c r="M343" s="30"/>
      <c r="N343" s="30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27"/>
      <c r="CD343" s="27"/>
      <c r="CE343" s="27"/>
      <c r="CF343" s="27"/>
      <c r="CG343" s="27"/>
      <c r="CH343" s="27"/>
      <c r="CI343" s="27"/>
      <c r="CJ343" s="27"/>
      <c r="CK343" s="27"/>
      <c r="CL343" s="27"/>
      <c r="CM343" s="27"/>
      <c r="CN343" s="27"/>
      <c r="CO343" s="27"/>
      <c r="CP343" s="27"/>
      <c r="CQ343" s="27"/>
      <c r="CR343" s="27"/>
      <c r="CS343" s="27"/>
      <c r="CT343" s="27"/>
    </row>
    <row r="344" spans="1:98" s="32" customFormat="1">
      <c r="A344" s="27"/>
      <c r="B344" s="33" t="s">
        <v>183</v>
      </c>
      <c r="C344" s="30"/>
      <c r="D344" s="30"/>
      <c r="E344" s="30"/>
      <c r="F344" s="30"/>
      <c r="G344" s="30"/>
      <c r="H344" s="36"/>
      <c r="I344" s="30"/>
      <c r="J344" s="30"/>
      <c r="K344" s="30"/>
      <c r="L344" s="30"/>
      <c r="M344" s="30"/>
      <c r="N344" s="30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  <c r="CC344" s="27"/>
      <c r="CD344" s="27"/>
      <c r="CE344" s="27"/>
      <c r="CF344" s="27"/>
      <c r="CG344" s="27"/>
      <c r="CH344" s="27"/>
      <c r="CI344" s="27"/>
      <c r="CJ344" s="27"/>
      <c r="CK344" s="27"/>
      <c r="CL344" s="27"/>
      <c r="CM344" s="27"/>
      <c r="CN344" s="27"/>
      <c r="CO344" s="27"/>
      <c r="CP344" s="27"/>
      <c r="CQ344" s="27"/>
      <c r="CR344" s="27"/>
      <c r="CS344" s="27"/>
      <c r="CT344" s="27"/>
    </row>
    <row r="345" spans="1:98" s="32" customFormat="1">
      <c r="A345" s="27"/>
      <c r="B345" s="33" t="s">
        <v>510</v>
      </c>
      <c r="C345" s="30"/>
      <c r="D345" s="30"/>
      <c r="E345" s="30"/>
      <c r="F345" s="30"/>
      <c r="G345" s="30"/>
      <c r="H345" s="36"/>
      <c r="I345" s="30"/>
      <c r="J345" s="30"/>
      <c r="K345" s="30"/>
      <c r="L345" s="30"/>
      <c r="M345" s="30"/>
      <c r="N345" s="30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  <c r="CC345" s="27"/>
      <c r="CD345" s="27"/>
      <c r="CE345" s="27"/>
      <c r="CF345" s="27"/>
      <c r="CG345" s="27"/>
      <c r="CH345" s="27"/>
      <c r="CI345" s="27"/>
      <c r="CJ345" s="27"/>
      <c r="CK345" s="27"/>
      <c r="CL345" s="27"/>
      <c r="CM345" s="27"/>
      <c r="CN345" s="27"/>
      <c r="CO345" s="27"/>
      <c r="CP345" s="27"/>
      <c r="CQ345" s="27"/>
      <c r="CR345" s="27"/>
      <c r="CS345" s="27"/>
      <c r="CT345" s="27"/>
    </row>
    <row r="346" spans="1:98" s="32" customFormat="1">
      <c r="A346" s="27"/>
      <c r="B346" s="38" t="s">
        <v>186</v>
      </c>
      <c r="C346" s="30"/>
      <c r="D346" s="30"/>
      <c r="E346" s="30"/>
      <c r="F346" s="30"/>
      <c r="G346" s="30"/>
      <c r="H346" s="36"/>
      <c r="I346" s="30"/>
      <c r="J346" s="30"/>
      <c r="K346" s="30"/>
      <c r="L346" s="30"/>
      <c r="M346" s="30"/>
      <c r="N346" s="30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27"/>
      <c r="CD346" s="27"/>
      <c r="CE346" s="27"/>
      <c r="CF346" s="27"/>
      <c r="CG346" s="27"/>
      <c r="CH346" s="27"/>
      <c r="CI346" s="27"/>
      <c r="CJ346" s="27"/>
      <c r="CK346" s="27"/>
      <c r="CL346" s="27"/>
      <c r="CM346" s="27"/>
      <c r="CN346" s="27"/>
      <c r="CO346" s="27"/>
      <c r="CP346" s="27"/>
      <c r="CQ346" s="27"/>
      <c r="CR346" s="27"/>
      <c r="CS346" s="27"/>
      <c r="CT346" s="27"/>
    </row>
    <row r="347" spans="1:98" s="32" customFormat="1">
      <c r="A347" s="27"/>
      <c r="B347" s="33" t="s">
        <v>1090</v>
      </c>
      <c r="C347" s="30"/>
      <c r="D347" s="30"/>
      <c r="E347" s="30"/>
      <c r="F347" s="30"/>
      <c r="G347" s="30"/>
      <c r="H347" s="36"/>
      <c r="I347" s="30"/>
      <c r="J347" s="30"/>
      <c r="K347" s="30"/>
      <c r="L347" s="30"/>
      <c r="M347" s="30"/>
      <c r="N347" s="30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  <c r="CC347" s="27"/>
      <c r="CD347" s="27"/>
      <c r="CE347" s="27"/>
      <c r="CF347" s="27"/>
      <c r="CG347" s="27"/>
      <c r="CH347" s="27"/>
      <c r="CI347" s="27"/>
      <c r="CJ347" s="27"/>
      <c r="CK347" s="27"/>
      <c r="CL347" s="27"/>
      <c r="CM347" s="27"/>
      <c r="CN347" s="27"/>
      <c r="CO347" s="27"/>
      <c r="CP347" s="27"/>
      <c r="CQ347" s="27"/>
      <c r="CR347" s="27"/>
      <c r="CS347" s="27"/>
      <c r="CT347" s="27"/>
    </row>
    <row r="348" spans="1:98" s="32" customFormat="1">
      <c r="A348" s="27"/>
      <c r="B348" s="33" t="s">
        <v>1091</v>
      </c>
      <c r="C348" s="30"/>
      <c r="D348" s="30"/>
      <c r="E348" s="30"/>
      <c r="F348" s="30"/>
      <c r="G348" s="30"/>
      <c r="H348" s="36"/>
      <c r="I348" s="30"/>
      <c r="J348" s="30"/>
      <c r="K348" s="30"/>
      <c r="L348" s="30"/>
      <c r="M348" s="30"/>
      <c r="N348" s="30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7"/>
      <c r="BX348" s="27"/>
      <c r="BY348" s="27"/>
      <c r="BZ348" s="27"/>
      <c r="CA348" s="27"/>
      <c r="CB348" s="27"/>
      <c r="CC348" s="27"/>
      <c r="CD348" s="27"/>
      <c r="CE348" s="27"/>
      <c r="CF348" s="27"/>
      <c r="CG348" s="27"/>
      <c r="CH348" s="27"/>
      <c r="CI348" s="27"/>
      <c r="CJ348" s="27"/>
      <c r="CK348" s="27"/>
      <c r="CL348" s="27"/>
      <c r="CM348" s="27"/>
      <c r="CN348" s="27"/>
      <c r="CO348" s="27"/>
      <c r="CP348" s="27"/>
      <c r="CQ348" s="27"/>
      <c r="CR348" s="27"/>
      <c r="CS348" s="27"/>
      <c r="CT348" s="27"/>
    </row>
    <row r="349" spans="1:98" s="32" customFormat="1">
      <c r="A349" s="27"/>
      <c r="B349" s="38" t="s">
        <v>1092</v>
      </c>
      <c r="C349" s="30"/>
      <c r="D349" s="30"/>
      <c r="E349" s="30"/>
      <c r="F349" s="30"/>
      <c r="G349" s="30"/>
      <c r="H349" s="36"/>
      <c r="I349" s="30"/>
      <c r="J349" s="30"/>
      <c r="K349" s="30"/>
      <c r="L349" s="30"/>
      <c r="M349" s="30"/>
      <c r="N349" s="30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  <c r="CC349" s="27"/>
      <c r="CD349" s="27"/>
      <c r="CE349" s="27"/>
      <c r="CF349" s="27"/>
      <c r="CG349" s="27"/>
      <c r="CH349" s="27"/>
      <c r="CI349" s="27"/>
      <c r="CJ349" s="27"/>
      <c r="CK349" s="27"/>
      <c r="CL349" s="27"/>
      <c r="CM349" s="27"/>
      <c r="CN349" s="27"/>
      <c r="CO349" s="27"/>
      <c r="CP349" s="27"/>
      <c r="CQ349" s="27"/>
      <c r="CR349" s="27"/>
      <c r="CS349" s="27"/>
      <c r="CT349" s="27"/>
    </row>
    <row r="350" spans="1:98" s="32" customFormat="1">
      <c r="A350" s="27"/>
      <c r="B350" s="33" t="s">
        <v>1093</v>
      </c>
      <c r="C350" s="30"/>
      <c r="D350" s="30"/>
      <c r="E350" s="30"/>
      <c r="F350" s="30"/>
      <c r="G350" s="30"/>
      <c r="H350" s="36"/>
      <c r="I350" s="30"/>
      <c r="J350" s="30"/>
      <c r="K350" s="30"/>
      <c r="L350" s="30"/>
      <c r="M350" s="30"/>
      <c r="N350" s="30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27"/>
      <c r="CD350" s="27"/>
      <c r="CE350" s="27"/>
      <c r="CF350" s="27"/>
      <c r="CG350" s="27"/>
      <c r="CH350" s="27"/>
      <c r="CI350" s="27"/>
      <c r="CJ350" s="27"/>
      <c r="CK350" s="27"/>
      <c r="CL350" s="27"/>
      <c r="CM350" s="27"/>
      <c r="CN350" s="27"/>
      <c r="CO350" s="27"/>
      <c r="CP350" s="27"/>
      <c r="CQ350" s="27"/>
      <c r="CR350" s="27"/>
      <c r="CS350" s="27"/>
      <c r="CT350" s="27"/>
    </row>
    <row r="351" spans="1:98" s="32" customFormat="1">
      <c r="A351" s="27"/>
      <c r="B351" s="33" t="s">
        <v>1094</v>
      </c>
      <c r="C351" s="30"/>
      <c r="D351" s="30"/>
      <c r="E351" s="30"/>
      <c r="F351" s="30"/>
      <c r="G351" s="30"/>
      <c r="H351" s="36"/>
      <c r="I351" s="30"/>
      <c r="J351" s="30"/>
      <c r="K351" s="30"/>
      <c r="L351" s="30"/>
      <c r="M351" s="30"/>
      <c r="N351" s="30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27"/>
      <c r="CD351" s="27"/>
      <c r="CE351" s="27"/>
      <c r="CF351" s="27"/>
      <c r="CG351" s="27"/>
      <c r="CH351" s="27"/>
      <c r="CI351" s="27"/>
      <c r="CJ351" s="27"/>
      <c r="CK351" s="27"/>
      <c r="CL351" s="27"/>
      <c r="CM351" s="27"/>
      <c r="CN351" s="27"/>
      <c r="CO351" s="27"/>
      <c r="CP351" s="27"/>
      <c r="CQ351" s="27"/>
      <c r="CR351" s="27"/>
      <c r="CS351" s="27"/>
      <c r="CT351" s="27"/>
    </row>
    <row r="352" spans="1:98" s="32" customFormat="1">
      <c r="A352" s="27"/>
      <c r="B352" s="33" t="s">
        <v>1095</v>
      </c>
      <c r="C352" s="30"/>
      <c r="D352" s="30"/>
      <c r="E352" s="30"/>
      <c r="F352" s="30"/>
      <c r="G352" s="30"/>
      <c r="H352" s="36"/>
      <c r="I352" s="30"/>
      <c r="J352" s="30"/>
      <c r="K352" s="30"/>
      <c r="L352" s="30"/>
      <c r="M352" s="30"/>
      <c r="N352" s="30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27"/>
      <c r="CD352" s="27"/>
      <c r="CE352" s="27"/>
      <c r="CF352" s="27"/>
      <c r="CG352" s="27"/>
      <c r="CH352" s="27"/>
      <c r="CI352" s="27"/>
      <c r="CJ352" s="27"/>
      <c r="CK352" s="27"/>
      <c r="CL352" s="27"/>
      <c r="CM352" s="27"/>
      <c r="CN352" s="27"/>
      <c r="CO352" s="27"/>
      <c r="CP352" s="27"/>
      <c r="CQ352" s="27"/>
      <c r="CR352" s="27"/>
      <c r="CS352" s="27"/>
      <c r="CT352" s="27"/>
    </row>
    <row r="353" spans="1:98" s="32" customFormat="1">
      <c r="A353" s="27"/>
      <c r="B353" s="33" t="s">
        <v>1096</v>
      </c>
      <c r="C353" s="30"/>
      <c r="D353" s="30"/>
      <c r="E353" s="30"/>
      <c r="F353" s="30"/>
      <c r="G353" s="30"/>
      <c r="H353" s="36"/>
      <c r="I353" s="30"/>
      <c r="J353" s="30"/>
      <c r="K353" s="30"/>
      <c r="L353" s="30"/>
      <c r="M353" s="30"/>
      <c r="N353" s="30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27"/>
      <c r="CD353" s="27"/>
      <c r="CE353" s="27"/>
      <c r="CF353" s="27"/>
      <c r="CG353" s="27"/>
      <c r="CH353" s="27"/>
      <c r="CI353" s="27"/>
      <c r="CJ353" s="27"/>
      <c r="CK353" s="27"/>
      <c r="CL353" s="27"/>
      <c r="CM353" s="27"/>
      <c r="CN353" s="27"/>
      <c r="CO353" s="27"/>
      <c r="CP353" s="27"/>
      <c r="CQ353" s="27"/>
      <c r="CR353" s="27"/>
      <c r="CS353" s="27"/>
      <c r="CT353" s="27"/>
    </row>
    <row r="354" spans="1:98" s="32" customFormat="1">
      <c r="A354" s="27"/>
      <c r="B354" s="33" t="s">
        <v>1097</v>
      </c>
      <c r="C354" s="30"/>
      <c r="D354" s="30"/>
      <c r="E354" s="30"/>
      <c r="F354" s="30"/>
      <c r="G354" s="30"/>
      <c r="H354" s="36"/>
      <c r="I354" s="30"/>
      <c r="J354" s="30"/>
      <c r="K354" s="30"/>
      <c r="L354" s="30"/>
      <c r="M354" s="30"/>
      <c r="N354" s="30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27"/>
      <c r="CD354" s="27"/>
      <c r="CE354" s="27"/>
      <c r="CF354" s="27"/>
      <c r="CG354" s="27"/>
      <c r="CH354" s="27"/>
      <c r="CI354" s="27"/>
      <c r="CJ354" s="27"/>
      <c r="CK354" s="27"/>
      <c r="CL354" s="27"/>
      <c r="CM354" s="27"/>
      <c r="CN354" s="27"/>
      <c r="CO354" s="27"/>
      <c r="CP354" s="27"/>
      <c r="CQ354" s="27"/>
      <c r="CR354" s="27"/>
      <c r="CS354" s="27"/>
      <c r="CT354" s="27"/>
    </row>
    <row r="355" spans="1:98" s="32" customFormat="1">
      <c r="A355" s="27"/>
      <c r="B355" s="33" t="s">
        <v>1098</v>
      </c>
      <c r="C355" s="30"/>
      <c r="D355" s="30"/>
      <c r="E355" s="30"/>
      <c r="F355" s="30"/>
      <c r="G355" s="30"/>
      <c r="H355" s="36"/>
      <c r="I355" s="30"/>
      <c r="J355" s="30"/>
      <c r="K355" s="30"/>
      <c r="L355" s="30"/>
      <c r="M355" s="30"/>
      <c r="N355" s="30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27"/>
      <c r="CS355" s="27"/>
      <c r="CT355" s="27"/>
    </row>
    <row r="356" spans="1:98" s="32" customFormat="1">
      <c r="A356" s="27"/>
      <c r="B356" s="33" t="s">
        <v>1099</v>
      </c>
      <c r="C356" s="30"/>
      <c r="D356" s="30"/>
      <c r="E356" s="30"/>
      <c r="F356" s="30"/>
      <c r="G356" s="30"/>
      <c r="H356" s="36"/>
      <c r="I356" s="30"/>
      <c r="J356" s="30"/>
      <c r="K356" s="30"/>
      <c r="L356" s="30"/>
      <c r="M356" s="30"/>
      <c r="N356" s="30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  <c r="CC356" s="27"/>
      <c r="CD356" s="27"/>
      <c r="CE356" s="27"/>
      <c r="CF356" s="27"/>
      <c r="CG356" s="27"/>
      <c r="CH356" s="27"/>
      <c r="CI356" s="27"/>
      <c r="CJ356" s="27"/>
      <c r="CK356" s="27"/>
      <c r="CL356" s="27"/>
      <c r="CM356" s="27"/>
      <c r="CN356" s="27"/>
      <c r="CO356" s="27"/>
      <c r="CP356" s="27"/>
      <c r="CQ356" s="27"/>
      <c r="CR356" s="27"/>
      <c r="CS356" s="27"/>
      <c r="CT356" s="27"/>
    </row>
    <row r="357" spans="1:98" s="32" customFormat="1">
      <c r="A357" s="27"/>
      <c r="B357" s="33" t="s">
        <v>1100</v>
      </c>
      <c r="C357" s="30"/>
      <c r="D357" s="30"/>
      <c r="E357" s="30"/>
      <c r="F357" s="30"/>
      <c r="G357" s="30"/>
      <c r="H357" s="36"/>
      <c r="I357" s="30"/>
      <c r="J357" s="30"/>
      <c r="K357" s="30"/>
      <c r="L357" s="30"/>
      <c r="M357" s="30"/>
      <c r="N357" s="30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27"/>
      <c r="CD357" s="27"/>
      <c r="CE357" s="27"/>
      <c r="CF357" s="27"/>
      <c r="CG357" s="27"/>
      <c r="CH357" s="27"/>
      <c r="CI357" s="27"/>
      <c r="CJ357" s="27"/>
      <c r="CK357" s="27"/>
      <c r="CL357" s="27"/>
      <c r="CM357" s="27"/>
      <c r="CN357" s="27"/>
      <c r="CO357" s="27"/>
      <c r="CP357" s="27"/>
      <c r="CQ357" s="27"/>
      <c r="CR357" s="27"/>
      <c r="CS357" s="27"/>
      <c r="CT357" s="27"/>
    </row>
    <row r="358" spans="1:98" s="32" customFormat="1">
      <c r="A358" s="27"/>
      <c r="B358" s="33" t="s">
        <v>1101</v>
      </c>
      <c r="C358" s="30"/>
      <c r="D358" s="30"/>
      <c r="E358" s="30"/>
      <c r="F358" s="30"/>
      <c r="G358" s="30"/>
      <c r="H358" s="36"/>
      <c r="I358" s="30"/>
      <c r="J358" s="30"/>
      <c r="K358" s="30"/>
      <c r="L358" s="30"/>
      <c r="M358" s="30"/>
      <c r="N358" s="30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27"/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/>
      <c r="CP358" s="27"/>
      <c r="CQ358" s="27"/>
      <c r="CR358" s="27"/>
      <c r="CS358" s="27"/>
      <c r="CT358" s="27"/>
    </row>
    <row r="359" spans="1:98" s="32" customFormat="1">
      <c r="A359" s="27"/>
      <c r="B359" s="38" t="s">
        <v>1102</v>
      </c>
      <c r="C359" s="30"/>
      <c r="D359" s="30"/>
      <c r="E359" s="30"/>
      <c r="F359" s="30"/>
      <c r="G359" s="30"/>
      <c r="H359" s="36"/>
      <c r="I359" s="30"/>
      <c r="J359" s="30"/>
      <c r="K359" s="30"/>
      <c r="L359" s="30"/>
      <c r="M359" s="30"/>
      <c r="N359" s="30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27"/>
      <c r="CD359" s="27"/>
      <c r="CE359" s="27"/>
      <c r="CF359" s="27"/>
      <c r="CG359" s="27"/>
      <c r="CH359" s="27"/>
      <c r="CI359" s="27"/>
      <c r="CJ359" s="27"/>
      <c r="CK359" s="27"/>
      <c r="CL359" s="27"/>
      <c r="CM359" s="27"/>
      <c r="CN359" s="27"/>
      <c r="CO359" s="27"/>
      <c r="CP359" s="27"/>
      <c r="CQ359" s="27"/>
      <c r="CR359" s="27"/>
      <c r="CS359" s="27"/>
      <c r="CT359" s="27"/>
    </row>
    <row r="360" spans="1:98" s="32" customFormat="1">
      <c r="A360" s="27"/>
      <c r="B360" s="33" t="s">
        <v>1103</v>
      </c>
      <c r="C360" s="30"/>
      <c r="D360" s="30"/>
      <c r="E360" s="30"/>
      <c r="F360" s="30"/>
      <c r="G360" s="30"/>
      <c r="H360" s="36"/>
      <c r="I360" s="30"/>
      <c r="J360" s="30"/>
      <c r="K360" s="30"/>
      <c r="L360" s="30"/>
      <c r="M360" s="30"/>
      <c r="N360" s="30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27"/>
      <c r="CD360" s="27"/>
      <c r="CE360" s="27"/>
      <c r="CF360" s="27"/>
      <c r="CG360" s="27"/>
      <c r="CH360" s="27"/>
      <c r="CI360" s="27"/>
      <c r="CJ360" s="27"/>
      <c r="CK360" s="27"/>
      <c r="CL360" s="27"/>
      <c r="CM360" s="27"/>
      <c r="CN360" s="27"/>
      <c r="CO360" s="27"/>
      <c r="CP360" s="27"/>
      <c r="CQ360" s="27"/>
      <c r="CR360" s="27"/>
      <c r="CS360" s="27"/>
      <c r="CT360" s="27"/>
    </row>
    <row r="361" spans="1:98" s="32" customFormat="1">
      <c r="A361" s="27"/>
      <c r="B361" s="33" t="s">
        <v>1104</v>
      </c>
      <c r="C361" s="30"/>
      <c r="D361" s="30"/>
      <c r="E361" s="30"/>
      <c r="F361" s="30"/>
      <c r="G361" s="30"/>
      <c r="H361" s="36"/>
      <c r="I361" s="30"/>
      <c r="J361" s="30"/>
      <c r="K361" s="30"/>
      <c r="L361" s="30"/>
      <c r="M361" s="30"/>
      <c r="N361" s="30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27"/>
      <c r="CD361" s="27"/>
      <c r="CE361" s="27"/>
      <c r="CF361" s="27"/>
      <c r="CG361" s="27"/>
      <c r="CH361" s="27"/>
      <c r="CI361" s="27"/>
      <c r="CJ361" s="27"/>
      <c r="CK361" s="27"/>
      <c r="CL361" s="27"/>
      <c r="CM361" s="27"/>
      <c r="CN361" s="27"/>
      <c r="CO361" s="27"/>
      <c r="CP361" s="27"/>
      <c r="CQ361" s="27"/>
      <c r="CR361" s="27"/>
      <c r="CS361" s="27"/>
      <c r="CT361" s="27"/>
    </row>
    <row r="362" spans="1:98" s="32" customFormat="1">
      <c r="A362" s="27"/>
      <c r="B362" s="33" t="s">
        <v>1105</v>
      </c>
      <c r="C362" s="30"/>
      <c r="D362" s="30"/>
      <c r="E362" s="30"/>
      <c r="F362" s="30"/>
      <c r="G362" s="30"/>
      <c r="H362" s="36"/>
      <c r="I362" s="30"/>
      <c r="J362" s="30"/>
      <c r="K362" s="30"/>
      <c r="L362" s="30"/>
      <c r="M362" s="30"/>
      <c r="N362" s="30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27"/>
      <c r="CE362" s="27"/>
      <c r="CF362" s="27"/>
      <c r="CG362" s="27"/>
      <c r="CH362" s="27"/>
      <c r="CI362" s="27"/>
      <c r="CJ362" s="27"/>
      <c r="CK362" s="27"/>
      <c r="CL362" s="27"/>
      <c r="CM362" s="27"/>
      <c r="CN362" s="27"/>
      <c r="CO362" s="27"/>
      <c r="CP362" s="27"/>
      <c r="CQ362" s="27"/>
      <c r="CR362" s="27"/>
      <c r="CS362" s="27"/>
      <c r="CT362" s="27"/>
    </row>
    <row r="363" spans="1:98" s="32" customFormat="1">
      <c r="A363" s="27"/>
      <c r="B363" s="33" t="s">
        <v>1106</v>
      </c>
      <c r="C363" s="30"/>
      <c r="D363" s="30"/>
      <c r="E363" s="30"/>
      <c r="F363" s="30"/>
      <c r="G363" s="30"/>
      <c r="H363" s="36"/>
      <c r="I363" s="30"/>
      <c r="J363" s="30"/>
      <c r="K363" s="30"/>
      <c r="L363" s="30"/>
      <c r="M363" s="30"/>
      <c r="N363" s="30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27"/>
      <c r="CD363" s="27"/>
      <c r="CE363" s="27"/>
      <c r="CF363" s="27"/>
      <c r="CG363" s="27"/>
      <c r="CH363" s="27"/>
      <c r="CI363" s="27"/>
      <c r="CJ363" s="27"/>
      <c r="CK363" s="27"/>
      <c r="CL363" s="27"/>
      <c r="CM363" s="27"/>
      <c r="CN363" s="27"/>
      <c r="CO363" s="27"/>
      <c r="CP363" s="27"/>
      <c r="CQ363" s="27"/>
      <c r="CR363" s="27"/>
      <c r="CS363" s="27"/>
      <c r="CT363" s="27"/>
    </row>
    <row r="364" spans="1:98" s="32" customFormat="1">
      <c r="A364" s="27"/>
      <c r="B364" s="33" t="s">
        <v>1107</v>
      </c>
      <c r="C364" s="30"/>
      <c r="D364" s="30"/>
      <c r="E364" s="30"/>
      <c r="F364" s="30"/>
      <c r="G364" s="30"/>
      <c r="H364" s="36"/>
      <c r="I364" s="30"/>
      <c r="J364" s="30"/>
      <c r="K364" s="30"/>
      <c r="L364" s="30"/>
      <c r="M364" s="30"/>
      <c r="N364" s="30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27"/>
      <c r="CD364" s="27"/>
      <c r="CE364" s="27"/>
      <c r="CF364" s="27"/>
      <c r="CG364" s="27"/>
      <c r="CH364" s="27"/>
      <c r="CI364" s="27"/>
      <c r="CJ364" s="27"/>
      <c r="CK364" s="27"/>
      <c r="CL364" s="27"/>
      <c r="CM364" s="27"/>
      <c r="CN364" s="27"/>
      <c r="CO364" s="27"/>
      <c r="CP364" s="27"/>
      <c r="CQ364" s="27"/>
      <c r="CR364" s="27"/>
      <c r="CS364" s="27"/>
      <c r="CT364" s="27"/>
    </row>
    <row r="365" spans="1:98" s="32" customFormat="1">
      <c r="A365" s="27"/>
      <c r="B365" s="33" t="s">
        <v>1108</v>
      </c>
      <c r="C365" s="30"/>
      <c r="D365" s="30"/>
      <c r="E365" s="30"/>
      <c r="F365" s="30"/>
      <c r="G365" s="30"/>
      <c r="H365" s="36"/>
      <c r="I365" s="30"/>
      <c r="J365" s="30"/>
      <c r="K365" s="30"/>
      <c r="L365" s="30"/>
      <c r="M365" s="30"/>
      <c r="N365" s="30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27"/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/>
      <c r="CP365" s="27"/>
      <c r="CQ365" s="27"/>
      <c r="CR365" s="27"/>
      <c r="CS365" s="27"/>
      <c r="CT365" s="27"/>
    </row>
    <row r="366" spans="1:98" s="32" customFormat="1">
      <c r="A366" s="27"/>
      <c r="B366" s="33" t="s">
        <v>1109</v>
      </c>
      <c r="C366" s="30"/>
      <c r="D366" s="30"/>
      <c r="E366" s="30"/>
      <c r="F366" s="30"/>
      <c r="G366" s="30"/>
      <c r="H366" s="36"/>
      <c r="I366" s="30"/>
      <c r="J366" s="30"/>
      <c r="K366" s="30"/>
      <c r="L366" s="30"/>
      <c r="M366" s="30"/>
      <c r="N366" s="30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27"/>
      <c r="CE366" s="27"/>
      <c r="CF366" s="27"/>
      <c r="CG366" s="27"/>
      <c r="CH366" s="27"/>
      <c r="CI366" s="27"/>
      <c r="CJ366" s="27"/>
      <c r="CK366" s="27"/>
      <c r="CL366" s="27"/>
      <c r="CM366" s="27"/>
      <c r="CN366" s="27"/>
      <c r="CO366" s="27"/>
      <c r="CP366" s="27"/>
      <c r="CQ366" s="27"/>
      <c r="CR366" s="27"/>
      <c r="CS366" s="27"/>
      <c r="CT366" s="27"/>
    </row>
    <row r="367" spans="1:98" s="32" customFormat="1">
      <c r="A367" s="27"/>
      <c r="B367" s="33" t="s">
        <v>524</v>
      </c>
      <c r="C367" s="30"/>
      <c r="D367" s="30"/>
      <c r="E367" s="30"/>
      <c r="F367" s="30"/>
      <c r="G367" s="30"/>
      <c r="H367" s="36"/>
      <c r="I367" s="30"/>
      <c r="J367" s="30"/>
      <c r="K367" s="30"/>
      <c r="L367" s="30"/>
      <c r="M367" s="30"/>
      <c r="N367" s="30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27"/>
      <c r="CD367" s="27"/>
      <c r="CE367" s="27"/>
      <c r="CF367" s="27"/>
      <c r="CG367" s="27"/>
      <c r="CH367" s="27"/>
      <c r="CI367" s="27"/>
      <c r="CJ367" s="27"/>
      <c r="CK367" s="27"/>
      <c r="CL367" s="27"/>
      <c r="CM367" s="27"/>
      <c r="CN367" s="27"/>
      <c r="CO367" s="27"/>
      <c r="CP367" s="27"/>
      <c r="CQ367" s="27"/>
      <c r="CR367" s="27"/>
      <c r="CS367" s="27"/>
      <c r="CT367" s="27"/>
    </row>
    <row r="368" spans="1:98" s="32" customFormat="1">
      <c r="A368" s="27"/>
      <c r="B368" s="33" t="s">
        <v>526</v>
      </c>
      <c r="C368" s="30"/>
      <c r="D368" s="30"/>
      <c r="E368" s="30"/>
      <c r="F368" s="30"/>
      <c r="G368" s="30"/>
      <c r="H368" s="36"/>
      <c r="I368" s="30"/>
      <c r="J368" s="30"/>
      <c r="K368" s="30"/>
      <c r="L368" s="30"/>
      <c r="M368" s="30"/>
      <c r="N368" s="30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27"/>
      <c r="CD368" s="27"/>
      <c r="CE368" s="27"/>
      <c r="CF368" s="27"/>
      <c r="CG368" s="27"/>
      <c r="CH368" s="27"/>
      <c r="CI368" s="27"/>
      <c r="CJ368" s="27"/>
      <c r="CK368" s="27"/>
      <c r="CL368" s="27"/>
      <c r="CM368" s="27"/>
      <c r="CN368" s="27"/>
      <c r="CO368" s="27"/>
      <c r="CP368" s="27"/>
      <c r="CQ368" s="27"/>
      <c r="CR368" s="27"/>
      <c r="CS368" s="27"/>
      <c r="CT368" s="27"/>
    </row>
    <row r="369" spans="1:98" s="32" customFormat="1">
      <c r="A369" s="27"/>
      <c r="B369" s="38" t="s">
        <v>1110</v>
      </c>
      <c r="C369" s="30"/>
      <c r="D369" s="30"/>
      <c r="E369" s="30"/>
      <c r="F369" s="30"/>
      <c r="G369" s="30"/>
      <c r="H369" s="36"/>
      <c r="I369" s="30"/>
      <c r="J369" s="30"/>
      <c r="K369" s="30"/>
      <c r="L369" s="30"/>
      <c r="M369" s="30"/>
      <c r="N369" s="30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  <c r="CQ369" s="27"/>
      <c r="CR369" s="27"/>
      <c r="CS369" s="27"/>
      <c r="CT369" s="27"/>
    </row>
    <row r="370" spans="1:98" s="32" customFormat="1">
      <c r="A370" s="27"/>
      <c r="B370" s="33" t="s">
        <v>1111</v>
      </c>
      <c r="C370" s="30"/>
      <c r="D370" s="30"/>
      <c r="E370" s="30"/>
      <c r="F370" s="30"/>
      <c r="G370" s="30"/>
      <c r="H370" s="36"/>
      <c r="I370" s="30"/>
      <c r="J370" s="30"/>
      <c r="K370" s="30"/>
      <c r="L370" s="30"/>
      <c r="M370" s="30"/>
      <c r="N370" s="30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</row>
    <row r="371" spans="1:98" s="32" customFormat="1">
      <c r="A371" s="27"/>
      <c r="B371" s="33" t="s">
        <v>1112</v>
      </c>
      <c r="C371" s="30"/>
      <c r="D371" s="30"/>
      <c r="E371" s="30"/>
      <c r="F371" s="30"/>
      <c r="G371" s="30"/>
      <c r="H371" s="36"/>
      <c r="I371" s="30"/>
      <c r="J371" s="30"/>
      <c r="K371" s="30"/>
      <c r="L371" s="30"/>
      <c r="M371" s="30"/>
      <c r="N371" s="30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27"/>
      <c r="CE371" s="27"/>
      <c r="CF371" s="27"/>
      <c r="CG371" s="27"/>
      <c r="CH371" s="27"/>
      <c r="CI371" s="27"/>
      <c r="CJ371" s="27"/>
      <c r="CK371" s="27"/>
      <c r="CL371" s="27"/>
      <c r="CM371" s="27"/>
      <c r="CN371" s="27"/>
      <c r="CO371" s="27"/>
      <c r="CP371" s="27"/>
      <c r="CQ371" s="27"/>
      <c r="CR371" s="27"/>
      <c r="CS371" s="27"/>
      <c r="CT371" s="27"/>
    </row>
    <row r="372" spans="1:98" s="32" customFormat="1">
      <c r="A372" s="27"/>
      <c r="B372" s="33" t="s">
        <v>79</v>
      </c>
      <c r="C372" s="30"/>
      <c r="D372" s="30"/>
      <c r="E372" s="30"/>
      <c r="F372" s="30"/>
      <c r="G372" s="30"/>
      <c r="H372" s="36"/>
      <c r="I372" s="30"/>
      <c r="J372" s="30"/>
      <c r="K372" s="30"/>
      <c r="L372" s="30"/>
      <c r="M372" s="30"/>
      <c r="N372" s="30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27"/>
      <c r="CD372" s="27"/>
      <c r="CE372" s="27"/>
      <c r="CF372" s="27"/>
      <c r="CG372" s="27"/>
      <c r="CH372" s="27"/>
      <c r="CI372" s="27"/>
      <c r="CJ372" s="27"/>
      <c r="CK372" s="27"/>
      <c r="CL372" s="27"/>
      <c r="CM372" s="27"/>
      <c r="CN372" s="27"/>
      <c r="CO372" s="27"/>
      <c r="CP372" s="27"/>
      <c r="CQ372" s="27"/>
      <c r="CR372" s="27"/>
      <c r="CS372" s="27"/>
      <c r="CT372" s="27"/>
    </row>
    <row r="373" spans="1:98" s="32" customFormat="1">
      <c r="A373" s="27"/>
      <c r="B373" s="33" t="s">
        <v>530</v>
      </c>
      <c r="C373" s="30"/>
      <c r="D373" s="30"/>
      <c r="E373" s="30"/>
      <c r="F373" s="30"/>
      <c r="G373" s="30"/>
      <c r="H373" s="36"/>
      <c r="I373" s="30"/>
      <c r="J373" s="30"/>
      <c r="K373" s="30"/>
      <c r="L373" s="30"/>
      <c r="M373" s="30"/>
      <c r="N373" s="30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27"/>
      <c r="CD373" s="27"/>
      <c r="CE373" s="27"/>
      <c r="CF373" s="27"/>
      <c r="CG373" s="27"/>
      <c r="CH373" s="27"/>
      <c r="CI373" s="27"/>
      <c r="CJ373" s="27"/>
      <c r="CK373" s="27"/>
      <c r="CL373" s="27"/>
      <c r="CM373" s="27"/>
      <c r="CN373" s="27"/>
      <c r="CO373" s="27"/>
      <c r="CP373" s="27"/>
      <c r="CQ373" s="27"/>
      <c r="CR373" s="27"/>
      <c r="CS373" s="27"/>
      <c r="CT373" s="27"/>
    </row>
    <row r="374" spans="1:98" s="32" customFormat="1">
      <c r="A374" s="27"/>
      <c r="B374" s="33" t="s">
        <v>532</v>
      </c>
      <c r="C374" s="30"/>
      <c r="D374" s="30"/>
      <c r="E374" s="30"/>
      <c r="F374" s="30"/>
      <c r="G374" s="30"/>
      <c r="H374" s="36"/>
      <c r="I374" s="30"/>
      <c r="J374" s="30"/>
      <c r="K374" s="30"/>
      <c r="L374" s="30"/>
      <c r="M374" s="30"/>
      <c r="N374" s="30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27"/>
      <c r="CE374" s="27"/>
      <c r="CF374" s="27"/>
      <c r="CG374" s="27"/>
      <c r="CH374" s="27"/>
      <c r="CI374" s="27"/>
      <c r="CJ374" s="27"/>
      <c r="CK374" s="27"/>
      <c r="CL374" s="27"/>
      <c r="CM374" s="27"/>
      <c r="CN374" s="27"/>
      <c r="CO374" s="27"/>
      <c r="CP374" s="27"/>
      <c r="CQ374" s="27"/>
      <c r="CR374" s="27"/>
      <c r="CS374" s="27"/>
      <c r="CT374" s="27"/>
    </row>
    <row r="375" spans="1:98" s="32" customFormat="1">
      <c r="A375" s="27"/>
      <c r="B375" s="33" t="s">
        <v>534</v>
      </c>
      <c r="C375" s="30"/>
      <c r="D375" s="30"/>
      <c r="E375" s="30"/>
      <c r="F375" s="30"/>
      <c r="G375" s="30"/>
      <c r="H375" s="36"/>
      <c r="I375" s="30"/>
      <c r="J375" s="30"/>
      <c r="K375" s="30"/>
      <c r="L375" s="30"/>
      <c r="M375" s="30"/>
      <c r="N375" s="30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27"/>
      <c r="CE375" s="27"/>
      <c r="CF375" s="27"/>
      <c r="CG375" s="27"/>
      <c r="CH375" s="27"/>
      <c r="CI375" s="27"/>
      <c r="CJ375" s="27"/>
      <c r="CK375" s="27"/>
      <c r="CL375" s="27"/>
      <c r="CM375" s="27"/>
      <c r="CN375" s="27"/>
      <c r="CO375" s="27"/>
      <c r="CP375" s="27"/>
      <c r="CQ375" s="27"/>
      <c r="CR375" s="27"/>
      <c r="CS375" s="27"/>
      <c r="CT375" s="27"/>
    </row>
    <row r="376" spans="1:98" s="32" customFormat="1">
      <c r="A376" s="27"/>
      <c r="B376" s="33" t="s">
        <v>536</v>
      </c>
      <c r="C376" s="30"/>
      <c r="D376" s="30"/>
      <c r="E376" s="30"/>
      <c r="F376" s="30"/>
      <c r="G376" s="30"/>
      <c r="H376" s="36"/>
      <c r="I376" s="30"/>
      <c r="J376" s="30"/>
      <c r="K376" s="30"/>
      <c r="L376" s="30"/>
      <c r="M376" s="30"/>
      <c r="N376" s="30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27"/>
      <c r="CD376" s="27"/>
      <c r="CE376" s="27"/>
      <c r="CF376" s="27"/>
      <c r="CG376" s="27"/>
      <c r="CH376" s="27"/>
      <c r="CI376" s="27"/>
      <c r="CJ376" s="27"/>
      <c r="CK376" s="27"/>
      <c r="CL376" s="27"/>
      <c r="CM376" s="27"/>
      <c r="CN376" s="27"/>
      <c r="CO376" s="27"/>
      <c r="CP376" s="27"/>
      <c r="CQ376" s="27"/>
      <c r="CR376" s="27"/>
      <c r="CS376" s="27"/>
      <c r="CT376" s="27"/>
    </row>
    <row r="377" spans="1:98" s="32" customFormat="1">
      <c r="A377" s="27"/>
      <c r="B377" s="33" t="s">
        <v>538</v>
      </c>
      <c r="C377" s="30"/>
      <c r="D377" s="30"/>
      <c r="E377" s="30"/>
      <c r="F377" s="30"/>
      <c r="G377" s="30"/>
      <c r="H377" s="36"/>
      <c r="I377" s="30"/>
      <c r="J377" s="30"/>
      <c r="K377" s="30"/>
      <c r="L377" s="30"/>
      <c r="M377" s="30"/>
      <c r="N377" s="30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27"/>
      <c r="CD377" s="27"/>
      <c r="CE377" s="27"/>
      <c r="CF377" s="27"/>
      <c r="CG377" s="27"/>
      <c r="CH377" s="27"/>
      <c r="CI377" s="27"/>
      <c r="CJ377" s="27"/>
      <c r="CK377" s="27"/>
      <c r="CL377" s="27"/>
      <c r="CM377" s="27"/>
      <c r="CN377" s="27"/>
      <c r="CO377" s="27"/>
      <c r="CP377" s="27"/>
      <c r="CQ377" s="27"/>
      <c r="CR377" s="27"/>
      <c r="CS377" s="27"/>
      <c r="CT377" s="27"/>
    </row>
    <row r="378" spans="1:98" s="32" customFormat="1">
      <c r="A378" s="27"/>
      <c r="B378" s="33" t="s">
        <v>540</v>
      </c>
      <c r="C378" s="30"/>
      <c r="D378" s="30"/>
      <c r="E378" s="30"/>
      <c r="F378" s="30"/>
      <c r="G378" s="30"/>
      <c r="H378" s="36"/>
      <c r="I378" s="30"/>
      <c r="J378" s="30"/>
      <c r="K378" s="30"/>
      <c r="L378" s="30"/>
      <c r="M378" s="30"/>
      <c r="N378" s="30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27"/>
      <c r="CE378" s="27"/>
      <c r="CF378" s="27"/>
      <c r="CG378" s="27"/>
      <c r="CH378" s="27"/>
      <c r="CI378" s="27"/>
      <c r="CJ378" s="27"/>
      <c r="CK378" s="27"/>
      <c r="CL378" s="27"/>
      <c r="CM378" s="27"/>
      <c r="CN378" s="27"/>
      <c r="CO378" s="27"/>
      <c r="CP378" s="27"/>
      <c r="CQ378" s="27"/>
      <c r="CR378" s="27"/>
      <c r="CS378" s="27"/>
      <c r="CT378" s="27"/>
    </row>
    <row r="379" spans="1:98" s="32" customFormat="1">
      <c r="A379" s="27"/>
      <c r="B379" s="33" t="s">
        <v>542</v>
      </c>
      <c r="C379" s="30"/>
      <c r="D379" s="30"/>
      <c r="E379" s="30"/>
      <c r="F379" s="30"/>
      <c r="G379" s="30"/>
      <c r="H379" s="36"/>
      <c r="I379" s="30"/>
      <c r="J379" s="30"/>
      <c r="K379" s="30"/>
      <c r="L379" s="30"/>
      <c r="M379" s="30"/>
      <c r="N379" s="30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27"/>
      <c r="CD379" s="27"/>
      <c r="CE379" s="27"/>
      <c r="CF379" s="27"/>
      <c r="CG379" s="27"/>
      <c r="CH379" s="27"/>
      <c r="CI379" s="27"/>
      <c r="CJ379" s="27"/>
      <c r="CK379" s="27"/>
      <c r="CL379" s="27"/>
      <c r="CM379" s="27"/>
      <c r="CN379" s="27"/>
      <c r="CO379" s="27"/>
      <c r="CP379" s="27"/>
      <c r="CQ379" s="27"/>
      <c r="CR379" s="27"/>
      <c r="CS379" s="27"/>
      <c r="CT379" s="27"/>
    </row>
    <row r="380" spans="1:98" s="32" customFormat="1">
      <c r="A380" s="27"/>
      <c r="B380" s="33" t="s">
        <v>5</v>
      </c>
      <c r="C380" s="30"/>
      <c r="D380" s="30"/>
      <c r="E380" s="30"/>
      <c r="F380" s="30"/>
      <c r="G380" s="30"/>
      <c r="H380" s="36"/>
      <c r="I380" s="30"/>
      <c r="J380" s="30"/>
      <c r="K380" s="30"/>
      <c r="L380" s="30"/>
      <c r="M380" s="30"/>
      <c r="N380" s="30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  <c r="CC380" s="27"/>
      <c r="CD380" s="27"/>
      <c r="CE380" s="27"/>
      <c r="CF380" s="27"/>
      <c r="CG380" s="27"/>
      <c r="CH380" s="27"/>
      <c r="CI380" s="27"/>
      <c r="CJ380" s="27"/>
      <c r="CK380" s="27"/>
      <c r="CL380" s="27"/>
      <c r="CM380" s="27"/>
      <c r="CN380" s="27"/>
      <c r="CO380" s="27"/>
      <c r="CP380" s="27"/>
      <c r="CQ380" s="27"/>
      <c r="CR380" s="27"/>
      <c r="CS380" s="27"/>
      <c r="CT380" s="27"/>
    </row>
    <row r="381" spans="1:98" s="32" customFormat="1">
      <c r="A381" s="27"/>
      <c r="B381" s="38" t="s">
        <v>1113</v>
      </c>
      <c r="C381" s="30"/>
      <c r="D381" s="30"/>
      <c r="E381" s="30"/>
      <c r="F381" s="30"/>
      <c r="G381" s="30"/>
      <c r="H381" s="36"/>
      <c r="I381" s="30"/>
      <c r="J381" s="30"/>
      <c r="K381" s="30"/>
      <c r="L381" s="30"/>
      <c r="M381" s="30"/>
      <c r="N381" s="30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  <c r="CC381" s="27"/>
      <c r="CD381" s="27"/>
      <c r="CE381" s="27"/>
      <c r="CF381" s="27"/>
      <c r="CG381" s="27"/>
      <c r="CH381" s="27"/>
      <c r="CI381" s="27"/>
      <c r="CJ381" s="27"/>
      <c r="CK381" s="27"/>
      <c r="CL381" s="27"/>
      <c r="CM381" s="27"/>
      <c r="CN381" s="27"/>
      <c r="CO381" s="27"/>
      <c r="CP381" s="27"/>
      <c r="CQ381" s="27"/>
      <c r="CR381" s="27"/>
      <c r="CS381" s="27"/>
      <c r="CT381" s="27"/>
    </row>
    <row r="382" spans="1:98" s="32" customFormat="1">
      <c r="A382" s="27"/>
      <c r="B382" s="38" t="s">
        <v>545</v>
      </c>
      <c r="C382" s="30"/>
      <c r="D382" s="30"/>
      <c r="E382" s="30"/>
      <c r="F382" s="30"/>
      <c r="G382" s="30"/>
      <c r="H382" s="36"/>
      <c r="I382" s="30"/>
      <c r="J382" s="30"/>
      <c r="K382" s="30"/>
      <c r="L382" s="30"/>
      <c r="M382" s="30"/>
      <c r="N382" s="30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  <c r="CC382" s="27"/>
      <c r="CD382" s="27"/>
      <c r="CE382" s="27"/>
      <c r="CF382" s="27"/>
      <c r="CG382" s="27"/>
      <c r="CH382" s="27"/>
      <c r="CI382" s="27"/>
      <c r="CJ382" s="27"/>
      <c r="CK382" s="27"/>
      <c r="CL382" s="27"/>
      <c r="CM382" s="27"/>
      <c r="CN382" s="27"/>
      <c r="CO382" s="27"/>
      <c r="CP382" s="27"/>
      <c r="CQ382" s="27"/>
      <c r="CR382" s="27"/>
      <c r="CS382" s="27"/>
      <c r="CT382" s="27"/>
    </row>
    <row r="383" spans="1:98" s="32" customFormat="1">
      <c r="A383" s="27"/>
      <c r="B383" s="33" t="s">
        <v>200</v>
      </c>
      <c r="C383" s="30"/>
      <c r="D383" s="30"/>
      <c r="E383" s="30"/>
      <c r="F383" s="30"/>
      <c r="G383" s="30"/>
      <c r="H383" s="36"/>
      <c r="I383" s="30"/>
      <c r="J383" s="30"/>
      <c r="K383" s="30"/>
      <c r="L383" s="30"/>
      <c r="M383" s="30"/>
      <c r="N383" s="30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7"/>
      <c r="BX383" s="27"/>
      <c r="BY383" s="27"/>
      <c r="BZ383" s="27"/>
      <c r="CA383" s="27"/>
      <c r="CB383" s="27"/>
      <c r="CC383" s="27"/>
      <c r="CD383" s="27"/>
      <c r="CE383" s="27"/>
      <c r="CF383" s="27"/>
      <c r="CG383" s="27"/>
      <c r="CH383" s="27"/>
      <c r="CI383" s="27"/>
      <c r="CJ383" s="27"/>
      <c r="CK383" s="27"/>
      <c r="CL383" s="27"/>
      <c r="CM383" s="27"/>
      <c r="CN383" s="27"/>
      <c r="CO383" s="27"/>
      <c r="CP383" s="27"/>
      <c r="CQ383" s="27"/>
      <c r="CR383" s="27"/>
      <c r="CS383" s="27"/>
      <c r="CT383" s="27"/>
    </row>
    <row r="384" spans="1:98" s="32" customFormat="1">
      <c r="A384" s="27"/>
      <c r="B384" s="33" t="s">
        <v>1114</v>
      </c>
      <c r="C384" s="30"/>
      <c r="D384" s="30"/>
      <c r="E384" s="30"/>
      <c r="F384" s="30"/>
      <c r="G384" s="30"/>
      <c r="H384" s="36"/>
      <c r="I384" s="30"/>
      <c r="J384" s="30"/>
      <c r="K384" s="30"/>
      <c r="L384" s="30"/>
      <c r="M384" s="30"/>
      <c r="N384" s="30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  <c r="CC384" s="27"/>
      <c r="CD384" s="27"/>
      <c r="CE384" s="27"/>
      <c r="CF384" s="27"/>
      <c r="CG384" s="27"/>
      <c r="CH384" s="27"/>
      <c r="CI384" s="27"/>
      <c r="CJ384" s="27"/>
      <c r="CK384" s="27"/>
      <c r="CL384" s="27"/>
      <c r="CM384" s="27"/>
      <c r="CN384" s="27"/>
      <c r="CO384" s="27"/>
      <c r="CP384" s="27"/>
      <c r="CQ384" s="27"/>
      <c r="CR384" s="27"/>
      <c r="CS384" s="27"/>
      <c r="CT384" s="27"/>
    </row>
    <row r="385" spans="1:98" s="32" customFormat="1">
      <c r="A385" s="27"/>
      <c r="B385" s="33" t="s">
        <v>548</v>
      </c>
      <c r="C385" s="30"/>
      <c r="D385" s="30"/>
      <c r="E385" s="30"/>
      <c r="F385" s="30"/>
      <c r="G385" s="30"/>
      <c r="H385" s="36"/>
      <c r="I385" s="30"/>
      <c r="J385" s="30"/>
      <c r="K385" s="30"/>
      <c r="L385" s="30"/>
      <c r="M385" s="30"/>
      <c r="N385" s="30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  <c r="BZ385" s="27"/>
      <c r="CA385" s="27"/>
      <c r="CB385" s="27"/>
      <c r="CC385" s="27"/>
      <c r="CD385" s="27"/>
      <c r="CE385" s="27"/>
      <c r="CF385" s="27"/>
      <c r="CG385" s="27"/>
      <c r="CH385" s="27"/>
      <c r="CI385" s="27"/>
      <c r="CJ385" s="27"/>
      <c r="CK385" s="27"/>
      <c r="CL385" s="27"/>
      <c r="CM385" s="27"/>
      <c r="CN385" s="27"/>
      <c r="CO385" s="27"/>
      <c r="CP385" s="27"/>
      <c r="CQ385" s="27"/>
      <c r="CR385" s="27"/>
      <c r="CS385" s="27"/>
      <c r="CT385" s="27"/>
    </row>
    <row r="386" spans="1:98" s="32" customFormat="1">
      <c r="A386" s="27"/>
      <c r="B386" s="33" t="s">
        <v>1115</v>
      </c>
      <c r="C386" s="30"/>
      <c r="D386" s="30"/>
      <c r="E386" s="30"/>
      <c r="F386" s="30"/>
      <c r="G386" s="30"/>
      <c r="H386" s="36"/>
      <c r="I386" s="30"/>
      <c r="J386" s="30"/>
      <c r="K386" s="30"/>
      <c r="L386" s="30"/>
      <c r="M386" s="30"/>
      <c r="N386" s="30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7"/>
      <c r="BX386" s="27"/>
      <c r="BY386" s="27"/>
      <c r="BZ386" s="27"/>
      <c r="CA386" s="27"/>
      <c r="CB386" s="27"/>
      <c r="CC386" s="27"/>
      <c r="CD386" s="27"/>
      <c r="CE386" s="27"/>
      <c r="CF386" s="27"/>
      <c r="CG386" s="27"/>
      <c r="CH386" s="27"/>
      <c r="CI386" s="27"/>
      <c r="CJ386" s="27"/>
      <c r="CK386" s="27"/>
      <c r="CL386" s="27"/>
      <c r="CM386" s="27"/>
      <c r="CN386" s="27"/>
      <c r="CO386" s="27"/>
      <c r="CP386" s="27"/>
      <c r="CQ386" s="27"/>
      <c r="CR386" s="27"/>
      <c r="CS386" s="27"/>
      <c r="CT386" s="27"/>
    </row>
    <row r="387" spans="1:98" s="32" customFormat="1">
      <c r="A387" s="27"/>
      <c r="B387" s="33" t="s">
        <v>1116</v>
      </c>
      <c r="C387" s="30"/>
      <c r="D387" s="30"/>
      <c r="E387" s="30"/>
      <c r="F387" s="30"/>
      <c r="G387" s="30"/>
      <c r="H387" s="36"/>
      <c r="I387" s="30"/>
      <c r="J387" s="30"/>
      <c r="K387" s="30"/>
      <c r="L387" s="30"/>
      <c r="M387" s="30"/>
      <c r="N387" s="30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  <c r="BZ387" s="27"/>
      <c r="CA387" s="27"/>
      <c r="CB387" s="27"/>
      <c r="CC387" s="27"/>
      <c r="CD387" s="27"/>
      <c r="CE387" s="27"/>
      <c r="CF387" s="27"/>
      <c r="CG387" s="27"/>
      <c r="CH387" s="27"/>
      <c r="CI387" s="27"/>
      <c r="CJ387" s="27"/>
      <c r="CK387" s="27"/>
      <c r="CL387" s="27"/>
      <c r="CM387" s="27"/>
      <c r="CN387" s="27"/>
      <c r="CO387" s="27"/>
      <c r="CP387" s="27"/>
      <c r="CQ387" s="27"/>
      <c r="CR387" s="27"/>
      <c r="CS387" s="27"/>
      <c r="CT387" s="27"/>
    </row>
    <row r="388" spans="1:98" s="32" customFormat="1">
      <c r="A388" s="27"/>
      <c r="B388" s="38" t="s">
        <v>1117</v>
      </c>
      <c r="C388" s="30"/>
      <c r="D388" s="30"/>
      <c r="E388" s="30"/>
      <c r="F388" s="30"/>
      <c r="G388" s="30"/>
      <c r="H388" s="36"/>
      <c r="I388" s="30"/>
      <c r="J388" s="30"/>
      <c r="K388" s="30"/>
      <c r="L388" s="30"/>
      <c r="M388" s="30"/>
      <c r="N388" s="30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  <c r="BS388" s="27"/>
      <c r="BT388" s="27"/>
      <c r="BU388" s="27"/>
      <c r="BV388" s="27"/>
      <c r="BW388" s="27"/>
      <c r="BX388" s="27"/>
      <c r="BY388" s="27"/>
      <c r="BZ388" s="27"/>
      <c r="CA388" s="27"/>
      <c r="CB388" s="27"/>
      <c r="CC388" s="27"/>
      <c r="CD388" s="27"/>
      <c r="CE388" s="27"/>
      <c r="CF388" s="27"/>
      <c r="CG388" s="27"/>
      <c r="CH388" s="27"/>
      <c r="CI388" s="27"/>
      <c r="CJ388" s="27"/>
      <c r="CK388" s="27"/>
      <c r="CL388" s="27"/>
      <c r="CM388" s="27"/>
      <c r="CN388" s="27"/>
      <c r="CO388" s="27"/>
      <c r="CP388" s="27"/>
      <c r="CQ388" s="27"/>
      <c r="CR388" s="27"/>
      <c r="CS388" s="27"/>
      <c r="CT388" s="27"/>
    </row>
    <row r="389" spans="1:98" s="32" customFormat="1">
      <c r="A389" s="27"/>
      <c r="B389" s="33" t="s">
        <v>1118</v>
      </c>
      <c r="C389" s="30"/>
      <c r="D389" s="30"/>
      <c r="E389" s="30"/>
      <c r="F389" s="30"/>
      <c r="G389" s="30"/>
      <c r="H389" s="36"/>
      <c r="I389" s="30"/>
      <c r="J389" s="30"/>
      <c r="K389" s="30"/>
      <c r="L389" s="30"/>
      <c r="M389" s="30"/>
      <c r="N389" s="30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7"/>
      <c r="BX389" s="27"/>
      <c r="BY389" s="27"/>
      <c r="BZ389" s="27"/>
      <c r="CA389" s="27"/>
      <c r="CB389" s="27"/>
      <c r="CC389" s="27"/>
      <c r="CD389" s="27"/>
      <c r="CE389" s="27"/>
      <c r="CF389" s="27"/>
      <c r="CG389" s="27"/>
      <c r="CH389" s="27"/>
      <c r="CI389" s="27"/>
      <c r="CJ389" s="27"/>
      <c r="CK389" s="27"/>
      <c r="CL389" s="27"/>
      <c r="CM389" s="27"/>
      <c r="CN389" s="27"/>
      <c r="CO389" s="27"/>
      <c r="CP389" s="27"/>
      <c r="CQ389" s="27"/>
      <c r="CR389" s="27"/>
      <c r="CS389" s="27"/>
      <c r="CT389" s="27"/>
    </row>
    <row r="390" spans="1:98" s="32" customFormat="1">
      <c r="A390" s="27"/>
      <c r="B390" s="33" t="s">
        <v>1119</v>
      </c>
      <c r="C390" s="30"/>
      <c r="D390" s="30"/>
      <c r="E390" s="30"/>
      <c r="F390" s="30"/>
      <c r="G390" s="30"/>
      <c r="H390" s="36"/>
      <c r="I390" s="30"/>
      <c r="J390" s="30"/>
      <c r="K390" s="30"/>
      <c r="L390" s="30"/>
      <c r="M390" s="30"/>
      <c r="N390" s="30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7"/>
      <c r="BX390" s="27"/>
      <c r="BY390" s="27"/>
      <c r="BZ390" s="27"/>
      <c r="CA390" s="27"/>
      <c r="CB390" s="27"/>
      <c r="CC390" s="27"/>
      <c r="CD390" s="27"/>
      <c r="CE390" s="27"/>
      <c r="CF390" s="27"/>
      <c r="CG390" s="27"/>
      <c r="CH390" s="27"/>
      <c r="CI390" s="27"/>
      <c r="CJ390" s="27"/>
      <c r="CK390" s="27"/>
      <c r="CL390" s="27"/>
      <c r="CM390" s="27"/>
      <c r="CN390" s="27"/>
      <c r="CO390" s="27"/>
      <c r="CP390" s="27"/>
      <c r="CQ390" s="27"/>
      <c r="CR390" s="27"/>
      <c r="CS390" s="27"/>
      <c r="CT390" s="27"/>
    </row>
    <row r="391" spans="1:98" s="32" customFormat="1">
      <c r="A391" s="27"/>
      <c r="B391" s="33" t="s">
        <v>1120</v>
      </c>
      <c r="C391" s="30"/>
      <c r="D391" s="30"/>
      <c r="E391" s="30"/>
      <c r="F391" s="30"/>
      <c r="G391" s="30"/>
      <c r="H391" s="36"/>
      <c r="I391" s="30"/>
      <c r="J391" s="30"/>
      <c r="K391" s="30"/>
      <c r="L391" s="30"/>
      <c r="M391" s="30"/>
      <c r="N391" s="30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7"/>
      <c r="BX391" s="27"/>
      <c r="BY391" s="27"/>
      <c r="BZ391" s="27"/>
      <c r="CA391" s="27"/>
      <c r="CB391" s="27"/>
      <c r="CC391" s="27"/>
      <c r="CD391" s="27"/>
      <c r="CE391" s="27"/>
      <c r="CF391" s="27"/>
      <c r="CG391" s="27"/>
      <c r="CH391" s="27"/>
      <c r="CI391" s="27"/>
      <c r="CJ391" s="27"/>
      <c r="CK391" s="27"/>
      <c r="CL391" s="27"/>
      <c r="CM391" s="27"/>
      <c r="CN391" s="27"/>
      <c r="CO391" s="27"/>
      <c r="CP391" s="27"/>
      <c r="CQ391" s="27"/>
      <c r="CR391" s="27"/>
      <c r="CS391" s="27"/>
      <c r="CT391" s="27"/>
    </row>
    <row r="392" spans="1:98" s="32" customFormat="1">
      <c r="A392" s="27"/>
      <c r="B392" s="33" t="s">
        <v>1121</v>
      </c>
      <c r="C392" s="30"/>
      <c r="D392" s="30"/>
      <c r="E392" s="30"/>
      <c r="F392" s="30"/>
      <c r="G392" s="30"/>
      <c r="H392" s="36"/>
      <c r="I392" s="30"/>
      <c r="J392" s="30"/>
      <c r="K392" s="30"/>
      <c r="L392" s="30"/>
      <c r="M392" s="30"/>
      <c r="N392" s="30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  <c r="BZ392" s="27"/>
      <c r="CA392" s="27"/>
      <c r="CB392" s="27"/>
      <c r="CC392" s="27"/>
      <c r="CD392" s="27"/>
      <c r="CE392" s="27"/>
      <c r="CF392" s="27"/>
      <c r="CG392" s="27"/>
      <c r="CH392" s="27"/>
      <c r="CI392" s="27"/>
      <c r="CJ392" s="27"/>
      <c r="CK392" s="27"/>
      <c r="CL392" s="27"/>
      <c r="CM392" s="27"/>
      <c r="CN392" s="27"/>
      <c r="CO392" s="27"/>
      <c r="CP392" s="27"/>
      <c r="CQ392" s="27"/>
      <c r="CR392" s="27"/>
      <c r="CS392" s="27"/>
      <c r="CT392" s="27"/>
    </row>
    <row r="393" spans="1:98" s="32" customFormat="1">
      <c r="A393" s="27"/>
      <c r="B393" s="33" t="s">
        <v>1122</v>
      </c>
      <c r="C393" s="30"/>
      <c r="D393" s="30"/>
      <c r="E393" s="30"/>
      <c r="F393" s="30"/>
      <c r="G393" s="30"/>
      <c r="H393" s="36"/>
      <c r="I393" s="30"/>
      <c r="J393" s="30"/>
      <c r="K393" s="30"/>
      <c r="L393" s="30"/>
      <c r="M393" s="30"/>
      <c r="N393" s="30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  <c r="BZ393" s="27"/>
      <c r="CA393" s="27"/>
      <c r="CB393" s="27"/>
      <c r="CC393" s="27"/>
      <c r="CD393" s="27"/>
      <c r="CE393" s="27"/>
      <c r="CF393" s="27"/>
      <c r="CG393" s="27"/>
      <c r="CH393" s="27"/>
      <c r="CI393" s="27"/>
      <c r="CJ393" s="27"/>
      <c r="CK393" s="27"/>
      <c r="CL393" s="27"/>
      <c r="CM393" s="27"/>
      <c r="CN393" s="27"/>
      <c r="CO393" s="27"/>
      <c r="CP393" s="27"/>
      <c r="CQ393" s="27"/>
      <c r="CR393" s="27"/>
      <c r="CS393" s="27"/>
      <c r="CT393" s="27"/>
    </row>
    <row r="394" spans="1:98" s="32" customFormat="1">
      <c r="A394" s="27"/>
      <c r="B394" s="33" t="s">
        <v>1123</v>
      </c>
      <c r="C394" s="30"/>
      <c r="D394" s="30"/>
      <c r="E394" s="30"/>
      <c r="F394" s="30"/>
      <c r="G394" s="30"/>
      <c r="H394" s="36"/>
      <c r="I394" s="30"/>
      <c r="J394" s="30"/>
      <c r="K394" s="30"/>
      <c r="L394" s="30"/>
      <c r="M394" s="30"/>
      <c r="N394" s="30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7"/>
      <c r="BX394" s="27"/>
      <c r="BY394" s="27"/>
      <c r="BZ394" s="27"/>
      <c r="CA394" s="27"/>
      <c r="CB394" s="27"/>
      <c r="CC394" s="27"/>
      <c r="CD394" s="27"/>
      <c r="CE394" s="27"/>
      <c r="CF394" s="27"/>
      <c r="CG394" s="27"/>
      <c r="CH394" s="27"/>
      <c r="CI394" s="27"/>
      <c r="CJ394" s="27"/>
      <c r="CK394" s="27"/>
      <c r="CL394" s="27"/>
      <c r="CM394" s="27"/>
      <c r="CN394" s="27"/>
      <c r="CO394" s="27"/>
      <c r="CP394" s="27"/>
      <c r="CQ394" s="27"/>
      <c r="CR394" s="27"/>
      <c r="CS394" s="27"/>
      <c r="CT394" s="27"/>
    </row>
    <row r="395" spans="1:98" s="32" customFormat="1">
      <c r="A395" s="27"/>
      <c r="B395" s="33" t="s">
        <v>1124</v>
      </c>
      <c r="C395" s="30"/>
      <c r="D395" s="30"/>
      <c r="E395" s="30"/>
      <c r="F395" s="30"/>
      <c r="G395" s="30"/>
      <c r="H395" s="36"/>
      <c r="I395" s="30"/>
      <c r="J395" s="30"/>
      <c r="K395" s="30"/>
      <c r="L395" s="30"/>
      <c r="M395" s="30"/>
      <c r="N395" s="30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  <c r="CC395" s="27"/>
      <c r="CD395" s="27"/>
      <c r="CE395" s="27"/>
      <c r="CF395" s="27"/>
      <c r="CG395" s="27"/>
      <c r="CH395" s="27"/>
      <c r="CI395" s="27"/>
      <c r="CJ395" s="27"/>
      <c r="CK395" s="27"/>
      <c r="CL395" s="27"/>
      <c r="CM395" s="27"/>
      <c r="CN395" s="27"/>
      <c r="CO395" s="27"/>
      <c r="CP395" s="27"/>
      <c r="CQ395" s="27"/>
      <c r="CR395" s="27"/>
      <c r="CS395" s="27"/>
      <c r="CT395" s="27"/>
    </row>
    <row r="396" spans="1:98" s="32" customFormat="1">
      <c r="A396" s="27"/>
      <c r="B396" s="33" t="s">
        <v>1125</v>
      </c>
      <c r="C396" s="30"/>
      <c r="D396" s="30"/>
      <c r="E396" s="30"/>
      <c r="F396" s="30"/>
      <c r="G396" s="30"/>
      <c r="H396" s="36"/>
      <c r="I396" s="30"/>
      <c r="J396" s="30"/>
      <c r="K396" s="30"/>
      <c r="L396" s="30"/>
      <c r="M396" s="30"/>
      <c r="N396" s="30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27"/>
      <c r="CD396" s="27"/>
      <c r="CE396" s="27"/>
      <c r="CF396" s="27"/>
      <c r="CG396" s="27"/>
      <c r="CH396" s="27"/>
      <c r="CI396" s="27"/>
      <c r="CJ396" s="27"/>
      <c r="CK396" s="27"/>
      <c r="CL396" s="27"/>
      <c r="CM396" s="27"/>
      <c r="CN396" s="27"/>
      <c r="CO396" s="27"/>
      <c r="CP396" s="27"/>
      <c r="CQ396" s="27"/>
      <c r="CR396" s="27"/>
      <c r="CS396" s="27"/>
      <c r="CT396" s="27"/>
    </row>
    <row r="397" spans="1:98" s="32" customFormat="1">
      <c r="A397" s="27"/>
      <c r="B397" s="33" t="s">
        <v>1126</v>
      </c>
      <c r="C397" s="30"/>
      <c r="D397" s="30"/>
      <c r="E397" s="30"/>
      <c r="F397" s="30"/>
      <c r="G397" s="30"/>
      <c r="H397" s="36"/>
      <c r="I397" s="30"/>
      <c r="J397" s="30"/>
      <c r="K397" s="30"/>
      <c r="L397" s="30"/>
      <c r="M397" s="30"/>
      <c r="N397" s="30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  <c r="BZ397" s="27"/>
      <c r="CA397" s="27"/>
      <c r="CB397" s="27"/>
      <c r="CC397" s="27"/>
      <c r="CD397" s="27"/>
      <c r="CE397" s="27"/>
      <c r="CF397" s="27"/>
      <c r="CG397" s="27"/>
      <c r="CH397" s="27"/>
      <c r="CI397" s="27"/>
      <c r="CJ397" s="27"/>
      <c r="CK397" s="27"/>
      <c r="CL397" s="27"/>
      <c r="CM397" s="27"/>
      <c r="CN397" s="27"/>
      <c r="CO397" s="27"/>
      <c r="CP397" s="27"/>
      <c r="CQ397" s="27"/>
      <c r="CR397" s="27"/>
      <c r="CS397" s="27"/>
      <c r="CT397" s="27"/>
    </row>
    <row r="398" spans="1:98" s="32" customFormat="1">
      <c r="A398" s="27"/>
      <c r="B398" s="33" t="s">
        <v>1127</v>
      </c>
      <c r="C398" s="30"/>
      <c r="D398" s="30"/>
      <c r="E398" s="30"/>
      <c r="F398" s="30"/>
      <c r="G398" s="30"/>
      <c r="H398" s="36"/>
      <c r="I398" s="30"/>
      <c r="J398" s="30"/>
      <c r="K398" s="30"/>
      <c r="L398" s="30"/>
      <c r="M398" s="30"/>
      <c r="N398" s="30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  <c r="CC398" s="27"/>
      <c r="CD398" s="27"/>
      <c r="CE398" s="27"/>
      <c r="CF398" s="27"/>
      <c r="CG398" s="27"/>
      <c r="CH398" s="27"/>
      <c r="CI398" s="27"/>
      <c r="CJ398" s="27"/>
      <c r="CK398" s="27"/>
      <c r="CL398" s="27"/>
      <c r="CM398" s="27"/>
      <c r="CN398" s="27"/>
      <c r="CO398" s="27"/>
      <c r="CP398" s="27"/>
      <c r="CQ398" s="27"/>
      <c r="CR398" s="27"/>
      <c r="CS398" s="27"/>
      <c r="CT398" s="27"/>
    </row>
    <row r="399" spans="1:98" s="32" customFormat="1">
      <c r="A399" s="27"/>
      <c r="B399" s="33" t="s">
        <v>1128</v>
      </c>
      <c r="C399" s="30"/>
      <c r="D399" s="30"/>
      <c r="E399" s="30"/>
      <c r="F399" s="30"/>
      <c r="G399" s="30"/>
      <c r="H399" s="36"/>
      <c r="I399" s="30"/>
      <c r="J399" s="30"/>
      <c r="K399" s="30"/>
      <c r="L399" s="30"/>
      <c r="M399" s="30"/>
      <c r="N399" s="30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27"/>
      <c r="CD399" s="27"/>
      <c r="CE399" s="27"/>
      <c r="CF399" s="27"/>
      <c r="CG399" s="27"/>
      <c r="CH399" s="27"/>
      <c r="CI399" s="27"/>
      <c r="CJ399" s="27"/>
      <c r="CK399" s="27"/>
      <c r="CL399" s="27"/>
      <c r="CM399" s="27"/>
      <c r="CN399" s="27"/>
      <c r="CO399" s="27"/>
      <c r="CP399" s="27"/>
      <c r="CQ399" s="27"/>
      <c r="CR399" s="27"/>
      <c r="CS399" s="27"/>
      <c r="CT399" s="27"/>
    </row>
    <row r="400" spans="1:98" s="32" customFormat="1">
      <c r="A400" s="27"/>
      <c r="B400" s="33" t="s">
        <v>1129</v>
      </c>
      <c r="C400" s="30"/>
      <c r="D400" s="30"/>
      <c r="E400" s="30"/>
      <c r="F400" s="30"/>
      <c r="G400" s="30"/>
      <c r="H400" s="36"/>
      <c r="I400" s="30"/>
      <c r="J400" s="30"/>
      <c r="K400" s="30"/>
      <c r="L400" s="30"/>
      <c r="M400" s="30"/>
      <c r="N400" s="30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  <c r="CC400" s="27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  <c r="CP400" s="27"/>
      <c r="CQ400" s="27"/>
      <c r="CR400" s="27"/>
      <c r="CS400" s="27"/>
      <c r="CT400" s="27"/>
    </row>
    <row r="401" spans="1:98" s="32" customFormat="1">
      <c r="A401" s="27"/>
      <c r="B401" s="33" t="s">
        <v>1130</v>
      </c>
      <c r="C401" s="30"/>
      <c r="D401" s="30"/>
      <c r="E401" s="30"/>
      <c r="F401" s="30"/>
      <c r="G401" s="30"/>
      <c r="H401" s="36"/>
      <c r="I401" s="30"/>
      <c r="J401" s="30"/>
      <c r="K401" s="30"/>
      <c r="L401" s="30"/>
      <c r="M401" s="30"/>
      <c r="N401" s="30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27"/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  <c r="CO401" s="27"/>
      <c r="CP401" s="27"/>
      <c r="CQ401" s="27"/>
      <c r="CR401" s="27"/>
      <c r="CS401" s="27"/>
      <c r="CT401" s="27"/>
    </row>
    <row r="402" spans="1:98" s="32" customFormat="1">
      <c r="A402" s="27"/>
      <c r="B402" s="33" t="s">
        <v>1131</v>
      </c>
      <c r="C402" s="30"/>
      <c r="D402" s="30"/>
      <c r="E402" s="30"/>
      <c r="F402" s="30"/>
      <c r="G402" s="30"/>
      <c r="H402" s="36"/>
      <c r="I402" s="30"/>
      <c r="J402" s="30"/>
      <c r="K402" s="30"/>
      <c r="L402" s="30"/>
      <c r="M402" s="30"/>
      <c r="N402" s="30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/>
      <c r="CC402" s="27"/>
      <c r="CD402" s="27"/>
      <c r="CE402" s="27"/>
      <c r="CF402" s="27"/>
      <c r="CG402" s="27"/>
      <c r="CH402" s="27"/>
      <c r="CI402" s="27"/>
      <c r="CJ402" s="27"/>
      <c r="CK402" s="27"/>
      <c r="CL402" s="27"/>
      <c r="CM402" s="27"/>
      <c r="CN402" s="27"/>
      <c r="CO402" s="27"/>
      <c r="CP402" s="27"/>
      <c r="CQ402" s="27"/>
      <c r="CR402" s="27"/>
      <c r="CS402" s="27"/>
      <c r="CT402" s="27"/>
    </row>
    <row r="403" spans="1:98" s="32" customFormat="1">
      <c r="A403" s="27"/>
      <c r="B403" s="33" t="s">
        <v>1132</v>
      </c>
      <c r="C403" s="30"/>
      <c r="D403" s="30"/>
      <c r="E403" s="30"/>
      <c r="F403" s="30"/>
      <c r="G403" s="30"/>
      <c r="H403" s="36"/>
      <c r="I403" s="30"/>
      <c r="J403" s="30"/>
      <c r="K403" s="30"/>
      <c r="L403" s="30"/>
      <c r="M403" s="30"/>
      <c r="N403" s="30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/>
      <c r="CC403" s="27"/>
      <c r="CD403" s="27"/>
      <c r="CE403" s="27"/>
      <c r="CF403" s="27"/>
      <c r="CG403" s="27"/>
      <c r="CH403" s="27"/>
      <c r="CI403" s="27"/>
      <c r="CJ403" s="27"/>
      <c r="CK403" s="27"/>
      <c r="CL403" s="27"/>
      <c r="CM403" s="27"/>
      <c r="CN403" s="27"/>
      <c r="CO403" s="27"/>
      <c r="CP403" s="27"/>
      <c r="CQ403" s="27"/>
      <c r="CR403" s="27"/>
      <c r="CS403" s="27"/>
      <c r="CT403" s="27"/>
    </row>
    <row r="404" spans="1:98" s="32" customFormat="1">
      <c r="A404" s="27"/>
      <c r="B404" s="38" t="s">
        <v>1133</v>
      </c>
      <c r="C404" s="30"/>
      <c r="D404" s="30"/>
      <c r="E404" s="30"/>
      <c r="F404" s="30"/>
      <c r="G404" s="30"/>
      <c r="H404" s="36"/>
      <c r="I404" s="30"/>
      <c r="J404" s="30"/>
      <c r="K404" s="30"/>
      <c r="L404" s="30"/>
      <c r="M404" s="30"/>
      <c r="N404" s="30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27"/>
      <c r="CD404" s="27"/>
      <c r="CE404" s="27"/>
      <c r="CF404" s="27"/>
      <c r="CG404" s="27"/>
      <c r="CH404" s="27"/>
      <c r="CI404" s="27"/>
      <c r="CJ404" s="27"/>
      <c r="CK404" s="27"/>
      <c r="CL404" s="27"/>
      <c r="CM404" s="27"/>
      <c r="CN404" s="27"/>
      <c r="CO404" s="27"/>
      <c r="CP404" s="27"/>
      <c r="CQ404" s="27"/>
      <c r="CR404" s="27"/>
      <c r="CS404" s="27"/>
      <c r="CT404" s="27"/>
    </row>
    <row r="405" spans="1:98" s="32" customFormat="1">
      <c r="A405" s="27"/>
      <c r="B405" s="38" t="s">
        <v>1134</v>
      </c>
      <c r="C405" s="30"/>
      <c r="D405" s="30"/>
      <c r="E405" s="30"/>
      <c r="F405" s="30"/>
      <c r="G405" s="30"/>
      <c r="H405" s="36"/>
      <c r="I405" s="30"/>
      <c r="J405" s="30"/>
      <c r="K405" s="30"/>
      <c r="L405" s="30"/>
      <c r="M405" s="30"/>
      <c r="N405" s="30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7"/>
      <c r="BX405" s="27"/>
      <c r="BY405" s="27"/>
      <c r="BZ405" s="27"/>
      <c r="CA405" s="27"/>
      <c r="CB405" s="27"/>
      <c r="CC405" s="27"/>
      <c r="CD405" s="27"/>
      <c r="CE405" s="27"/>
      <c r="CF405" s="27"/>
      <c r="CG405" s="27"/>
      <c r="CH405" s="27"/>
      <c r="CI405" s="27"/>
      <c r="CJ405" s="27"/>
      <c r="CK405" s="27"/>
      <c r="CL405" s="27"/>
      <c r="CM405" s="27"/>
      <c r="CN405" s="27"/>
      <c r="CO405" s="27"/>
      <c r="CP405" s="27"/>
      <c r="CQ405" s="27"/>
      <c r="CR405" s="27"/>
      <c r="CS405" s="27"/>
      <c r="CT405" s="27"/>
    </row>
    <row r="406" spans="1:98" s="32" customFormat="1">
      <c r="A406" s="27"/>
      <c r="B406" s="33" t="s">
        <v>1135</v>
      </c>
      <c r="C406" s="30"/>
      <c r="D406" s="30"/>
      <c r="E406" s="30"/>
      <c r="F406" s="30"/>
      <c r="G406" s="30"/>
      <c r="H406" s="36"/>
      <c r="I406" s="30"/>
      <c r="J406" s="30"/>
      <c r="K406" s="30"/>
      <c r="L406" s="30"/>
      <c r="M406" s="30"/>
      <c r="N406" s="30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/>
      <c r="BW406" s="27"/>
      <c r="BX406" s="27"/>
      <c r="BY406" s="27"/>
      <c r="BZ406" s="27"/>
      <c r="CA406" s="27"/>
      <c r="CB406" s="27"/>
      <c r="CC406" s="27"/>
      <c r="CD406" s="27"/>
      <c r="CE406" s="27"/>
      <c r="CF406" s="27"/>
      <c r="CG406" s="27"/>
      <c r="CH406" s="27"/>
      <c r="CI406" s="27"/>
      <c r="CJ406" s="27"/>
      <c r="CK406" s="27"/>
      <c r="CL406" s="27"/>
      <c r="CM406" s="27"/>
      <c r="CN406" s="27"/>
      <c r="CO406" s="27"/>
      <c r="CP406" s="27"/>
      <c r="CQ406" s="27"/>
      <c r="CR406" s="27"/>
      <c r="CS406" s="27"/>
      <c r="CT406" s="27"/>
    </row>
    <row r="407" spans="1:98" s="32" customFormat="1">
      <c r="A407" s="27"/>
      <c r="B407" s="33" t="s">
        <v>1136</v>
      </c>
      <c r="C407" s="30"/>
      <c r="D407" s="30"/>
      <c r="E407" s="30"/>
      <c r="F407" s="30"/>
      <c r="G407" s="30"/>
      <c r="H407" s="36"/>
      <c r="I407" s="30"/>
      <c r="J407" s="30"/>
      <c r="K407" s="30"/>
      <c r="L407" s="30"/>
      <c r="M407" s="30"/>
      <c r="N407" s="30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  <c r="CC407" s="27"/>
      <c r="CD407" s="27"/>
      <c r="CE407" s="27"/>
      <c r="CF407" s="27"/>
      <c r="CG407" s="27"/>
      <c r="CH407" s="27"/>
      <c r="CI407" s="27"/>
      <c r="CJ407" s="27"/>
      <c r="CK407" s="27"/>
      <c r="CL407" s="27"/>
      <c r="CM407" s="27"/>
      <c r="CN407" s="27"/>
      <c r="CO407" s="27"/>
      <c r="CP407" s="27"/>
      <c r="CQ407" s="27"/>
      <c r="CR407" s="27"/>
      <c r="CS407" s="27"/>
      <c r="CT407" s="27"/>
    </row>
    <row r="408" spans="1:98" s="32" customFormat="1">
      <c r="A408" s="27"/>
      <c r="B408" s="38" t="s">
        <v>1137</v>
      </c>
      <c r="C408" s="30"/>
      <c r="D408" s="30"/>
      <c r="E408" s="30"/>
      <c r="F408" s="30"/>
      <c r="G408" s="30"/>
      <c r="H408" s="36"/>
      <c r="I408" s="30"/>
      <c r="J408" s="30"/>
      <c r="K408" s="30"/>
      <c r="L408" s="30"/>
      <c r="M408" s="30"/>
      <c r="N408" s="30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  <c r="CC408" s="27"/>
      <c r="CD408" s="27"/>
      <c r="CE408" s="27"/>
      <c r="CF408" s="27"/>
      <c r="CG408" s="27"/>
      <c r="CH408" s="27"/>
      <c r="CI408" s="27"/>
      <c r="CJ408" s="27"/>
      <c r="CK408" s="27"/>
      <c r="CL408" s="27"/>
      <c r="CM408" s="27"/>
      <c r="CN408" s="27"/>
      <c r="CO408" s="27"/>
      <c r="CP408" s="27"/>
      <c r="CQ408" s="27"/>
      <c r="CR408" s="27"/>
      <c r="CS408" s="27"/>
      <c r="CT408" s="27"/>
    </row>
    <row r="409" spans="1:98" s="32" customFormat="1">
      <c r="A409" s="27"/>
      <c r="B409" s="33" t="s">
        <v>1138</v>
      </c>
      <c r="C409" s="30"/>
      <c r="D409" s="30"/>
      <c r="E409" s="30"/>
      <c r="F409" s="30"/>
      <c r="G409" s="30"/>
      <c r="H409" s="36"/>
      <c r="I409" s="30"/>
      <c r="J409" s="30"/>
      <c r="K409" s="30"/>
      <c r="L409" s="30"/>
      <c r="M409" s="30"/>
      <c r="N409" s="30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  <c r="CC409" s="27"/>
      <c r="CD409" s="27"/>
      <c r="CE409" s="27"/>
      <c r="CF409" s="27"/>
      <c r="CG409" s="27"/>
      <c r="CH409" s="27"/>
      <c r="CI409" s="27"/>
      <c r="CJ409" s="27"/>
      <c r="CK409" s="27"/>
      <c r="CL409" s="27"/>
      <c r="CM409" s="27"/>
      <c r="CN409" s="27"/>
      <c r="CO409" s="27"/>
      <c r="CP409" s="27"/>
      <c r="CQ409" s="27"/>
      <c r="CR409" s="27"/>
      <c r="CS409" s="27"/>
      <c r="CT409" s="27"/>
    </row>
    <row r="410" spans="1:98" s="32" customFormat="1">
      <c r="A410" s="27"/>
      <c r="B410" s="38" t="s">
        <v>1139</v>
      </c>
      <c r="C410" s="30"/>
      <c r="D410" s="30"/>
      <c r="E410" s="30"/>
      <c r="F410" s="30"/>
      <c r="G410" s="30"/>
      <c r="H410" s="36"/>
      <c r="I410" s="30"/>
      <c r="J410" s="30"/>
      <c r="K410" s="30"/>
      <c r="L410" s="30"/>
      <c r="M410" s="30"/>
      <c r="N410" s="30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7"/>
      <c r="BX410" s="27"/>
      <c r="BY410" s="27"/>
      <c r="BZ410" s="27"/>
      <c r="CA410" s="27"/>
      <c r="CB410" s="27"/>
      <c r="CC410" s="27"/>
      <c r="CD410" s="27"/>
      <c r="CE410" s="27"/>
      <c r="CF410" s="27"/>
      <c r="CG410" s="27"/>
      <c r="CH410" s="27"/>
      <c r="CI410" s="27"/>
      <c r="CJ410" s="27"/>
      <c r="CK410" s="27"/>
      <c r="CL410" s="27"/>
      <c r="CM410" s="27"/>
      <c r="CN410" s="27"/>
      <c r="CO410" s="27"/>
      <c r="CP410" s="27"/>
      <c r="CQ410" s="27"/>
      <c r="CR410" s="27"/>
      <c r="CS410" s="27"/>
      <c r="CT410" s="27"/>
    </row>
    <row r="411" spans="1:98" s="32" customFormat="1">
      <c r="A411" s="27"/>
      <c r="B411" s="33" t="s">
        <v>1140</v>
      </c>
      <c r="C411" s="30"/>
      <c r="D411" s="30"/>
      <c r="E411" s="30"/>
      <c r="F411" s="30"/>
      <c r="G411" s="30"/>
      <c r="H411" s="36"/>
      <c r="I411" s="30"/>
      <c r="J411" s="30"/>
      <c r="K411" s="30"/>
      <c r="L411" s="30"/>
      <c r="M411" s="30"/>
      <c r="N411" s="30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27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  <c r="CP411" s="27"/>
      <c r="CQ411" s="27"/>
      <c r="CR411" s="27"/>
      <c r="CS411" s="27"/>
      <c r="CT411" s="27"/>
    </row>
    <row r="412" spans="1:98" s="32" customFormat="1">
      <c r="A412" s="27"/>
      <c r="B412" s="33" t="s">
        <v>1141</v>
      </c>
      <c r="C412" s="30"/>
      <c r="D412" s="30"/>
      <c r="E412" s="30"/>
      <c r="F412" s="30"/>
      <c r="G412" s="30"/>
      <c r="H412" s="36"/>
      <c r="I412" s="30"/>
      <c r="J412" s="30"/>
      <c r="K412" s="30"/>
      <c r="L412" s="30"/>
      <c r="M412" s="30"/>
      <c r="N412" s="30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  <c r="CC412" s="27"/>
      <c r="CD412" s="27"/>
      <c r="CE412" s="27"/>
      <c r="CF412" s="27"/>
      <c r="CG412" s="27"/>
      <c r="CH412" s="27"/>
      <c r="CI412" s="27"/>
      <c r="CJ412" s="27"/>
      <c r="CK412" s="27"/>
      <c r="CL412" s="27"/>
      <c r="CM412" s="27"/>
      <c r="CN412" s="27"/>
      <c r="CO412" s="27"/>
      <c r="CP412" s="27"/>
      <c r="CQ412" s="27"/>
      <c r="CR412" s="27"/>
      <c r="CS412" s="27"/>
      <c r="CT412" s="27"/>
    </row>
    <row r="413" spans="1:98" s="32" customFormat="1">
      <c r="A413" s="27"/>
      <c r="B413" s="33" t="s">
        <v>1142</v>
      </c>
      <c r="C413" s="30"/>
      <c r="D413" s="30"/>
      <c r="E413" s="30"/>
      <c r="F413" s="30"/>
      <c r="G413" s="30"/>
      <c r="H413" s="36"/>
      <c r="I413" s="30"/>
      <c r="J413" s="30"/>
      <c r="K413" s="30"/>
      <c r="L413" s="30"/>
      <c r="M413" s="30"/>
      <c r="N413" s="30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7"/>
      <c r="BX413" s="27"/>
      <c r="BY413" s="27"/>
      <c r="BZ413" s="27"/>
      <c r="CA413" s="27"/>
      <c r="CB413" s="27"/>
      <c r="CC413" s="27"/>
      <c r="CD413" s="27"/>
      <c r="CE413" s="27"/>
      <c r="CF413" s="27"/>
      <c r="CG413" s="27"/>
      <c r="CH413" s="27"/>
      <c r="CI413" s="27"/>
      <c r="CJ413" s="27"/>
      <c r="CK413" s="27"/>
      <c r="CL413" s="27"/>
      <c r="CM413" s="27"/>
      <c r="CN413" s="27"/>
      <c r="CO413" s="27"/>
      <c r="CP413" s="27"/>
      <c r="CQ413" s="27"/>
      <c r="CR413" s="27"/>
      <c r="CS413" s="27"/>
      <c r="CT413" s="27"/>
    </row>
    <row r="414" spans="1:98" s="32" customFormat="1">
      <c r="A414" s="27"/>
      <c r="B414" s="33" t="s">
        <v>1143</v>
      </c>
      <c r="C414" s="30"/>
      <c r="D414" s="30"/>
      <c r="E414" s="30"/>
      <c r="F414" s="30"/>
      <c r="G414" s="30"/>
      <c r="H414" s="36"/>
      <c r="I414" s="30"/>
      <c r="J414" s="30"/>
      <c r="K414" s="30"/>
      <c r="L414" s="30"/>
      <c r="M414" s="30"/>
      <c r="N414" s="30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27"/>
      <c r="CD414" s="27"/>
      <c r="CE414" s="27"/>
      <c r="CF414" s="27"/>
      <c r="CG414" s="27"/>
      <c r="CH414" s="27"/>
      <c r="CI414" s="27"/>
      <c r="CJ414" s="27"/>
      <c r="CK414" s="27"/>
      <c r="CL414" s="27"/>
      <c r="CM414" s="27"/>
      <c r="CN414" s="27"/>
      <c r="CO414" s="27"/>
      <c r="CP414" s="27"/>
      <c r="CQ414" s="27"/>
      <c r="CR414" s="27"/>
      <c r="CS414" s="27"/>
      <c r="CT414" s="27"/>
    </row>
    <row r="415" spans="1:98" s="32" customFormat="1">
      <c r="A415" s="27"/>
      <c r="B415" s="33" t="s">
        <v>1144</v>
      </c>
      <c r="C415" s="30"/>
      <c r="D415" s="30"/>
      <c r="E415" s="30"/>
      <c r="F415" s="30"/>
      <c r="G415" s="30"/>
      <c r="H415" s="36"/>
      <c r="I415" s="30"/>
      <c r="J415" s="30"/>
      <c r="K415" s="30"/>
      <c r="L415" s="30"/>
      <c r="M415" s="30"/>
      <c r="N415" s="30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27"/>
      <c r="CD415" s="27"/>
      <c r="CE415" s="27"/>
      <c r="CF415" s="27"/>
      <c r="CG415" s="27"/>
      <c r="CH415" s="27"/>
      <c r="CI415" s="27"/>
      <c r="CJ415" s="27"/>
      <c r="CK415" s="27"/>
      <c r="CL415" s="27"/>
      <c r="CM415" s="27"/>
      <c r="CN415" s="27"/>
      <c r="CO415" s="27"/>
      <c r="CP415" s="27"/>
      <c r="CQ415" s="27"/>
      <c r="CR415" s="27"/>
      <c r="CS415" s="27"/>
      <c r="CT415" s="27"/>
    </row>
    <row r="416" spans="1:98" s="32" customFormat="1">
      <c r="A416" s="27"/>
      <c r="B416" s="33" t="s">
        <v>1145</v>
      </c>
      <c r="C416" s="30"/>
      <c r="D416" s="30"/>
      <c r="E416" s="30"/>
      <c r="F416" s="30"/>
      <c r="G416" s="30"/>
      <c r="H416" s="36"/>
      <c r="I416" s="30"/>
      <c r="J416" s="30"/>
      <c r="K416" s="30"/>
      <c r="L416" s="30"/>
      <c r="M416" s="30"/>
      <c r="N416" s="30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  <c r="CC416" s="27"/>
      <c r="CD416" s="27"/>
      <c r="CE416" s="27"/>
      <c r="CF416" s="27"/>
      <c r="CG416" s="27"/>
      <c r="CH416" s="27"/>
      <c r="CI416" s="27"/>
      <c r="CJ416" s="27"/>
      <c r="CK416" s="27"/>
      <c r="CL416" s="27"/>
      <c r="CM416" s="27"/>
      <c r="CN416" s="27"/>
      <c r="CO416" s="27"/>
      <c r="CP416" s="27"/>
      <c r="CQ416" s="27"/>
      <c r="CR416" s="27"/>
      <c r="CS416" s="27"/>
      <c r="CT416" s="27"/>
    </row>
    <row r="417" spans="1:98" s="32" customFormat="1">
      <c r="A417" s="27"/>
      <c r="B417" s="38" t="s">
        <v>1146</v>
      </c>
      <c r="C417" s="30"/>
      <c r="D417" s="30"/>
      <c r="E417" s="30"/>
      <c r="F417" s="30"/>
      <c r="G417" s="30"/>
      <c r="H417" s="36"/>
      <c r="I417" s="30"/>
      <c r="J417" s="30"/>
      <c r="K417" s="30"/>
      <c r="L417" s="30"/>
      <c r="M417" s="30"/>
      <c r="N417" s="30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27"/>
      <c r="CD417" s="27"/>
      <c r="CE417" s="27"/>
      <c r="CF417" s="27"/>
      <c r="CG417" s="27"/>
      <c r="CH417" s="27"/>
      <c r="CI417" s="27"/>
      <c r="CJ417" s="27"/>
      <c r="CK417" s="27"/>
      <c r="CL417" s="27"/>
      <c r="CM417" s="27"/>
      <c r="CN417" s="27"/>
      <c r="CO417" s="27"/>
      <c r="CP417" s="27"/>
      <c r="CQ417" s="27"/>
      <c r="CR417" s="27"/>
      <c r="CS417" s="27"/>
      <c r="CT417" s="27"/>
    </row>
    <row r="418" spans="1:98" s="32" customFormat="1">
      <c r="A418" s="27"/>
      <c r="B418" s="33" t="s">
        <v>1147</v>
      </c>
      <c r="C418" s="30"/>
      <c r="D418" s="30"/>
      <c r="E418" s="30"/>
      <c r="F418" s="30"/>
      <c r="G418" s="30"/>
      <c r="H418" s="36"/>
      <c r="I418" s="30"/>
      <c r="J418" s="30"/>
      <c r="K418" s="30"/>
      <c r="L418" s="30"/>
      <c r="M418" s="30"/>
      <c r="N418" s="30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27"/>
      <c r="CD418" s="27"/>
      <c r="CE418" s="27"/>
      <c r="CF418" s="27"/>
      <c r="CG418" s="27"/>
      <c r="CH418" s="27"/>
      <c r="CI418" s="27"/>
      <c r="CJ418" s="27"/>
      <c r="CK418" s="27"/>
      <c r="CL418" s="27"/>
      <c r="CM418" s="27"/>
      <c r="CN418" s="27"/>
      <c r="CO418" s="27"/>
      <c r="CP418" s="27"/>
      <c r="CQ418" s="27"/>
      <c r="CR418" s="27"/>
      <c r="CS418" s="27"/>
      <c r="CT418" s="27"/>
    </row>
    <row r="419" spans="1:98" s="32" customFormat="1">
      <c r="A419" s="27"/>
      <c r="B419" s="33" t="s">
        <v>1148</v>
      </c>
      <c r="C419" s="30"/>
      <c r="D419" s="30"/>
      <c r="E419" s="30"/>
      <c r="F419" s="30"/>
      <c r="G419" s="30"/>
      <c r="H419" s="36"/>
      <c r="I419" s="30"/>
      <c r="J419" s="30"/>
      <c r="K419" s="30"/>
      <c r="L419" s="30"/>
      <c r="M419" s="30"/>
      <c r="N419" s="30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7"/>
      <c r="BX419" s="27"/>
      <c r="BY419" s="27"/>
      <c r="BZ419" s="27"/>
      <c r="CA419" s="27"/>
      <c r="CB419" s="27"/>
      <c r="CC419" s="27"/>
      <c r="CD419" s="27"/>
      <c r="CE419" s="27"/>
      <c r="CF419" s="27"/>
      <c r="CG419" s="27"/>
      <c r="CH419" s="27"/>
      <c r="CI419" s="27"/>
      <c r="CJ419" s="27"/>
      <c r="CK419" s="27"/>
      <c r="CL419" s="27"/>
      <c r="CM419" s="27"/>
      <c r="CN419" s="27"/>
      <c r="CO419" s="27"/>
      <c r="CP419" s="27"/>
      <c r="CQ419" s="27"/>
      <c r="CR419" s="27"/>
      <c r="CS419" s="27"/>
      <c r="CT419" s="27"/>
    </row>
    <row r="420" spans="1:98" s="32" customFormat="1">
      <c r="A420" s="27"/>
      <c r="B420" s="33" t="s">
        <v>1149</v>
      </c>
      <c r="C420" s="30"/>
      <c r="D420" s="30"/>
      <c r="E420" s="30"/>
      <c r="F420" s="30"/>
      <c r="G420" s="30"/>
      <c r="H420" s="36"/>
      <c r="I420" s="30"/>
      <c r="J420" s="30"/>
      <c r="K420" s="30"/>
      <c r="L420" s="30"/>
      <c r="M420" s="30"/>
      <c r="N420" s="30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7"/>
      <c r="BX420" s="27"/>
      <c r="BY420" s="27"/>
      <c r="BZ420" s="27"/>
      <c r="CA420" s="27"/>
      <c r="CB420" s="27"/>
      <c r="CC420" s="27"/>
      <c r="CD420" s="27"/>
      <c r="CE420" s="27"/>
      <c r="CF420" s="27"/>
      <c r="CG420" s="27"/>
      <c r="CH420" s="27"/>
      <c r="CI420" s="27"/>
      <c r="CJ420" s="27"/>
      <c r="CK420" s="27"/>
      <c r="CL420" s="27"/>
      <c r="CM420" s="27"/>
      <c r="CN420" s="27"/>
      <c r="CO420" s="27"/>
      <c r="CP420" s="27"/>
      <c r="CQ420" s="27"/>
      <c r="CR420" s="27"/>
      <c r="CS420" s="27"/>
      <c r="CT420" s="27"/>
    </row>
    <row r="421" spans="1:98" s="32" customFormat="1">
      <c r="A421" s="27"/>
      <c r="B421" s="33" t="s">
        <v>215</v>
      </c>
      <c r="C421" s="30"/>
      <c r="D421" s="30"/>
      <c r="E421" s="30"/>
      <c r="F421" s="30"/>
      <c r="G421" s="30"/>
      <c r="H421" s="36"/>
      <c r="I421" s="30"/>
      <c r="J421" s="30"/>
      <c r="K421" s="30"/>
      <c r="L421" s="30"/>
      <c r="M421" s="30"/>
      <c r="N421" s="30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/>
      <c r="BW421" s="27"/>
      <c r="BX421" s="27"/>
      <c r="BY421" s="27"/>
      <c r="BZ421" s="27"/>
      <c r="CA421" s="27"/>
      <c r="CB421" s="27"/>
      <c r="CC421" s="27"/>
      <c r="CD421" s="27"/>
      <c r="CE421" s="27"/>
      <c r="CF421" s="27"/>
      <c r="CG421" s="27"/>
      <c r="CH421" s="27"/>
      <c r="CI421" s="27"/>
      <c r="CJ421" s="27"/>
      <c r="CK421" s="27"/>
      <c r="CL421" s="27"/>
      <c r="CM421" s="27"/>
      <c r="CN421" s="27"/>
      <c r="CO421" s="27"/>
      <c r="CP421" s="27"/>
      <c r="CQ421" s="27"/>
      <c r="CR421" s="27"/>
      <c r="CS421" s="27"/>
      <c r="CT421" s="27"/>
    </row>
    <row r="422" spans="1:98" s="32" customFormat="1">
      <c r="A422" s="27"/>
      <c r="B422" s="33" t="s">
        <v>569</v>
      </c>
      <c r="C422" s="30"/>
      <c r="D422" s="30"/>
      <c r="E422" s="30"/>
      <c r="F422" s="30"/>
      <c r="G422" s="30"/>
      <c r="H422" s="36"/>
      <c r="I422" s="30"/>
      <c r="J422" s="30"/>
      <c r="K422" s="30"/>
      <c r="L422" s="30"/>
      <c r="M422" s="30"/>
      <c r="N422" s="30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27"/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  <c r="CP422" s="27"/>
      <c r="CQ422" s="27"/>
      <c r="CR422" s="27"/>
      <c r="CS422" s="27"/>
      <c r="CT422" s="27"/>
    </row>
    <row r="423" spans="1:98" s="32" customFormat="1">
      <c r="A423" s="27"/>
      <c r="B423" s="33" t="s">
        <v>147</v>
      </c>
      <c r="C423" s="30"/>
      <c r="D423" s="30"/>
      <c r="E423" s="30"/>
      <c r="F423" s="30"/>
      <c r="G423" s="30"/>
      <c r="H423" s="36"/>
      <c r="I423" s="30"/>
      <c r="J423" s="30"/>
      <c r="K423" s="30"/>
      <c r="L423" s="30"/>
      <c r="M423" s="30"/>
      <c r="N423" s="30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27"/>
      <c r="CD423" s="27"/>
      <c r="CE423" s="27"/>
      <c r="CF423" s="27"/>
      <c r="CG423" s="27"/>
      <c r="CH423" s="27"/>
      <c r="CI423" s="27"/>
      <c r="CJ423" s="27"/>
      <c r="CK423" s="27"/>
      <c r="CL423" s="27"/>
      <c r="CM423" s="27"/>
      <c r="CN423" s="27"/>
      <c r="CO423" s="27"/>
      <c r="CP423" s="27"/>
      <c r="CQ423" s="27"/>
      <c r="CR423" s="27"/>
      <c r="CS423" s="27"/>
      <c r="CT423" s="27"/>
    </row>
    <row r="424" spans="1:98" s="32" customFormat="1" ht="14" thickBot="1">
      <c r="A424" s="27"/>
      <c r="B424" s="39" t="s">
        <v>572</v>
      </c>
      <c r="C424" s="40"/>
      <c r="D424" s="40"/>
      <c r="E424" s="40"/>
      <c r="F424" s="40"/>
      <c r="G424" s="40"/>
      <c r="H424" s="41"/>
      <c r="I424" s="40"/>
      <c r="J424" s="40"/>
      <c r="K424" s="40"/>
      <c r="L424" s="40"/>
      <c r="M424" s="40"/>
      <c r="N424" s="40"/>
      <c r="O424" s="42"/>
      <c r="P424" s="42"/>
      <c r="Q424" s="42"/>
      <c r="R424" s="42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/>
      <c r="BW424" s="27"/>
      <c r="BX424" s="27"/>
      <c r="BY424" s="27"/>
      <c r="BZ424" s="27"/>
      <c r="CA424" s="27"/>
      <c r="CB424" s="27"/>
      <c r="CC424" s="27"/>
      <c r="CD424" s="27"/>
      <c r="CE424" s="27"/>
      <c r="CF424" s="27"/>
      <c r="CG424" s="27"/>
      <c r="CH424" s="27"/>
      <c r="CI424" s="27"/>
      <c r="CJ424" s="27"/>
      <c r="CK424" s="27"/>
      <c r="CL424" s="27"/>
      <c r="CM424" s="27"/>
      <c r="CN424" s="27"/>
      <c r="CO424" s="27"/>
      <c r="CP424" s="27"/>
      <c r="CQ424" s="27"/>
      <c r="CR424" s="27"/>
      <c r="CS424" s="27"/>
      <c r="CT424" s="27"/>
    </row>
    <row r="425" spans="1:98" s="18" customFormat="1" ht="14" thickTop="1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98" s="18" customFormat="1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98" s="18" customFormat="1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98" s="18" customFormat="1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98" s="18" customFormat="1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98" s="18" customFormat="1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98" s="18" customFormat="1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98" s="18" customFormat="1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 s="18" customFormat="1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 s="18" customFormat="1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 s="18" customFormat="1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 s="18" customFormat="1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 s="18" customFormat="1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 s="18" customFormat="1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 s="18" customFormat="1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 s="18" customForma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 s="18" customFormat="1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 s="18" customFormat="1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 s="18" customFormat="1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 s="18" customFormat="1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 s="18" customFormat="1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 s="18" customFormat="1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 s="18" customFormat="1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 s="18" customFormat="1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 s="18" customFormat="1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 s="18" customFormat="1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2:18" s="18" customFormat="1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 s="18" customFormat="1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 s="18" customFormat="1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 s="18" customFormat="1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 s="18" customFormat="1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 s="18" customFormat="1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 s="18" customFormat="1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 s="18" customFormat="1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 s="18" customForma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2:18" s="18" customFormat="1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 s="18" customFormat="1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 s="18" customFormat="1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2:18" s="18" customFormat="1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2:18" s="18" customFormat="1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 s="18" customFormat="1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2:18" s="18" customFormat="1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 s="18" customFormat="1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 s="18" customFormat="1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 s="18" customFormat="1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 s="18" customFormat="1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 s="18" customFormat="1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 s="18" customFormat="1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 s="18" customFormat="1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 s="18" customFormat="1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 s="18" customFormat="1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 s="18" customForma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 s="18" customFormat="1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 s="18" customFormat="1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 s="18" customFormat="1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 s="18" customFormat="1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 s="18" customFormat="1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2:18" s="18" customFormat="1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 s="18" customFormat="1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 s="18" customFormat="1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 s="18" customFormat="1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 s="18" customFormat="1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 s="18" customFormat="1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 s="18" customFormat="1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 s="18" customFormat="1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 s="18" customFormat="1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2:18" s="18" customFormat="1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 s="18" customFormat="1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 s="18" customFormat="1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2:18" s="18" customFormat="1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2:18" s="18" customForma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 s="18" customFormat="1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2:18" s="18" customFormat="1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 s="18" customFormat="1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 s="18" customFormat="1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 s="18" customFormat="1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 s="18" customFormat="1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 s="18" customFormat="1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 s="18" customFormat="1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 s="18" customFormat="1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 s="18" customFormat="1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 s="18" customFormat="1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 s="18" customFormat="1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 s="18" customFormat="1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 s="18" customFormat="1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 s="18" customFormat="1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 s="18" customFormat="1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 s="18" customForma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2:18" s="18" customFormat="1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 s="18" customFormat="1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 s="18" customFormat="1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 s="18" customFormat="1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 s="18" customFormat="1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 s="18" customFormat="1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 s="18" customFormat="1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 s="18" customFormat="1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 s="18" customFormat="1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2:18" s="18" customFormat="1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 s="18" customFormat="1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 s="18" customFormat="1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2:18" s="18" customFormat="1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2:18" s="18" customFormat="1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 s="18" customFormat="1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2:18" s="18" customFormat="1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 s="18" customFormat="1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 s="18" customFormat="1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 s="18" customForma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 s="18" customFormat="1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 s="18" customFormat="1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 s="18" customFormat="1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 s="18" customFormat="1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 s="18" customFormat="1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 s="18" customFormat="1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 s="18" customFormat="1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 s="18" customFormat="1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 s="18" customFormat="1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 s="18" customFormat="1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 s="18" customFormat="1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 s="18" customFormat="1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2:18" s="18" customFormat="1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 s="18" customFormat="1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 s="18" customFormat="1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 s="18" customFormat="1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 s="18" customForma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 s="18" customFormat="1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 s="18" customFormat="1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 s="18" customFormat="1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 s="18" customFormat="1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2:18" s="18" customFormat="1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 s="18" customFormat="1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 s="18" customFormat="1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2:18" s="18" customFormat="1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2:18" s="18" customFormat="1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 s="18" customFormat="1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2:18" s="18" customFormat="1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 s="18" customFormat="1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 s="18" customFormat="1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 s="18" customFormat="1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 s="18" customFormat="1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 s="18" customFormat="1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 s="18" customFormat="1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 s="18" customFormat="1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 s="18" customForma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 s="18" customFormat="1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 s="18" customFormat="1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 s="18" customFormat="1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 s="18" customFormat="1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 s="18" customFormat="1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 s="18" customFormat="1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 s="18" customFormat="1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2:18" s="18" customFormat="1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 s="18" customFormat="1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 s="18" customFormat="1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 s="18" customFormat="1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 s="18" customFormat="1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 s="18" customFormat="1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 s="18" customFormat="1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 s="18" customFormat="1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 s="18" customFormat="1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2:18" s="18" customForma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 s="18" customFormat="1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 s="18" customFormat="1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2:18" s="18" customFormat="1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2:18" s="18" customFormat="1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 s="18" customFormat="1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2:18" s="18" customFormat="1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 s="18" customFormat="1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 s="18" customFormat="1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 s="18" customFormat="1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 s="18" customFormat="1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 s="18" customFormat="1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 s="18" customFormat="1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 s="18" customFormat="1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 s="18" customFormat="1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 s="18" customFormat="1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 s="18" customFormat="1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 s="18" customFormat="1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 s="18" customFormat="1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 s="18" customForma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 s="18" customFormat="1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 s="18" customFormat="1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2:18" s="18" customFormat="1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 s="18" customFormat="1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 s="18" customFormat="1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 s="18" customFormat="1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 s="18" customFormat="1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 s="18" customFormat="1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 s="18" customFormat="1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 s="18" customFormat="1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 s="18" customFormat="1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2:18" s="18" customFormat="1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 s="18" customFormat="1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 s="18" customFormat="1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2:18" s="18" customFormat="1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2:18" s="18" customFormat="1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 s="18" customForma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2:18" s="18" customFormat="1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 s="18" customFormat="1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 s="18" customFormat="1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 s="18" customFormat="1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 s="18" customFormat="1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 s="18" customFormat="1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 s="18" customFormat="1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 s="18" customFormat="1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 s="18" customFormat="1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 s="18" customFormat="1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 s="18" customFormat="1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 s="18" customFormat="1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 s="18" customFormat="1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 s="18" customFormat="1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 s="18" customFormat="1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 s="18" customFormat="1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2:18" s="18" customFormat="1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 s="18" customFormat="1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 s="18" customForma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 s="18" customFormat="1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2:18" s="18" customFormat="1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2:18" s="18" customFormat="1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2:18" s="18" customFormat="1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2:18" s="18" customFormat="1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2:18" s="18" customFormat="1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2:18" s="18" customFormat="1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2:18" s="18" customFormat="1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2:18" s="18" customFormat="1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2:18" s="18" customFormat="1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2:18" s="18" customFormat="1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2:18" s="18" customFormat="1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2:18" s="18" customFormat="1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2:18" s="18" customFormat="1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2:18" s="18" customFormat="1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2:18" s="18" customFormat="1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2:18" s="18" customForma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2:18" s="18" customFormat="1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2:18" s="18" customFormat="1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2:18" s="18" customFormat="1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2:18" s="18" customFormat="1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2:18" s="18" customFormat="1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2:18" s="18" customFormat="1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2:18" s="18" customFormat="1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2:18" s="18" customFormat="1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2:18" s="18" customFormat="1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2:18" s="18" customFormat="1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2:18" s="18" customFormat="1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2:18" s="18" customFormat="1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2:18" s="18" customFormat="1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2:18" s="18" customFormat="1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2:18" s="18" customFormat="1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2:18" s="18" customFormat="1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2:18" s="18" customFormat="1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2:18" s="18" customFormat="1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2:18" s="18" customForma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2:18" s="18" customFormat="1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2:18" s="18" customFormat="1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2:18" s="18" customFormat="1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2:18" s="18" customFormat="1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2:18" s="18" customFormat="1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2:18" s="18" customFormat="1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2:18" s="18" customFormat="1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2:18" s="18" customFormat="1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2:18" s="18" customFormat="1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2:18" s="18" customFormat="1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2:18" s="18" customFormat="1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2:18" s="18" customFormat="1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2:18" s="18" customFormat="1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2:18" s="18" customFormat="1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2:18" s="18" customFormat="1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2:18" s="18" customFormat="1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2:18" s="18" customForma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2:18" s="18" customFormat="1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2:18" s="18" customFormat="1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2:18" s="18" customFormat="1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2:18" s="18" customFormat="1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2:18" s="18" customFormat="1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2:18" s="18" customFormat="1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2:18" s="18" customFormat="1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2:18" s="18" customFormat="1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2:18" s="18" customFormat="1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2:18" s="18" customFormat="1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2:18" s="18" customFormat="1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2:18" s="18" customFormat="1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2:18" s="18" customFormat="1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2:18" s="18" customFormat="1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2:18" s="18" customFormat="1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2:18" s="18" customFormat="1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2:18" s="18" customFormat="1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2:18" s="18" customFormat="1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2:18" s="18" customForma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2:18" s="18" customFormat="1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2:18" s="18" customFormat="1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2:18" s="18" customFormat="1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2:18" s="18" customFormat="1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2:18" s="18" customFormat="1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2:18" s="18" customFormat="1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2:18" s="18" customFormat="1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2:18" s="18" customFormat="1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2:18" s="18" customFormat="1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2:18" s="18" customFormat="1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2:18" s="18" customFormat="1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2:18" s="18" customFormat="1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2:18" s="18" customFormat="1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2:18" s="18" customFormat="1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2:18" s="18" customFormat="1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2:18" s="18" customFormat="1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2:18" s="18" customForma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2:18" s="18" customFormat="1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2:18" s="18" customFormat="1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2:18" s="18" customFormat="1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2:18" s="18" customFormat="1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2:18" s="18" customFormat="1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2:18" s="18" customFormat="1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2:18" s="18" customFormat="1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2:18" s="18" customFormat="1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2:18" s="18" customFormat="1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2:18" s="18" customFormat="1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2:18" s="18" customFormat="1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2:18" s="18" customFormat="1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2:18" s="18" customFormat="1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2:18" s="18" customFormat="1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2:18" s="18" customFormat="1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2:18" s="18" customFormat="1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2:18" s="18" customFormat="1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2:18" s="18" customFormat="1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2:18" s="18" customForma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2:18" s="18" customFormat="1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2:18" s="18" customFormat="1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2:18" s="18" customFormat="1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2:18" s="18" customFormat="1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2:18" s="18" customFormat="1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2:18" s="18" customFormat="1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2:18" s="18" customFormat="1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2:18" s="18" customFormat="1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2:18" s="18" customFormat="1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2:18" s="18" customFormat="1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2:18" s="18" customFormat="1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2:18" s="18" customFormat="1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2:18" s="18" customFormat="1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2:18" s="18" customFormat="1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2:18" s="18" customFormat="1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2:18" s="18" customFormat="1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2:18" s="18" customForma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2:18" s="18" customFormat="1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2:18" s="18" customFormat="1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2:18" s="18" customFormat="1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2:18" s="18" customFormat="1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2:18" s="18" customFormat="1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2:18" s="18" customFormat="1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2:18" s="18" customFormat="1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2:18" s="18" customFormat="1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2:18" s="18" customFormat="1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2:18" s="18" customFormat="1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2:18" s="18" customFormat="1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2:18" s="18" customFormat="1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2:18" s="18" customFormat="1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2:18" s="18" customFormat="1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</row>
    <row r="779" spans="2:18" s="18" customFormat="1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</row>
    <row r="780" spans="2:18" s="18" customFormat="1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</row>
    <row r="781" spans="2:18" s="18" customFormat="1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</row>
    <row r="782" spans="2:18" s="18" customFormat="1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</row>
    <row r="783" spans="2:18" s="18" customForma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</row>
    <row r="784" spans="2:18" s="18" customFormat="1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</row>
    <row r="785" spans="2:18" s="18" customFormat="1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</row>
    <row r="786" spans="2:18" s="18" customFormat="1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2:18" s="18" customFormat="1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</row>
    <row r="788" spans="2:18" s="18" customFormat="1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</row>
    <row r="789" spans="2:18" s="18" customFormat="1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</row>
    <row r="790" spans="2:18" s="18" customFormat="1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</row>
    <row r="791" spans="2:18" s="18" customFormat="1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</row>
    <row r="792" spans="2:18" s="18" customFormat="1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</row>
    <row r="793" spans="2:18" s="18" customFormat="1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</row>
    <row r="794" spans="2:18" s="18" customFormat="1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</row>
    <row r="795" spans="2:18" s="18" customFormat="1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</row>
    <row r="796" spans="2:18" s="18" customFormat="1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</row>
    <row r="797" spans="2:18" s="18" customFormat="1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</row>
    <row r="798" spans="2:18" s="18" customFormat="1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</row>
    <row r="799" spans="2:18" s="18" customFormat="1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</row>
    <row r="800" spans="2:18" s="18" customForma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</row>
    <row r="801" spans="2:18" s="18" customFormat="1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</row>
    <row r="802" spans="2:18" s="18" customFormat="1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</row>
    <row r="803" spans="2:18" s="18" customFormat="1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</row>
    <row r="804" spans="2:18" s="18" customFormat="1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</row>
    <row r="805" spans="2:18" s="18" customFormat="1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</row>
    <row r="806" spans="2:18" s="18" customFormat="1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</row>
    <row r="807" spans="2:18" s="18" customFormat="1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</row>
    <row r="808" spans="2:18" s="18" customFormat="1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</row>
    <row r="809" spans="2:18" s="18" customFormat="1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</row>
    <row r="810" spans="2:18" s="18" customFormat="1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</row>
    <row r="811" spans="2:18" s="18" customFormat="1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</row>
    <row r="812" spans="2:18" s="18" customFormat="1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</row>
    <row r="813" spans="2:18" s="18" customFormat="1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</row>
    <row r="814" spans="2:18" s="18" customFormat="1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</row>
    <row r="815" spans="2:18" s="18" customFormat="1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</row>
    <row r="816" spans="2:18" s="18" customFormat="1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</row>
    <row r="817" spans="2:18" s="18" customFormat="1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</row>
    <row r="818" spans="2:18" s="18" customFormat="1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</row>
    <row r="819" spans="2:18" s="18" customForma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</row>
    <row r="820" spans="2:18" s="18" customFormat="1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</row>
    <row r="821" spans="2:18" s="18" customFormat="1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</row>
    <row r="822" spans="2:18" s="18" customFormat="1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</row>
    <row r="823" spans="2:18" s="18" customFormat="1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</row>
    <row r="824" spans="2:18" s="18" customFormat="1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</row>
    <row r="825" spans="2:18" s="18" customFormat="1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</row>
    <row r="826" spans="2:18" s="18" customFormat="1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</row>
    <row r="827" spans="2:18" s="18" customFormat="1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</row>
    <row r="828" spans="2:18" s="18" customFormat="1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</row>
    <row r="829" spans="2:18" s="18" customFormat="1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</row>
    <row r="830" spans="2:18" s="18" customFormat="1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</row>
    <row r="831" spans="2:18" s="18" customFormat="1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</row>
    <row r="832" spans="2:18" s="18" customFormat="1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</row>
    <row r="833" spans="2:18" s="18" customFormat="1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</row>
    <row r="834" spans="2:18" s="18" customFormat="1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</row>
    <row r="835" spans="2:18" s="18" customFormat="1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</row>
    <row r="836" spans="2:18" s="18" customForma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</row>
    <row r="837" spans="2:18" s="18" customFormat="1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</row>
    <row r="838" spans="2:18" s="18" customFormat="1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</row>
    <row r="839" spans="2:18" s="18" customFormat="1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</row>
    <row r="840" spans="2:18" s="18" customFormat="1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</row>
    <row r="841" spans="2:18" s="18" customFormat="1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</row>
    <row r="842" spans="2:18" s="18" customFormat="1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</row>
    <row r="843" spans="2:18" s="18" customFormat="1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</row>
    <row r="844" spans="2:18" s="18" customFormat="1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</row>
    <row r="845" spans="2:18" s="18" customFormat="1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</row>
    <row r="846" spans="2:18" s="18" customFormat="1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</row>
    <row r="847" spans="2:18" s="18" customFormat="1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</row>
    <row r="848" spans="2:18" s="18" customFormat="1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</row>
    <row r="849" spans="2:18" s="18" customFormat="1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</row>
    <row r="850" spans="2:18" s="18" customFormat="1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</row>
    <row r="851" spans="2:18" s="18" customFormat="1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</row>
    <row r="852" spans="2:18" s="18" customFormat="1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</row>
    <row r="853" spans="2:18" s="18" customFormat="1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</row>
    <row r="854" spans="2:18" s="18" customFormat="1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</row>
    <row r="855" spans="2:18" s="18" customForma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</row>
    <row r="856" spans="2:18" s="18" customFormat="1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</row>
    <row r="857" spans="2:18" s="18" customFormat="1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</row>
    <row r="858" spans="2:18" s="18" customFormat="1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</row>
    <row r="859" spans="2:18" s="18" customFormat="1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</row>
    <row r="860" spans="2:18" s="18" customFormat="1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</row>
    <row r="861" spans="2:18" s="18" customFormat="1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</row>
    <row r="862" spans="2:18" s="18" customFormat="1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</row>
    <row r="863" spans="2:18" s="18" customFormat="1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</row>
    <row r="864" spans="2:18" s="18" customFormat="1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</row>
    <row r="865" spans="2:18" s="18" customFormat="1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</row>
    <row r="866" spans="2:18" s="18" customFormat="1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</row>
    <row r="867" spans="2:18" s="18" customFormat="1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</row>
    <row r="868" spans="2:18" s="18" customFormat="1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</row>
    <row r="869" spans="2:18" s="18" customFormat="1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</row>
    <row r="870" spans="2:18" s="18" customFormat="1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</row>
    <row r="871" spans="2:18" s="18" customFormat="1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</row>
    <row r="872" spans="2:18" s="18" customForma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</row>
    <row r="873" spans="2:18" s="18" customFormat="1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</row>
    <row r="874" spans="2:18" s="18" customFormat="1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</row>
    <row r="875" spans="2:18" s="18" customFormat="1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</row>
    <row r="876" spans="2:18" s="18" customFormat="1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</row>
    <row r="877" spans="2:18" s="18" customFormat="1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</row>
    <row r="878" spans="2:18" s="18" customFormat="1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</row>
    <row r="879" spans="2:18" s="18" customFormat="1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</row>
    <row r="880" spans="2:18" s="18" customFormat="1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</row>
    <row r="881" spans="2:18" s="18" customFormat="1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</row>
    <row r="882" spans="2:18" s="18" customFormat="1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</row>
    <row r="883" spans="2:18" s="18" customFormat="1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</row>
    <row r="884" spans="2:18" s="18" customFormat="1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</row>
    <row r="885" spans="2:18" s="18" customFormat="1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</row>
    <row r="886" spans="2:18" s="18" customFormat="1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</row>
    <row r="887" spans="2:18" s="18" customFormat="1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</row>
    <row r="888" spans="2:18" s="18" customFormat="1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</row>
    <row r="889" spans="2:18" s="18" customFormat="1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</row>
    <row r="890" spans="2:18" s="18" customFormat="1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</row>
    <row r="891" spans="2:18" s="18" customForma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</row>
    <row r="892" spans="2:18" s="18" customFormat="1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</row>
    <row r="893" spans="2:18" s="18" customFormat="1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</row>
    <row r="894" spans="2:18" s="18" customFormat="1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</row>
    <row r="895" spans="2:18" s="18" customFormat="1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</row>
    <row r="896" spans="2:18" s="18" customFormat="1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</row>
    <row r="897" spans="2:18" s="18" customFormat="1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</row>
    <row r="898" spans="2:18" s="18" customFormat="1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</row>
    <row r="899" spans="2:18" s="18" customFormat="1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</row>
    <row r="900" spans="2:18" s="18" customFormat="1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</row>
    <row r="901" spans="2:18" s="18" customFormat="1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</row>
    <row r="902" spans="2:18" s="18" customFormat="1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</row>
    <row r="903" spans="2:18" s="18" customFormat="1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</row>
    <row r="904" spans="2:18" s="18" customFormat="1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</row>
    <row r="905" spans="2:18" s="18" customFormat="1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</row>
    <row r="906" spans="2:18" s="18" customFormat="1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</row>
    <row r="907" spans="2:18" s="18" customFormat="1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</row>
    <row r="908" spans="2:18" s="18" customForma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</row>
    <row r="909" spans="2:18" s="18" customFormat="1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</row>
    <row r="910" spans="2:18" s="18" customFormat="1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</row>
    <row r="911" spans="2:18" s="18" customFormat="1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</row>
    <row r="912" spans="2:18" s="18" customFormat="1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</row>
    <row r="913" spans="2:18" s="18" customFormat="1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</row>
    <row r="914" spans="2:18" s="18" customFormat="1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</row>
    <row r="915" spans="2:18" s="18" customFormat="1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</row>
    <row r="916" spans="2:18" s="18" customFormat="1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</row>
    <row r="917" spans="2:18" s="18" customFormat="1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</row>
    <row r="918" spans="2:18" s="18" customFormat="1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</row>
    <row r="919" spans="2:18" s="18" customFormat="1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</row>
    <row r="920" spans="2:18" s="18" customFormat="1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</row>
    <row r="921" spans="2:18" s="18" customFormat="1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</row>
    <row r="922" spans="2:18" s="18" customFormat="1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</row>
    <row r="923" spans="2:18" s="18" customFormat="1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</row>
    <row r="924" spans="2:18" s="18" customFormat="1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</row>
    <row r="925" spans="2:18" s="18" customFormat="1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</row>
    <row r="926" spans="2:18" s="18" customFormat="1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</row>
    <row r="927" spans="2:18" s="18" customForma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</row>
    <row r="928" spans="2:18" s="18" customFormat="1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</row>
    <row r="929" spans="2:18" s="18" customFormat="1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</row>
    <row r="930" spans="2:18" s="18" customFormat="1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</row>
    <row r="931" spans="2:18" s="18" customFormat="1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</row>
    <row r="932" spans="2:18" s="18" customFormat="1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</row>
    <row r="933" spans="2:18" s="18" customFormat="1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</row>
    <row r="934" spans="2:18" s="18" customFormat="1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</row>
    <row r="935" spans="2:18" s="18" customFormat="1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</row>
    <row r="936" spans="2:18" s="18" customFormat="1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</row>
    <row r="937" spans="2:18" s="18" customFormat="1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</row>
    <row r="938" spans="2:18" s="18" customFormat="1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</row>
    <row r="939" spans="2:18" s="18" customFormat="1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</row>
    <row r="940" spans="2:18" s="18" customFormat="1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</row>
    <row r="941" spans="2:18" s="18" customFormat="1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</row>
    <row r="942" spans="2:18" s="18" customFormat="1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</row>
    <row r="943" spans="2:18" s="18" customFormat="1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</row>
    <row r="944" spans="2:18" s="18" customForma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</row>
    <row r="945" spans="2:18" s="18" customFormat="1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</row>
    <row r="946" spans="2:18" s="18" customFormat="1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</row>
    <row r="947" spans="2:18" s="18" customFormat="1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</row>
    <row r="948" spans="2:18" s="18" customFormat="1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</row>
    <row r="949" spans="2:18" s="18" customFormat="1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</row>
    <row r="950" spans="2:18" s="18" customFormat="1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</row>
    <row r="951" spans="2:18" s="18" customFormat="1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</row>
    <row r="952" spans="2:18" s="18" customFormat="1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</row>
    <row r="953" spans="2:18" s="18" customFormat="1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</row>
    <row r="954" spans="2:18" s="18" customFormat="1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</row>
    <row r="955" spans="2:18" s="18" customFormat="1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</row>
    <row r="956" spans="2:18" s="18" customFormat="1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</row>
    <row r="957" spans="2:18" s="18" customFormat="1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</row>
    <row r="958" spans="2:18" s="18" customFormat="1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</row>
    <row r="959" spans="2:18" s="18" customFormat="1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</row>
    <row r="960" spans="2:18" s="18" customFormat="1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</row>
    <row r="961" spans="2:18" s="18" customFormat="1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</row>
    <row r="962" spans="2:18" s="18" customFormat="1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</row>
    <row r="963" spans="2:18" s="18" customForma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</row>
    <row r="964" spans="2:18" s="18" customFormat="1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</row>
    <row r="965" spans="2:18" s="18" customFormat="1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</row>
    <row r="966" spans="2:18" s="18" customFormat="1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</row>
    <row r="967" spans="2:18" s="18" customFormat="1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</row>
    <row r="968" spans="2:18" s="18" customFormat="1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</row>
    <row r="969" spans="2:18" s="18" customFormat="1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</row>
    <row r="970" spans="2:18" s="18" customFormat="1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</row>
    <row r="971" spans="2:18" s="18" customFormat="1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</row>
    <row r="972" spans="2:18" s="18" customFormat="1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</row>
    <row r="973" spans="2:18" s="18" customFormat="1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</row>
    <row r="974" spans="2:18" s="18" customFormat="1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</row>
    <row r="975" spans="2:18" s="18" customFormat="1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</row>
    <row r="976" spans="2:18" s="18" customFormat="1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</row>
    <row r="977" spans="2:18" s="18" customFormat="1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</row>
    <row r="978" spans="2:18" s="18" customFormat="1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</row>
    <row r="979" spans="2:18" s="18" customFormat="1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</row>
    <row r="980" spans="2:18" s="18" customForma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</row>
    <row r="981" spans="2:18" s="18" customFormat="1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</row>
    <row r="982" spans="2:18" s="18" customFormat="1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</row>
    <row r="983" spans="2:18" s="18" customFormat="1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</row>
    <row r="984" spans="2:18" s="18" customFormat="1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</row>
    <row r="985" spans="2:18" s="18" customFormat="1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</row>
    <row r="986" spans="2:18" s="18" customFormat="1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</row>
    <row r="987" spans="2:18" s="18" customFormat="1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</row>
    <row r="988" spans="2:18" s="18" customFormat="1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</row>
    <row r="989" spans="2:18" s="18" customFormat="1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</row>
    <row r="990" spans="2:18" s="18" customFormat="1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</row>
    <row r="991" spans="2:18" s="18" customFormat="1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</row>
    <row r="992" spans="2:18" s="18" customFormat="1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</row>
    <row r="993" spans="2:18" s="18" customFormat="1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</row>
    <row r="994" spans="2:18" s="18" customFormat="1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</row>
    <row r="995" spans="2:18" s="18" customFormat="1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</row>
    <row r="996" spans="2:18" s="18" customFormat="1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</row>
    <row r="997" spans="2:18" s="18" customFormat="1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</row>
    <row r="998" spans="2:18" s="18" customFormat="1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</row>
    <row r="999" spans="2:18" s="18" customForma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</row>
    <row r="1000" spans="2:18" s="18" customFormat="1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</row>
    <row r="1001" spans="2:18" s="18" customFormat="1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</row>
    <row r="1002" spans="2:18" s="18" customFormat="1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</row>
    <row r="1003" spans="2:18" s="18" customFormat="1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</row>
    <row r="1004" spans="2:18" s="18" customFormat="1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</row>
    <row r="1005" spans="2:18" s="18" customFormat="1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</row>
    <row r="1006" spans="2:18" s="18" customFormat="1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</row>
    <row r="1007" spans="2:18" s="18" customFormat="1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</row>
    <row r="1008" spans="2:18" s="18" customFormat="1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</row>
    <row r="1009" spans="2:18" s="18" customFormat="1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</row>
    <row r="1010" spans="2:18" s="18" customFormat="1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</row>
    <row r="1011" spans="2:18" s="18" customFormat="1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</row>
    <row r="1012" spans="2:18" s="18" customFormat="1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</row>
    <row r="1013" spans="2:18" s="18" customFormat="1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</row>
    <row r="1014" spans="2:18" s="18" customFormat="1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</row>
    <row r="1015" spans="2:18" s="18" customFormat="1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</row>
    <row r="1016" spans="2:18" s="18" customForma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</row>
    <row r="1017" spans="2:18" s="18" customFormat="1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</row>
    <row r="1018" spans="2:18" s="18" customFormat="1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</row>
    <row r="1019" spans="2:18" s="18" customFormat="1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</row>
    <row r="1020" spans="2:18" s="18" customFormat="1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</row>
    <row r="1021" spans="2:18" s="18" customFormat="1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</row>
    <row r="1022" spans="2:18" s="18" customFormat="1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</row>
    <row r="1023" spans="2:18" s="18" customFormat="1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</row>
    <row r="1024" spans="2:18" s="18" customFormat="1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</row>
    <row r="1025" spans="2:18" s="18" customFormat="1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</row>
    <row r="1026" spans="2:18" s="18" customFormat="1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</row>
    <row r="1027" spans="2:18" s="18" customFormat="1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</row>
    <row r="1028" spans="2:18" s="18" customFormat="1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</row>
    <row r="1029" spans="2:18" s="18" customFormat="1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</row>
    <row r="1030" spans="2:18" s="18" customFormat="1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</row>
    <row r="1031" spans="2:18" s="18" customFormat="1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</row>
    <row r="1032" spans="2:18" s="18" customFormat="1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</row>
    <row r="1033" spans="2:18" s="18" customFormat="1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</row>
    <row r="1034" spans="2:18" s="18" customFormat="1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</row>
    <row r="1035" spans="2:18" s="18" customForma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</row>
    <row r="1036" spans="2:18" s="18" customFormat="1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</row>
    <row r="1037" spans="2:18" s="18" customFormat="1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</row>
    <row r="1038" spans="2:18" s="18" customFormat="1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</row>
    <row r="1039" spans="2:18" s="18" customFormat="1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</row>
    <row r="1040" spans="2:18" s="18" customFormat="1"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</row>
    <row r="1041" spans="2:18" s="18" customFormat="1"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</row>
    <row r="1042" spans="2:18" s="18" customFormat="1"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</row>
    <row r="1043" spans="2:18" s="18" customFormat="1"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</row>
    <row r="1044" spans="2:18" s="18" customFormat="1"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</row>
    <row r="1045" spans="2:18" s="18" customFormat="1"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</row>
    <row r="1046" spans="2:18" s="18" customFormat="1"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</row>
    <row r="1047" spans="2:18" s="18" customFormat="1"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</row>
    <row r="1048" spans="2:18" s="18" customFormat="1"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</row>
    <row r="1049" spans="2:18" s="18" customFormat="1"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</row>
    <row r="1050" spans="2:18" s="18" customFormat="1"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</row>
    <row r="1051" spans="2:18" s="18" customFormat="1"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</row>
    <row r="1052" spans="2:18" s="18" customForma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</row>
    <row r="1053" spans="2:18" s="18" customFormat="1"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</row>
    <row r="1054" spans="2:18" s="18" customFormat="1"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</row>
    <row r="1055" spans="2:18" s="18" customFormat="1"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</row>
    <row r="1056" spans="2:18" s="18" customFormat="1"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</row>
    <row r="1057" spans="2:18" s="18" customFormat="1"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</row>
    <row r="1058" spans="2:18" s="18" customFormat="1"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</row>
    <row r="1059" spans="2:18" s="18" customFormat="1"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</row>
    <row r="1060" spans="2:18" s="18" customFormat="1"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</row>
    <row r="1061" spans="2:18" s="18" customFormat="1"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</row>
    <row r="1062" spans="2:18" s="18" customFormat="1"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</row>
    <row r="1063" spans="2:18" s="18" customFormat="1"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</row>
    <row r="1064" spans="2:18" s="18" customFormat="1"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</row>
    <row r="1065" spans="2:18" s="18" customFormat="1"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</row>
    <row r="1066" spans="2:18" s="18" customFormat="1"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</row>
    <row r="1067" spans="2:18" s="18" customFormat="1"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</row>
    <row r="1068" spans="2:18" s="18" customFormat="1"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</row>
    <row r="1069" spans="2:18" s="18" customFormat="1"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</row>
    <row r="1070" spans="2:18" s="18" customFormat="1"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</row>
    <row r="1071" spans="2:18" s="18" customForma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</row>
    <row r="1072" spans="2:18" s="18" customFormat="1"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</row>
    <row r="1073" spans="2:18" s="18" customFormat="1"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</row>
    <row r="1074" spans="2:18" s="18" customFormat="1"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</row>
    <row r="1075" spans="2:18" s="18" customFormat="1"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</row>
    <row r="1076" spans="2:18" s="18" customFormat="1"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</row>
    <row r="1077" spans="2:18" s="18" customFormat="1"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</row>
    <row r="1078" spans="2:18" s="18" customFormat="1"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</row>
    <row r="1079" spans="2:18" s="18" customFormat="1"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</row>
    <row r="1080" spans="2:18" s="18" customFormat="1"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</row>
    <row r="1081" spans="2:18" s="18" customFormat="1"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</row>
    <row r="1082" spans="2:18" s="18" customFormat="1"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</row>
    <row r="1083" spans="2:18" s="18" customFormat="1"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</row>
    <row r="1084" spans="2:18" s="18" customFormat="1"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</row>
    <row r="1085" spans="2:18" s="18" customFormat="1"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</row>
    <row r="1086" spans="2:18" s="18" customFormat="1"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</row>
    <row r="1087" spans="2:18" s="18" customFormat="1"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</row>
    <row r="1088" spans="2:18" s="18" customFormat="1"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</row>
    <row r="1089" spans="2:18" s="18" customFormat="1"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</row>
    <row r="1090" spans="2:18" s="18" customFormat="1"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</row>
    <row r="1091" spans="2:18" s="18" customFormat="1"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</row>
    <row r="1092" spans="2:18" s="18" customFormat="1"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</row>
    <row r="1093" spans="2:18" s="18" customFormat="1"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</row>
    <row r="1094" spans="2:18" s="18" customFormat="1"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</row>
    <row r="1095" spans="2:18" s="18" customFormat="1"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</row>
    <row r="1096" spans="2:18" s="18" customFormat="1"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</row>
    <row r="1097" spans="2:18" s="18" customFormat="1"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</row>
    <row r="1098" spans="2:18" s="18" customFormat="1"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</row>
    <row r="1099" spans="2:18" s="18" customFormat="1"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</row>
    <row r="1100" spans="2:18" s="18" customFormat="1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</row>
    <row r="1101" spans="2:18" s="18" customFormat="1"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</row>
    <row r="1102" spans="2:18" s="18" customFormat="1"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</row>
    <row r="1103" spans="2:18" s="18" customFormat="1"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</row>
    <row r="1104" spans="2:18" s="18" customFormat="1"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</row>
    <row r="1105" spans="2:18" s="18" customFormat="1"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</row>
    <row r="1106" spans="2:18" s="18" customFormat="1"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</row>
    <row r="1107" spans="2:18" s="18" customFormat="1"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</row>
    <row r="1108" spans="2:18" s="18" customFormat="1"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</row>
    <row r="1109" spans="2:18" s="18" customFormat="1"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</row>
    <row r="1110" spans="2:18" s="18" customFormat="1"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</row>
    <row r="1111" spans="2:18" s="18" customFormat="1"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</row>
    <row r="1112" spans="2:18" s="18" customFormat="1"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</row>
    <row r="1113" spans="2:18" s="18" customFormat="1"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</row>
    <row r="1114" spans="2:18" s="18" customFormat="1"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</row>
    <row r="1115" spans="2:18" s="18" customFormat="1"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</row>
    <row r="1116" spans="2:18" s="18" customFormat="1"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</row>
    <row r="1117" spans="2:18" s="18" customFormat="1"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</row>
    <row r="1118" spans="2:18" s="18" customFormat="1"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</row>
    <row r="1119" spans="2:18" s="18" customFormat="1"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</row>
    <row r="1120" spans="2:18" s="18" customFormat="1"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</row>
    <row r="1121" spans="2:18" s="18" customFormat="1"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</row>
    <row r="1122" spans="2:18" s="18" customFormat="1"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</row>
    <row r="1123" spans="2:18" s="18" customFormat="1"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</row>
    <row r="1124" spans="2:18" s="18" customFormat="1"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</row>
    <row r="1125" spans="2:18" s="18" customFormat="1"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</row>
    <row r="1126" spans="2:18" s="18" customFormat="1"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</row>
    <row r="1127" spans="2:18" s="18" customFormat="1"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</row>
    <row r="1128" spans="2:18" s="18" customFormat="1"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</row>
    <row r="1129" spans="2:18" s="18" customFormat="1"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</row>
    <row r="1130" spans="2:18" s="18" customFormat="1"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</row>
    <row r="1131" spans="2:18" s="18" customFormat="1"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</row>
    <row r="1132" spans="2:18" s="18" customFormat="1"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</row>
    <row r="1133" spans="2:18" s="18" customFormat="1"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</row>
    <row r="1134" spans="2:18" s="18" customFormat="1"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</row>
    <row r="1135" spans="2:18" s="18" customFormat="1"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</row>
    <row r="1136" spans="2:18" s="18" customFormat="1"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</row>
    <row r="1137" spans="2:18" s="18" customFormat="1"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</row>
    <row r="1138" spans="2:18" s="18" customFormat="1"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</row>
    <row r="1139" spans="2:18" s="18" customFormat="1"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</row>
    <row r="1140" spans="2:18" s="18" customFormat="1"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</row>
    <row r="1141" spans="2:18" s="18" customFormat="1"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</row>
    <row r="1142" spans="2:18" s="18" customFormat="1"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</row>
    <row r="1143" spans="2:18" s="18" customFormat="1"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</row>
    <row r="1144" spans="2:18" s="18" customFormat="1"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</row>
    <row r="1145" spans="2:18" s="18" customFormat="1"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</row>
    <row r="1146" spans="2:18" s="18" customFormat="1"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</row>
    <row r="1147" spans="2:18" s="18" customFormat="1"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</row>
    <row r="1148" spans="2:18" s="18" customFormat="1"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</row>
    <row r="1149" spans="2:18" s="18" customFormat="1"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</row>
    <row r="1150" spans="2:18" s="18" customFormat="1"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</row>
    <row r="1151" spans="2:18" s="18" customFormat="1"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</row>
    <row r="1152" spans="2:18" s="18" customFormat="1"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</row>
    <row r="1153" spans="2:18" s="18" customFormat="1"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</row>
    <row r="1154" spans="2:18" s="18" customFormat="1"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</row>
    <row r="1155" spans="2:18" s="18" customFormat="1"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</row>
    <row r="1156" spans="2:18" s="18" customFormat="1"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</row>
    <row r="1157" spans="2:18" s="18" customFormat="1"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</row>
    <row r="1158" spans="2:18" s="18" customFormat="1"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</row>
    <row r="1159" spans="2:18" s="18" customFormat="1"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</row>
    <row r="1160" spans="2:18" s="18" customFormat="1"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</row>
    <row r="1161" spans="2:18" s="18" customFormat="1"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</row>
    <row r="1162" spans="2:18" s="18" customFormat="1"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</row>
    <row r="1163" spans="2:18" s="18" customFormat="1"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</row>
    <row r="1164" spans="2:18" s="18" customFormat="1"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</row>
    <row r="1165" spans="2:18" s="18" customFormat="1"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</row>
    <row r="1166" spans="2:18" s="18" customFormat="1"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</row>
    <row r="1167" spans="2:18" s="18" customFormat="1"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</row>
    <row r="1168" spans="2:18" s="18" customFormat="1"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</row>
    <row r="1169" spans="2:18" s="18" customFormat="1"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</row>
    <row r="1170" spans="2:18" s="18" customFormat="1"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</row>
    <row r="1171" spans="2:18" s="18" customFormat="1"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</row>
    <row r="1172" spans="2:18" s="18" customFormat="1"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</row>
    <row r="1173" spans="2:18" s="18" customFormat="1"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</row>
    <row r="1174" spans="2:18" s="18" customFormat="1"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</row>
    <row r="1175" spans="2:18" s="18" customFormat="1"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</row>
    <row r="1176" spans="2:18" s="18" customFormat="1"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</row>
    <row r="1177" spans="2:18" s="18" customFormat="1"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</row>
    <row r="1178" spans="2:18" s="18" customFormat="1"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</row>
    <row r="1179" spans="2:18" s="18" customFormat="1"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</row>
    <row r="1180" spans="2:18" s="18" customFormat="1"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</row>
    <row r="1181" spans="2:18" s="18" customFormat="1"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</row>
    <row r="1182" spans="2:18" s="18" customFormat="1"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</row>
    <row r="1183" spans="2:18" s="18" customFormat="1"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</row>
    <row r="1184" spans="2:18" s="18" customFormat="1"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</row>
    <row r="1185" spans="2:18" s="18" customFormat="1"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</row>
    <row r="1186" spans="2:18" s="18" customFormat="1"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</row>
    <row r="1187" spans="2:18" s="18" customFormat="1"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</row>
    <row r="1188" spans="2:18" s="18" customFormat="1"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</row>
    <row r="1189" spans="2:18" s="18" customFormat="1"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</row>
    <row r="1190" spans="2:18" s="18" customFormat="1"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</row>
    <row r="1191" spans="2:18" s="18" customFormat="1"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</row>
    <row r="1192" spans="2:18" s="18" customFormat="1"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</row>
    <row r="1193" spans="2:18" s="18" customFormat="1"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</row>
    <row r="1194" spans="2:18" s="18" customFormat="1"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</row>
    <row r="1195" spans="2:18" s="18" customFormat="1"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</row>
    <row r="1196" spans="2:18" s="18" customFormat="1"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</row>
    <row r="1197" spans="2:18" s="18" customFormat="1"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</row>
    <row r="1198" spans="2:18" s="18" customFormat="1"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</row>
    <row r="1199" spans="2:18" s="18" customFormat="1"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</row>
    <row r="1200" spans="2:18" s="18" customFormat="1"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</row>
    <row r="1201" spans="2:18" s="18" customFormat="1"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</row>
    <row r="1202" spans="2:18" s="18" customFormat="1"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</row>
    <row r="1203" spans="2:18" s="18" customFormat="1"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</row>
    <row r="1204" spans="2:18" s="18" customFormat="1"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</row>
    <row r="1205" spans="2:18" s="18" customFormat="1"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</row>
    <row r="1206" spans="2:18" s="18" customFormat="1"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</row>
    <row r="1207" spans="2:18" s="18" customFormat="1"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</row>
    <row r="1208" spans="2:18" s="18" customFormat="1"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</row>
    <row r="1209" spans="2:18" s="18" customFormat="1"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</row>
    <row r="1210" spans="2:18" s="18" customFormat="1"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</row>
    <row r="1211" spans="2:18" s="18" customFormat="1"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</row>
    <row r="1212" spans="2:18" s="18" customFormat="1"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</row>
    <row r="1213" spans="2:18" s="18" customFormat="1"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</row>
    <row r="1214" spans="2:18" s="18" customFormat="1"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</row>
    <row r="1215" spans="2:18" s="18" customFormat="1"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</row>
    <row r="1216" spans="2:18" s="18" customFormat="1"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</row>
    <row r="1217" spans="2:18" s="18" customFormat="1"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</row>
    <row r="1218" spans="2:18" s="18" customFormat="1"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</row>
    <row r="1219" spans="2:18" s="18" customFormat="1"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</row>
    <row r="1220" spans="2:18" s="18" customFormat="1"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</row>
    <row r="1221" spans="2:18" s="18" customFormat="1"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</row>
    <row r="1222" spans="2:18" s="18" customFormat="1"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</row>
    <row r="1223" spans="2:18" s="18" customFormat="1"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</row>
    <row r="1224" spans="2:18" s="18" customFormat="1"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</row>
    <row r="1225" spans="2:18" s="18" customFormat="1"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</row>
    <row r="1226" spans="2:18" s="18" customFormat="1"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</row>
    <row r="1227" spans="2:18" s="18" customFormat="1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</row>
    <row r="1228" spans="2:18" s="18" customFormat="1"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</row>
    <row r="1229" spans="2:18" s="18" customFormat="1"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</row>
    <row r="1230" spans="2:18" s="18" customFormat="1"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</row>
    <row r="1231" spans="2:18" s="18" customFormat="1"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</row>
    <row r="1232" spans="2:18" s="18" customFormat="1"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</row>
    <row r="1233" spans="2:18" s="18" customFormat="1"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</row>
    <row r="1234" spans="2:18" s="18" customFormat="1"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</row>
    <row r="1235" spans="2:18" s="18" customFormat="1"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</row>
    <row r="1236" spans="2:18" s="18" customFormat="1"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</row>
    <row r="1237" spans="2:18" s="18" customFormat="1"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</row>
    <row r="1238" spans="2:18" s="18" customFormat="1"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</row>
    <row r="1239" spans="2:18" s="18" customFormat="1"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</row>
    <row r="1240" spans="2:18" s="18" customFormat="1"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</row>
    <row r="1241" spans="2:18" s="18" customFormat="1"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</row>
    <row r="1242" spans="2:18" s="18" customFormat="1"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</row>
    <row r="1243" spans="2:18" s="18" customFormat="1"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</row>
    <row r="1244" spans="2:18" s="18" customFormat="1"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</row>
    <row r="1245" spans="2:18" s="18" customFormat="1"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</row>
    <row r="1246" spans="2:18" s="18" customFormat="1"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</row>
    <row r="1247" spans="2:18" s="18" customFormat="1"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</row>
    <row r="1248" spans="2:18" s="18" customFormat="1"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</row>
    <row r="1249" spans="2:18" s="18" customFormat="1"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</row>
    <row r="1250" spans="2:18" s="18" customFormat="1"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</row>
    <row r="1251" spans="2:18" s="18" customFormat="1"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</row>
    <row r="1252" spans="2:18" s="18" customFormat="1"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</row>
    <row r="1253" spans="2:18" s="18" customFormat="1"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</row>
    <row r="1254" spans="2:18" s="18" customFormat="1"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</row>
    <row r="1255" spans="2:18" s="18" customFormat="1"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</row>
    <row r="1256" spans="2:18" s="18" customFormat="1"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</row>
    <row r="1257" spans="2:18" s="18" customFormat="1"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</row>
    <row r="1258" spans="2:18" s="18" customFormat="1"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</row>
    <row r="1259" spans="2:18" s="18" customFormat="1"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</row>
    <row r="1260" spans="2:18" s="18" customFormat="1"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</row>
    <row r="1261" spans="2:18" s="18" customFormat="1"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</row>
    <row r="1262" spans="2:18" s="18" customFormat="1"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</row>
    <row r="1263" spans="2:18" s="18" customFormat="1"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</row>
    <row r="1264" spans="2:18" s="18" customFormat="1"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</row>
    <row r="1265" spans="2:18" s="18" customFormat="1"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</row>
    <row r="1266" spans="2:18" s="18" customFormat="1"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</row>
    <row r="1267" spans="2:18" s="18" customFormat="1"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</row>
    <row r="1268" spans="2:18" s="18" customFormat="1"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</row>
    <row r="1269" spans="2:18" s="18" customFormat="1"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</row>
    <row r="1270" spans="2:18" s="18" customFormat="1"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</row>
    <row r="1271" spans="2:18" s="18" customFormat="1"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</row>
    <row r="1272" spans="2:18" s="18" customFormat="1"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</row>
    <row r="1273" spans="2:18" s="18" customFormat="1"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</row>
    <row r="1274" spans="2:18" s="18" customFormat="1"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</row>
    <row r="1275" spans="2:18" s="18" customFormat="1"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</row>
    <row r="1276" spans="2:18" s="18" customFormat="1"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</row>
    <row r="1277" spans="2:18" s="18" customFormat="1"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</row>
    <row r="1278" spans="2:18" s="18" customFormat="1"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</row>
    <row r="1279" spans="2:18" s="18" customFormat="1"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</row>
    <row r="1280" spans="2:18" s="18" customFormat="1"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</row>
    <row r="1281" spans="2:18" s="18" customFormat="1"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</row>
    <row r="1282" spans="2:18" s="18" customFormat="1"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</row>
    <row r="1283" spans="2:18" s="18" customFormat="1"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</row>
    <row r="1284" spans="2:18" s="18" customFormat="1"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</row>
    <row r="1285" spans="2:18" s="18" customFormat="1"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</row>
    <row r="1286" spans="2:18" s="18" customFormat="1"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</row>
    <row r="1287" spans="2:18" s="18" customFormat="1"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</row>
    <row r="1288" spans="2:18" s="18" customFormat="1"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</row>
    <row r="1289" spans="2:18" s="18" customFormat="1"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</row>
    <row r="1290" spans="2:18" s="18" customFormat="1"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</row>
    <row r="1291" spans="2:18" s="18" customFormat="1"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</row>
    <row r="1292" spans="2:18" s="18" customFormat="1"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</row>
    <row r="1293" spans="2:18" s="18" customFormat="1"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</row>
    <row r="1294" spans="2:18" s="18" customFormat="1"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</row>
    <row r="1295" spans="2:18" s="18" customFormat="1"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</row>
    <row r="1296" spans="2:18" s="18" customFormat="1"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</row>
    <row r="1297" spans="2:18" s="18" customFormat="1"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</row>
    <row r="1298" spans="2:18" s="18" customFormat="1"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</row>
    <row r="1299" spans="2:18" s="18" customFormat="1"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</row>
    <row r="1300" spans="2:18" s="18" customFormat="1"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</row>
    <row r="1301" spans="2:18" s="18" customFormat="1"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</row>
    <row r="1302" spans="2:18" s="18" customFormat="1"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</row>
    <row r="1303" spans="2:18" s="18" customFormat="1"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</row>
    <row r="1304" spans="2:18" s="18" customFormat="1"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</row>
    <row r="1305" spans="2:18" s="18" customFormat="1"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</row>
    <row r="1306" spans="2:18" s="18" customFormat="1"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</row>
    <row r="1307" spans="2:18" s="18" customFormat="1"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</row>
    <row r="1308" spans="2:18" s="18" customFormat="1"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</row>
    <row r="1309" spans="2:18" s="18" customFormat="1"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</row>
    <row r="1310" spans="2:18" s="18" customFormat="1"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</row>
    <row r="1311" spans="2:18" s="18" customFormat="1"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</row>
    <row r="1312" spans="2:18" s="18" customFormat="1"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</row>
    <row r="1313" spans="2:18" s="18" customFormat="1"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</row>
    <row r="1314" spans="2:18" s="18" customFormat="1"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</row>
    <row r="1315" spans="2:18" s="18" customFormat="1"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</row>
    <row r="1316" spans="2:18" s="18" customFormat="1"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</row>
    <row r="1317" spans="2:18" s="18" customFormat="1"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</row>
    <row r="1318" spans="2:18" s="18" customFormat="1"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</row>
    <row r="1319" spans="2:18" s="18" customFormat="1"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</row>
    <row r="1320" spans="2:18" s="18" customFormat="1"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</row>
    <row r="1321" spans="2:18" s="18" customFormat="1"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</row>
    <row r="1322" spans="2:18" s="18" customFormat="1"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</row>
    <row r="1323" spans="2:18" s="18" customFormat="1"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</row>
    <row r="1324" spans="2:18" s="18" customFormat="1"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</row>
    <row r="1325" spans="2:18" s="18" customFormat="1"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</row>
    <row r="1326" spans="2:18" s="18" customFormat="1"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</row>
    <row r="1327" spans="2:18" s="18" customFormat="1"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</row>
    <row r="1328" spans="2:18" s="18" customFormat="1"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</row>
    <row r="1329" spans="2:18" s="18" customFormat="1"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</row>
    <row r="1330" spans="2:18" s="18" customFormat="1"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</row>
    <row r="1331" spans="2:18" s="18" customFormat="1"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</row>
    <row r="1332" spans="2:18" s="18" customFormat="1"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</row>
    <row r="1333" spans="2:18" s="18" customFormat="1"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</row>
    <row r="1334" spans="2:18" s="18" customFormat="1"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</row>
    <row r="1335" spans="2:18" s="18" customFormat="1"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</row>
    <row r="1336" spans="2:18" s="18" customFormat="1"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</row>
    <row r="1337" spans="2:18" s="18" customFormat="1"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</row>
    <row r="1338" spans="2:18" s="18" customFormat="1"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</row>
    <row r="1339" spans="2:18" s="18" customFormat="1"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</row>
    <row r="1340" spans="2:18" s="18" customFormat="1"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</row>
    <row r="1341" spans="2:18" s="18" customFormat="1"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</row>
    <row r="1342" spans="2:18" s="18" customFormat="1"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</row>
    <row r="1343" spans="2:18" s="18" customFormat="1"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</row>
    <row r="1344" spans="2:18" s="18" customFormat="1"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</row>
    <row r="1345" spans="2:18" s="18" customFormat="1"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</row>
    <row r="1346" spans="2:18" s="18" customFormat="1"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</row>
    <row r="1347" spans="2:18" s="18" customFormat="1"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</row>
    <row r="1348" spans="2:18" s="18" customFormat="1"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</row>
    <row r="1349" spans="2:18" s="18" customFormat="1"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</row>
    <row r="1350" spans="2:18" s="18" customFormat="1"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</row>
    <row r="1351" spans="2:18" s="18" customFormat="1"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</row>
    <row r="1352" spans="2:18" s="18" customFormat="1"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</row>
    <row r="1353" spans="2:18" s="18" customFormat="1"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</row>
    <row r="1354" spans="2:18" s="18" customFormat="1"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</row>
    <row r="1355" spans="2:18" s="18" customFormat="1"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</row>
    <row r="1356" spans="2:18" s="18" customFormat="1"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</row>
    <row r="1357" spans="2:18" s="18" customFormat="1"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</row>
    <row r="1358" spans="2:18" s="18" customFormat="1"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</row>
    <row r="1359" spans="2:18" s="18" customFormat="1"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</row>
    <row r="1360" spans="2:18" s="18" customFormat="1"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</row>
    <row r="1361" spans="2:18" s="18" customFormat="1"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</row>
    <row r="1362" spans="2:18" s="18" customFormat="1"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</row>
  </sheetData>
  <mergeCells count="4">
    <mergeCell ref="B1:N1"/>
    <mergeCell ref="B2:B3"/>
    <mergeCell ref="C2:G2"/>
    <mergeCell ref="H2:N2"/>
  </mergeCells>
  <pageMargins left="0.7" right="0.7" top="0.75" bottom="0.75" header="0.3" footer="0.3"/>
  <pageSetup fitToHeight="30" orientation="portrait"/>
  <headerFooter>
    <oddFooter xml:space="preserve">&amp;LControlled Unclassified Information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D64E-D27D-E345-BAC8-82A968CF3DD7}">
  <dimension ref="A1:CT1266"/>
  <sheetViews>
    <sheetView zoomScale="120" zoomScaleNormal="120" zoomScalePageLayoutView="70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B4" sqref="B4"/>
    </sheetView>
  </sheetViews>
  <sheetFormatPr baseColWidth="10" defaultColWidth="11" defaultRowHeight="13"/>
  <cols>
    <col min="1" max="1" width="11" style="18"/>
    <col min="2" max="2" width="10.1640625" style="44" customWidth="1"/>
    <col min="3" max="3" width="10" style="44" customWidth="1"/>
    <col min="4" max="4" width="10.1640625" style="44" customWidth="1"/>
    <col min="5" max="5" width="8.6640625" style="44" customWidth="1"/>
    <col min="6" max="6" width="12.5" style="44" customWidth="1"/>
    <col min="7" max="7" width="11" style="44"/>
    <col min="8" max="8" width="16.6640625" style="44" customWidth="1"/>
    <col min="9" max="14" width="15.1640625" style="44" customWidth="1"/>
    <col min="15" max="18" width="11" style="43"/>
    <col min="19" max="98" width="11" style="18"/>
    <col min="99" max="16384" width="11" style="45"/>
  </cols>
  <sheetData>
    <row r="1" spans="1:98" s="19" customFormat="1" ht="30" customHeight="1" thickBot="1">
      <c r="A1" s="18"/>
      <c r="B1" s="58" t="s">
        <v>1150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</row>
    <row r="2" spans="1:98" s="20" customFormat="1" ht="44.25" customHeight="1" thickTop="1" thickBot="1">
      <c r="A2" s="18"/>
      <c r="B2" s="60" t="s">
        <v>763</v>
      </c>
      <c r="C2" s="62" t="s">
        <v>764</v>
      </c>
      <c r="D2" s="63"/>
      <c r="E2" s="63"/>
      <c r="F2" s="63"/>
      <c r="G2" s="64"/>
      <c r="H2" s="62" t="s">
        <v>765</v>
      </c>
      <c r="I2" s="63"/>
      <c r="J2" s="63"/>
      <c r="K2" s="63"/>
      <c r="L2" s="63"/>
      <c r="M2" s="63"/>
      <c r="N2" s="64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</row>
    <row r="3" spans="1:98" s="20" customFormat="1" ht="77.75" customHeight="1" thickTop="1" thickBot="1">
      <c r="A3" s="18"/>
      <c r="B3" s="65"/>
      <c r="C3" s="21" t="s">
        <v>766</v>
      </c>
      <c r="D3" s="21" t="s">
        <v>767</v>
      </c>
      <c r="E3" s="22" t="s">
        <v>768</v>
      </c>
      <c r="F3" s="21" t="s">
        <v>769</v>
      </c>
      <c r="G3" s="23" t="s">
        <v>770</v>
      </c>
      <c r="H3" s="24" t="s">
        <v>771</v>
      </c>
      <c r="I3" s="25" t="s">
        <v>772</v>
      </c>
      <c r="J3" s="25" t="s">
        <v>773</v>
      </c>
      <c r="K3" s="25" t="s">
        <v>774</v>
      </c>
      <c r="L3" s="25" t="s">
        <v>775</v>
      </c>
      <c r="M3" s="25" t="s">
        <v>776</v>
      </c>
      <c r="N3" s="26" t="s">
        <v>777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</row>
    <row r="4" spans="1:98" s="32" customFormat="1">
      <c r="A4" s="27"/>
      <c r="B4" s="46" t="s">
        <v>778</v>
      </c>
      <c r="C4" s="37"/>
      <c r="D4" s="30"/>
      <c r="E4" s="30"/>
      <c r="F4" s="30"/>
      <c r="G4" s="30"/>
      <c r="H4" s="36"/>
      <c r="I4" s="37"/>
      <c r="J4" s="37"/>
      <c r="K4" s="37"/>
      <c r="L4" s="37"/>
      <c r="M4" s="37"/>
      <c r="N4" s="3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</row>
    <row r="5" spans="1:98" s="32" customFormat="1">
      <c r="A5" s="27"/>
      <c r="B5" s="47" t="s">
        <v>779</v>
      </c>
      <c r="C5" s="30"/>
      <c r="D5" s="30"/>
      <c r="E5" s="30"/>
      <c r="F5" s="30"/>
      <c r="G5" s="30"/>
      <c r="H5" s="36"/>
      <c r="I5" s="30"/>
      <c r="J5" s="30"/>
      <c r="K5" s="30"/>
      <c r="L5" s="30"/>
      <c r="M5" s="30"/>
      <c r="N5" s="30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</row>
    <row r="6" spans="1:98" s="32" customFormat="1">
      <c r="A6" s="27"/>
      <c r="B6" s="47" t="s">
        <v>780</v>
      </c>
      <c r="C6" s="30"/>
      <c r="D6" s="30"/>
      <c r="E6" s="30"/>
      <c r="F6" s="30"/>
      <c r="G6" s="30"/>
      <c r="H6" s="36"/>
      <c r="I6" s="30"/>
      <c r="J6" s="30"/>
      <c r="K6" s="30"/>
      <c r="L6" s="30"/>
      <c r="M6" s="30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</row>
    <row r="7" spans="1:98" s="32" customFormat="1">
      <c r="A7" s="27"/>
      <c r="B7" s="47" t="s">
        <v>781</v>
      </c>
      <c r="C7" s="30"/>
      <c r="D7" s="30"/>
      <c r="E7" s="30"/>
      <c r="F7" s="30"/>
      <c r="G7" s="30"/>
      <c r="H7" s="36"/>
      <c r="I7" s="30"/>
      <c r="J7" s="30"/>
      <c r="K7" s="30"/>
      <c r="L7" s="30"/>
      <c r="M7" s="30"/>
      <c r="N7" s="30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</row>
    <row r="8" spans="1:98" s="32" customFormat="1">
      <c r="A8" s="27"/>
      <c r="B8" s="47" t="s">
        <v>782</v>
      </c>
      <c r="C8" s="30"/>
      <c r="D8" s="30"/>
      <c r="E8" s="30"/>
      <c r="F8" s="30"/>
      <c r="G8" s="30"/>
      <c r="H8" s="36"/>
      <c r="I8" s="30"/>
      <c r="J8" s="30"/>
      <c r="K8" s="30"/>
      <c r="L8" s="30"/>
      <c r="M8" s="30"/>
      <c r="N8" s="3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</row>
    <row r="9" spans="1:98" s="32" customFormat="1">
      <c r="A9" s="27"/>
      <c r="B9" s="47" t="s">
        <v>783</v>
      </c>
      <c r="C9" s="30"/>
      <c r="D9" s="30"/>
      <c r="E9" s="30"/>
      <c r="F9" s="30"/>
      <c r="G9" s="30"/>
      <c r="H9" s="36"/>
      <c r="I9" s="30"/>
      <c r="J9" s="30"/>
      <c r="K9" s="30"/>
      <c r="L9" s="30"/>
      <c r="M9" s="30"/>
      <c r="N9" s="30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</row>
    <row r="10" spans="1:98" s="32" customFormat="1">
      <c r="A10" s="27"/>
      <c r="B10" s="47" t="s">
        <v>784</v>
      </c>
      <c r="C10" s="30"/>
      <c r="D10" s="30"/>
      <c r="E10" s="30"/>
      <c r="F10" s="30"/>
      <c r="G10" s="30"/>
      <c r="H10" s="36"/>
      <c r="I10" s="30"/>
      <c r="J10" s="30"/>
      <c r="K10" s="30"/>
      <c r="L10" s="30"/>
      <c r="M10" s="30"/>
      <c r="N10" s="30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</row>
    <row r="11" spans="1:98" s="32" customFormat="1">
      <c r="A11" s="27"/>
      <c r="B11" s="47" t="s">
        <v>785</v>
      </c>
      <c r="C11" s="30"/>
      <c r="D11" s="30"/>
      <c r="E11" s="30"/>
      <c r="F11" s="30"/>
      <c r="G11" s="30"/>
      <c r="H11" s="36"/>
      <c r="I11" s="30"/>
      <c r="J11" s="30"/>
      <c r="K11" s="30"/>
      <c r="L11" s="30"/>
      <c r="M11" s="30"/>
      <c r="N11" s="30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</row>
    <row r="12" spans="1:98" s="32" customFormat="1" ht="12.75" customHeight="1">
      <c r="A12" s="27"/>
      <c r="B12" s="47" t="s">
        <v>786</v>
      </c>
      <c r="C12" s="30"/>
      <c r="D12" s="30"/>
      <c r="E12" s="30"/>
      <c r="F12" s="30"/>
      <c r="G12" s="30"/>
      <c r="H12" s="36"/>
      <c r="I12" s="30"/>
      <c r="J12" s="30"/>
      <c r="K12" s="30"/>
      <c r="L12" s="30"/>
      <c r="M12" s="30"/>
      <c r="N12" s="3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</row>
    <row r="13" spans="1:98" s="32" customFormat="1">
      <c r="A13" s="27"/>
      <c r="B13" s="47" t="s">
        <v>787</v>
      </c>
      <c r="C13" s="30"/>
      <c r="D13" s="30"/>
      <c r="E13" s="30"/>
      <c r="F13" s="30"/>
      <c r="G13" s="30"/>
      <c r="H13" s="36"/>
      <c r="I13" s="30"/>
      <c r="J13" s="30"/>
      <c r="K13" s="30"/>
      <c r="L13" s="30"/>
      <c r="M13" s="30"/>
      <c r="N13" s="30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</row>
    <row r="14" spans="1:98" s="32" customFormat="1">
      <c r="A14" s="27"/>
      <c r="B14" s="47" t="s">
        <v>789</v>
      </c>
      <c r="C14" s="30"/>
      <c r="D14" s="30"/>
      <c r="E14" s="30"/>
      <c r="F14" s="30"/>
      <c r="G14" s="30"/>
      <c r="H14" s="36"/>
      <c r="I14" s="30"/>
      <c r="J14" s="30"/>
      <c r="K14" s="30"/>
      <c r="L14" s="30"/>
      <c r="M14" s="30"/>
      <c r="N14" s="30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</row>
    <row r="15" spans="1:98" s="32" customFormat="1">
      <c r="A15" s="27"/>
      <c r="B15" s="47" t="s">
        <v>791</v>
      </c>
      <c r="C15" s="30"/>
      <c r="D15" s="30"/>
      <c r="E15" s="30"/>
      <c r="F15" s="30"/>
      <c r="G15" s="30"/>
      <c r="H15" s="36"/>
      <c r="I15" s="30"/>
      <c r="J15" s="30"/>
      <c r="K15" s="30"/>
      <c r="L15" s="30"/>
      <c r="M15" s="30"/>
      <c r="N15" s="30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</row>
    <row r="16" spans="1:98" s="32" customFormat="1">
      <c r="A16" s="27"/>
      <c r="B16" s="47" t="s">
        <v>792</v>
      </c>
      <c r="C16" s="30"/>
      <c r="D16" s="30"/>
      <c r="E16" s="30"/>
      <c r="F16" s="30"/>
      <c r="G16" s="30"/>
      <c r="H16" s="36"/>
      <c r="I16" s="30"/>
      <c r="J16" s="30"/>
      <c r="K16" s="30"/>
      <c r="L16" s="30"/>
      <c r="M16" s="30"/>
      <c r="N16" s="30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</row>
    <row r="17" spans="1:98" s="32" customFormat="1">
      <c r="A17" s="27"/>
      <c r="B17" s="47" t="s">
        <v>794</v>
      </c>
      <c r="C17" s="30"/>
      <c r="D17" s="30"/>
      <c r="E17" s="30"/>
      <c r="F17" s="30"/>
      <c r="G17" s="30"/>
      <c r="H17" s="36"/>
      <c r="I17" s="30"/>
      <c r="J17" s="30"/>
      <c r="K17" s="30"/>
      <c r="L17" s="30"/>
      <c r="M17" s="30"/>
      <c r="N17" s="30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</row>
    <row r="18" spans="1:98" s="32" customFormat="1">
      <c r="A18" s="27"/>
      <c r="B18" s="47" t="s">
        <v>795</v>
      </c>
      <c r="C18" s="30"/>
      <c r="D18" s="30"/>
      <c r="E18" s="30"/>
      <c r="F18" s="30"/>
      <c r="G18" s="30"/>
      <c r="H18" s="36"/>
      <c r="I18" s="30"/>
      <c r="J18" s="30"/>
      <c r="K18" s="30"/>
      <c r="L18" s="30"/>
      <c r="M18" s="30"/>
      <c r="N18" s="30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</row>
    <row r="19" spans="1:98" s="32" customFormat="1">
      <c r="A19" s="27"/>
      <c r="B19" s="47" t="s">
        <v>796</v>
      </c>
      <c r="C19" s="30"/>
      <c r="D19" s="30"/>
      <c r="E19" s="30"/>
      <c r="F19" s="30"/>
      <c r="G19" s="30"/>
      <c r="H19" s="36"/>
      <c r="I19" s="30"/>
      <c r="J19" s="30"/>
      <c r="K19" s="30"/>
      <c r="L19" s="30"/>
      <c r="M19" s="30"/>
      <c r="N19" s="3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</row>
    <row r="20" spans="1:98" s="32" customFormat="1">
      <c r="A20" s="27"/>
      <c r="B20" s="47" t="s">
        <v>797</v>
      </c>
      <c r="C20" s="30"/>
      <c r="D20" s="30"/>
      <c r="E20" s="30"/>
      <c r="F20" s="30"/>
      <c r="G20" s="30"/>
      <c r="H20" s="36"/>
      <c r="I20" s="30"/>
      <c r="J20" s="30"/>
      <c r="K20" s="30"/>
      <c r="L20" s="30"/>
      <c r="M20" s="30"/>
      <c r="N20" s="30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</row>
    <row r="21" spans="1:98" s="32" customFormat="1">
      <c r="A21" s="27"/>
      <c r="B21" s="47" t="s">
        <v>798</v>
      </c>
      <c r="C21" s="30"/>
      <c r="D21" s="30"/>
      <c r="E21" s="30"/>
      <c r="F21" s="30"/>
      <c r="G21" s="30"/>
      <c r="H21" s="36"/>
      <c r="I21" s="30"/>
      <c r="J21" s="30"/>
      <c r="K21" s="30"/>
      <c r="L21" s="30"/>
      <c r="M21" s="30"/>
      <c r="N21" s="30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</row>
    <row r="22" spans="1:98" s="32" customFormat="1" ht="12.75" customHeight="1">
      <c r="A22" s="27"/>
      <c r="B22" s="47" t="s">
        <v>800</v>
      </c>
      <c r="C22" s="30"/>
      <c r="D22" s="30"/>
      <c r="E22" s="30"/>
      <c r="F22" s="30"/>
      <c r="G22" s="30"/>
      <c r="H22" s="36"/>
      <c r="I22" s="30"/>
      <c r="J22" s="30"/>
      <c r="K22" s="30"/>
      <c r="L22" s="30"/>
      <c r="M22" s="30"/>
      <c r="N22" s="30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</row>
    <row r="23" spans="1:98" s="32" customFormat="1">
      <c r="A23" s="27"/>
      <c r="B23" s="47" t="s">
        <v>803</v>
      </c>
      <c r="C23" s="30"/>
      <c r="D23" s="30"/>
      <c r="E23" s="30"/>
      <c r="F23" s="30"/>
      <c r="G23" s="30"/>
      <c r="H23" s="36"/>
      <c r="I23" s="30"/>
      <c r="J23" s="30"/>
      <c r="K23" s="30"/>
      <c r="L23" s="30"/>
      <c r="M23" s="30"/>
      <c r="N23" s="30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spans="1:98" s="32" customFormat="1" ht="12.75" customHeight="1">
      <c r="A24" s="27"/>
      <c r="B24" s="47" t="s">
        <v>804</v>
      </c>
      <c r="C24" s="30"/>
      <c r="D24" s="30"/>
      <c r="E24" s="30"/>
      <c r="F24" s="30"/>
      <c r="G24" s="30"/>
      <c r="H24" s="36"/>
      <c r="I24" s="30"/>
      <c r="J24" s="30"/>
      <c r="K24" s="30"/>
      <c r="L24" s="30"/>
      <c r="M24" s="30"/>
      <c r="N24" s="30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spans="1:98" s="32" customFormat="1">
      <c r="A25" s="27"/>
      <c r="B25" s="47" t="s">
        <v>805</v>
      </c>
      <c r="C25" s="30"/>
      <c r="D25" s="30"/>
      <c r="E25" s="30"/>
      <c r="F25" s="30"/>
      <c r="G25" s="30"/>
      <c r="H25" s="36"/>
      <c r="I25" s="30"/>
      <c r="J25" s="30"/>
      <c r="K25" s="30"/>
      <c r="L25" s="30"/>
      <c r="M25" s="30"/>
      <c r="N25" s="30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spans="1:98" s="32" customFormat="1">
      <c r="A26" s="27"/>
      <c r="B26" s="47" t="s">
        <v>807</v>
      </c>
      <c r="C26" s="30"/>
      <c r="D26" s="30"/>
      <c r="E26" s="30"/>
      <c r="F26" s="30"/>
      <c r="G26" s="30"/>
      <c r="H26" s="36"/>
      <c r="I26" s="30"/>
      <c r="J26" s="30"/>
      <c r="K26" s="30"/>
      <c r="L26" s="30"/>
      <c r="M26" s="30"/>
      <c r="N26" s="3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spans="1:98" s="32" customFormat="1">
      <c r="A27" s="27"/>
      <c r="B27" s="47" t="s">
        <v>242</v>
      </c>
      <c r="C27" s="30"/>
      <c r="D27" s="30"/>
      <c r="E27" s="30"/>
      <c r="F27" s="30"/>
      <c r="G27" s="30"/>
      <c r="H27" s="36"/>
      <c r="I27" s="30"/>
      <c r="J27" s="30"/>
      <c r="K27" s="30"/>
      <c r="L27" s="30"/>
      <c r="M27" s="30"/>
      <c r="N27" s="30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</row>
    <row r="28" spans="1:98" s="32" customFormat="1">
      <c r="A28" s="27"/>
      <c r="B28" s="47" t="s">
        <v>245</v>
      </c>
      <c r="C28" s="30"/>
      <c r="D28" s="30"/>
      <c r="E28" s="30"/>
      <c r="F28" s="30"/>
      <c r="G28" s="30"/>
      <c r="H28" s="36"/>
      <c r="I28" s="30"/>
      <c r="J28" s="30"/>
      <c r="K28" s="30"/>
      <c r="L28" s="30"/>
      <c r="M28" s="30"/>
      <c r="N28" s="30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</row>
    <row r="29" spans="1:98" s="32" customFormat="1" ht="12.75" customHeight="1">
      <c r="A29" s="27"/>
      <c r="B29" s="47" t="s">
        <v>808</v>
      </c>
      <c r="C29" s="30"/>
      <c r="D29" s="30"/>
      <c r="E29" s="30"/>
      <c r="F29" s="30"/>
      <c r="G29" s="30"/>
      <c r="H29" s="36"/>
      <c r="I29" s="30"/>
      <c r="J29" s="30"/>
      <c r="K29" s="30"/>
      <c r="L29" s="30"/>
      <c r="M29" s="30"/>
      <c r="N29" s="30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</row>
    <row r="30" spans="1:98" s="32" customFormat="1">
      <c r="A30" s="27"/>
      <c r="B30" s="47" t="s">
        <v>248</v>
      </c>
      <c r="C30" s="30"/>
      <c r="D30" s="30"/>
      <c r="E30" s="30"/>
      <c r="F30" s="30"/>
      <c r="G30" s="30"/>
      <c r="H30" s="36"/>
      <c r="I30" s="30"/>
      <c r="J30" s="30"/>
      <c r="K30" s="30"/>
      <c r="L30" s="30"/>
      <c r="M30" s="30"/>
      <c r="N30" s="30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</row>
    <row r="31" spans="1:98" s="32" customFormat="1">
      <c r="A31" s="27"/>
      <c r="B31" s="47" t="s">
        <v>250</v>
      </c>
      <c r="C31" s="30"/>
      <c r="D31" s="30"/>
      <c r="E31" s="30"/>
      <c r="F31" s="30"/>
      <c r="G31" s="30"/>
      <c r="H31" s="36"/>
      <c r="I31" s="30"/>
      <c r="J31" s="30"/>
      <c r="K31" s="30"/>
      <c r="L31" s="30"/>
      <c r="M31" s="30"/>
      <c r="N31" s="30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</row>
    <row r="32" spans="1:98" s="32" customFormat="1">
      <c r="A32" s="27"/>
      <c r="B32" s="47" t="s">
        <v>23</v>
      </c>
      <c r="C32" s="30"/>
      <c r="D32" s="30"/>
      <c r="E32" s="30"/>
      <c r="F32" s="30"/>
      <c r="G32" s="30"/>
      <c r="H32" s="36"/>
      <c r="I32" s="30"/>
      <c r="J32" s="30"/>
      <c r="K32" s="30"/>
      <c r="L32" s="30"/>
      <c r="M32" s="30"/>
      <c r="N32" s="30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</row>
    <row r="33" spans="1:98" s="32" customFormat="1">
      <c r="A33" s="27"/>
      <c r="B33" s="47" t="s">
        <v>810</v>
      </c>
      <c r="C33" s="30"/>
      <c r="D33" s="30"/>
      <c r="E33" s="30"/>
      <c r="F33" s="30"/>
      <c r="G33" s="30"/>
      <c r="H33" s="36"/>
      <c r="I33" s="30"/>
      <c r="J33" s="30"/>
      <c r="K33" s="30"/>
      <c r="L33" s="30"/>
      <c r="M33" s="30"/>
      <c r="N33" s="30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</row>
    <row r="34" spans="1:98" s="32" customFormat="1">
      <c r="A34" s="27"/>
      <c r="B34" s="47" t="s">
        <v>811</v>
      </c>
      <c r="C34" s="30"/>
      <c r="D34" s="30"/>
      <c r="E34" s="30"/>
      <c r="F34" s="30"/>
      <c r="G34" s="30"/>
      <c r="H34" s="36"/>
      <c r="I34" s="30"/>
      <c r="J34" s="30"/>
      <c r="K34" s="30"/>
      <c r="L34" s="30"/>
      <c r="M34" s="30"/>
      <c r="N34" s="30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</row>
    <row r="35" spans="1:98" s="32" customFormat="1">
      <c r="A35" s="27"/>
      <c r="B35" s="47" t="s">
        <v>812</v>
      </c>
      <c r="C35" s="30"/>
      <c r="D35" s="30"/>
      <c r="E35" s="30"/>
      <c r="F35" s="30"/>
      <c r="G35" s="30"/>
      <c r="H35" s="36"/>
      <c r="I35" s="30"/>
      <c r="J35" s="30"/>
      <c r="K35" s="30"/>
      <c r="L35" s="30"/>
      <c r="M35" s="30"/>
      <c r="N35" s="30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</row>
    <row r="36" spans="1:98" s="32" customFormat="1" ht="12.75" customHeight="1">
      <c r="A36" s="27"/>
      <c r="B36" s="47" t="s">
        <v>813</v>
      </c>
      <c r="C36" s="30"/>
      <c r="D36" s="30"/>
      <c r="E36" s="30"/>
      <c r="F36" s="30"/>
      <c r="G36" s="30"/>
      <c r="H36" s="36"/>
      <c r="I36" s="30"/>
      <c r="J36" s="30"/>
      <c r="K36" s="30"/>
      <c r="L36" s="30"/>
      <c r="M36" s="30"/>
      <c r="N36" s="3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</row>
    <row r="37" spans="1:98" s="32" customFormat="1">
      <c r="A37" s="27"/>
      <c r="B37" s="47" t="s">
        <v>814</v>
      </c>
      <c r="C37" s="30"/>
      <c r="D37" s="30"/>
      <c r="E37" s="30"/>
      <c r="F37" s="30"/>
      <c r="G37" s="30"/>
      <c r="H37" s="36"/>
      <c r="I37" s="30"/>
      <c r="J37" s="30"/>
      <c r="K37" s="30"/>
      <c r="L37" s="30"/>
      <c r="M37" s="30"/>
      <c r="N37" s="30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</row>
    <row r="38" spans="1:98" s="32" customFormat="1" ht="12.75" customHeight="1">
      <c r="A38" s="27"/>
      <c r="B38" s="47" t="s">
        <v>34</v>
      </c>
      <c r="C38" s="30"/>
      <c r="D38" s="30"/>
      <c r="E38" s="30"/>
      <c r="F38" s="30"/>
      <c r="G38" s="30"/>
      <c r="H38" s="36"/>
      <c r="I38" s="30"/>
      <c r="J38" s="30"/>
      <c r="K38" s="30"/>
      <c r="L38" s="30"/>
      <c r="M38" s="30"/>
      <c r="N38" s="30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</row>
    <row r="39" spans="1:98" s="32" customFormat="1">
      <c r="A39" s="27"/>
      <c r="B39" s="47" t="s">
        <v>815</v>
      </c>
      <c r="C39" s="30"/>
      <c r="D39" s="30"/>
      <c r="E39" s="30"/>
      <c r="F39" s="30"/>
      <c r="G39" s="30"/>
      <c r="H39" s="36"/>
      <c r="I39" s="30"/>
      <c r="J39" s="30"/>
      <c r="K39" s="30"/>
      <c r="L39" s="30"/>
      <c r="M39" s="30"/>
      <c r="N39" s="30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</row>
    <row r="40" spans="1:98" s="32" customFormat="1" ht="12.75" customHeight="1">
      <c r="A40" s="27"/>
      <c r="B40" s="47" t="s">
        <v>36</v>
      </c>
      <c r="C40" s="30"/>
      <c r="D40" s="30"/>
      <c r="E40" s="30"/>
      <c r="F40" s="30"/>
      <c r="G40" s="30"/>
      <c r="H40" s="36"/>
      <c r="I40" s="30"/>
      <c r="J40" s="30"/>
      <c r="K40" s="30"/>
      <c r="L40" s="30"/>
      <c r="M40" s="30"/>
      <c r="N40" s="30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</row>
    <row r="41" spans="1:98" s="32" customFormat="1">
      <c r="A41" s="27"/>
      <c r="B41" s="47" t="s">
        <v>819</v>
      </c>
      <c r="C41" s="30"/>
      <c r="D41" s="30"/>
      <c r="E41" s="30"/>
      <c r="F41" s="30"/>
      <c r="G41" s="30"/>
      <c r="H41" s="36"/>
      <c r="I41" s="30"/>
      <c r="J41" s="30"/>
      <c r="K41" s="30"/>
      <c r="L41" s="30"/>
      <c r="M41" s="30"/>
      <c r="N41" s="30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</row>
    <row r="42" spans="1:98" s="32" customFormat="1" ht="12.75" customHeight="1">
      <c r="A42" s="27"/>
      <c r="B42" s="47" t="s">
        <v>41</v>
      </c>
      <c r="C42" s="30"/>
      <c r="D42" s="30"/>
      <c r="E42" s="30"/>
      <c r="F42" s="30"/>
      <c r="G42" s="30"/>
      <c r="H42" s="36"/>
      <c r="I42" s="30"/>
      <c r="J42" s="30"/>
      <c r="K42" s="30"/>
      <c r="L42" s="30"/>
      <c r="M42" s="30"/>
      <c r="N42" s="30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</row>
    <row r="43" spans="1:98" s="32" customFormat="1" ht="12.75" customHeight="1">
      <c r="A43" s="27"/>
      <c r="B43" s="47" t="s">
        <v>820</v>
      </c>
      <c r="C43" s="30"/>
      <c r="D43" s="30"/>
      <c r="E43" s="30"/>
      <c r="F43" s="30"/>
      <c r="G43" s="30"/>
      <c r="H43" s="36"/>
      <c r="I43" s="30"/>
      <c r="J43" s="30"/>
      <c r="K43" s="30"/>
      <c r="L43" s="30"/>
      <c r="M43" s="30"/>
      <c r="N43" s="30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</row>
    <row r="44" spans="1:98" s="32" customFormat="1" ht="12.75" customHeight="1">
      <c r="A44" s="27"/>
      <c r="B44" s="47" t="s">
        <v>821</v>
      </c>
      <c r="C44" s="30"/>
      <c r="D44" s="30"/>
      <c r="E44" s="30"/>
      <c r="F44" s="30"/>
      <c r="G44" s="30"/>
      <c r="H44" s="36"/>
      <c r="I44" s="30"/>
      <c r="J44" s="30"/>
      <c r="K44" s="30"/>
      <c r="L44" s="30"/>
      <c r="M44" s="30"/>
      <c r="N44" s="30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</row>
    <row r="45" spans="1:98" s="32" customFormat="1" ht="12.75" customHeight="1">
      <c r="A45" s="27"/>
      <c r="B45" s="47" t="s">
        <v>261</v>
      </c>
      <c r="C45" s="30"/>
      <c r="D45" s="30"/>
      <c r="E45" s="30"/>
      <c r="F45" s="30"/>
      <c r="G45" s="30"/>
      <c r="H45" s="36"/>
      <c r="I45" s="30"/>
      <c r="J45" s="30"/>
      <c r="K45" s="30"/>
      <c r="L45" s="30"/>
      <c r="M45" s="30"/>
      <c r="N45" s="30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</row>
    <row r="46" spans="1:98" s="32" customFormat="1" ht="12.75" customHeight="1">
      <c r="A46" s="27"/>
      <c r="B46" s="47" t="s">
        <v>263</v>
      </c>
      <c r="C46" s="30"/>
      <c r="D46" s="30"/>
      <c r="E46" s="30"/>
      <c r="F46" s="30"/>
      <c r="G46" s="30"/>
      <c r="H46" s="36"/>
      <c r="I46" s="30"/>
      <c r="J46" s="30"/>
      <c r="K46" s="30"/>
      <c r="L46" s="30"/>
      <c r="M46" s="30"/>
      <c r="N46" s="30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</row>
    <row r="47" spans="1:98" s="32" customFormat="1">
      <c r="A47" s="27"/>
      <c r="B47" s="47" t="s">
        <v>822</v>
      </c>
      <c r="C47" s="30"/>
      <c r="D47" s="30"/>
      <c r="E47" s="30"/>
      <c r="F47" s="30"/>
      <c r="G47" s="30"/>
      <c r="H47" s="36"/>
      <c r="I47" s="30"/>
      <c r="J47" s="30"/>
      <c r="K47" s="30"/>
      <c r="L47" s="30"/>
      <c r="M47" s="30"/>
      <c r="N47" s="3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</row>
    <row r="48" spans="1:98" s="32" customFormat="1">
      <c r="A48" s="27"/>
      <c r="B48" s="47" t="s">
        <v>823</v>
      </c>
      <c r="C48" s="30"/>
      <c r="D48" s="30"/>
      <c r="E48" s="30"/>
      <c r="F48" s="30"/>
      <c r="G48" s="30"/>
      <c r="H48" s="36"/>
      <c r="I48" s="30"/>
      <c r="J48" s="30"/>
      <c r="K48" s="30"/>
      <c r="L48" s="30"/>
      <c r="M48" s="30"/>
      <c r="N48" s="3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</row>
    <row r="49" spans="1:98" s="32" customFormat="1" ht="12.75" customHeight="1">
      <c r="A49" s="27"/>
      <c r="B49" s="47" t="s">
        <v>824</v>
      </c>
      <c r="C49" s="30"/>
      <c r="D49" s="30"/>
      <c r="E49" s="30"/>
      <c r="F49" s="30"/>
      <c r="G49" s="30"/>
      <c r="H49" s="36"/>
      <c r="I49" s="30"/>
      <c r="J49" s="30"/>
      <c r="K49" s="30"/>
      <c r="L49" s="30"/>
      <c r="M49" s="30"/>
      <c r="N49" s="3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</row>
    <row r="50" spans="1:98" s="32" customFormat="1">
      <c r="A50" s="27"/>
      <c r="B50" s="47" t="s">
        <v>825</v>
      </c>
      <c r="C50" s="30"/>
      <c r="D50" s="30"/>
      <c r="E50" s="30"/>
      <c r="F50" s="30"/>
      <c r="G50" s="30"/>
      <c r="H50" s="36"/>
      <c r="I50" s="30"/>
      <c r="J50" s="30"/>
      <c r="K50" s="30"/>
      <c r="L50" s="30"/>
      <c r="M50" s="30"/>
      <c r="N50" s="3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</row>
    <row r="51" spans="1:98" s="32" customFormat="1">
      <c r="A51" s="27"/>
      <c r="B51" s="47" t="s">
        <v>828</v>
      </c>
      <c r="C51" s="30"/>
      <c r="D51" s="30"/>
      <c r="E51" s="30"/>
      <c r="F51" s="30"/>
      <c r="G51" s="30"/>
      <c r="H51" s="36"/>
      <c r="I51" s="30"/>
      <c r="J51" s="30"/>
      <c r="K51" s="30"/>
      <c r="L51" s="30"/>
      <c r="M51" s="30"/>
      <c r="N51" s="3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</row>
    <row r="52" spans="1:98" s="32" customFormat="1" ht="12.75" customHeight="1">
      <c r="A52" s="27"/>
      <c r="B52" s="47" t="s">
        <v>829</v>
      </c>
      <c r="C52" s="30"/>
      <c r="D52" s="30"/>
      <c r="E52" s="30"/>
      <c r="F52" s="30"/>
      <c r="G52" s="30"/>
      <c r="H52" s="36"/>
      <c r="I52" s="30"/>
      <c r="J52" s="30"/>
      <c r="K52" s="30"/>
      <c r="L52" s="30"/>
      <c r="M52" s="30"/>
      <c r="N52" s="3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</row>
    <row r="53" spans="1:98" s="32" customFormat="1">
      <c r="A53" s="27"/>
      <c r="B53" s="47" t="s">
        <v>830</v>
      </c>
      <c r="C53" s="30"/>
      <c r="D53" s="30"/>
      <c r="E53" s="30"/>
      <c r="F53" s="30"/>
      <c r="G53" s="30"/>
      <c r="H53" s="36"/>
      <c r="I53" s="30"/>
      <c r="J53" s="30"/>
      <c r="K53" s="30"/>
      <c r="L53" s="30"/>
      <c r="M53" s="30"/>
      <c r="N53" s="3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</row>
    <row r="54" spans="1:98" s="32" customFormat="1">
      <c r="A54" s="27"/>
      <c r="B54" s="47" t="s">
        <v>831</v>
      </c>
      <c r="C54" s="30"/>
      <c r="D54" s="30"/>
      <c r="E54" s="30"/>
      <c r="F54" s="30"/>
      <c r="G54" s="30"/>
      <c r="H54" s="36"/>
      <c r="I54" s="30"/>
      <c r="J54" s="30"/>
      <c r="K54" s="30"/>
      <c r="L54" s="30"/>
      <c r="M54" s="30"/>
      <c r="N54" s="3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</row>
    <row r="55" spans="1:98" s="32" customFormat="1" ht="12.75" customHeight="1">
      <c r="A55" s="27"/>
      <c r="B55" s="47" t="s">
        <v>832</v>
      </c>
      <c r="C55" s="30"/>
      <c r="D55" s="30"/>
      <c r="E55" s="30"/>
      <c r="F55" s="30"/>
      <c r="G55" s="30"/>
      <c r="H55" s="36"/>
      <c r="I55" s="30"/>
      <c r="J55" s="30"/>
      <c r="K55" s="30"/>
      <c r="L55" s="30"/>
      <c r="M55" s="30"/>
      <c r="N55" s="3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</row>
    <row r="56" spans="1:98" s="32" customFormat="1">
      <c r="A56" s="27"/>
      <c r="B56" s="47" t="s">
        <v>833</v>
      </c>
      <c r="C56" s="30"/>
      <c r="D56" s="30"/>
      <c r="E56" s="30"/>
      <c r="F56" s="30"/>
      <c r="G56" s="30"/>
      <c r="H56" s="36"/>
      <c r="I56" s="30"/>
      <c r="J56" s="30"/>
      <c r="K56" s="30"/>
      <c r="L56" s="30"/>
      <c r="M56" s="30"/>
      <c r="N56" s="3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</row>
    <row r="57" spans="1:98" s="32" customFormat="1" ht="16.25" customHeight="1">
      <c r="A57" s="27"/>
      <c r="B57" s="47" t="s">
        <v>835</v>
      </c>
      <c r="C57" s="30"/>
      <c r="D57" s="30"/>
      <c r="E57" s="30"/>
      <c r="F57" s="30"/>
      <c r="G57" s="30"/>
      <c r="H57" s="36"/>
      <c r="I57" s="30"/>
      <c r="J57" s="30"/>
      <c r="K57" s="30"/>
      <c r="L57" s="30"/>
      <c r="M57" s="30"/>
      <c r="N57" s="3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</row>
    <row r="58" spans="1:98" s="32" customFormat="1">
      <c r="A58" s="27"/>
      <c r="B58" s="47" t="s">
        <v>836</v>
      </c>
      <c r="C58" s="30"/>
      <c r="D58" s="30"/>
      <c r="E58" s="30"/>
      <c r="F58" s="30"/>
      <c r="G58" s="30"/>
      <c r="H58" s="36"/>
      <c r="I58" s="30"/>
      <c r="J58" s="30"/>
      <c r="K58" s="30"/>
      <c r="L58" s="30"/>
      <c r="M58" s="30"/>
      <c r="N58" s="3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</row>
    <row r="59" spans="1:98" s="32" customFormat="1">
      <c r="A59" s="27"/>
      <c r="B59" s="47" t="s">
        <v>839</v>
      </c>
      <c r="C59" s="30"/>
      <c r="D59" s="30"/>
      <c r="E59" s="30"/>
      <c r="F59" s="30"/>
      <c r="G59" s="30"/>
      <c r="H59" s="36"/>
      <c r="I59" s="30"/>
      <c r="J59" s="30"/>
      <c r="K59" s="30"/>
      <c r="L59" s="30"/>
      <c r="M59" s="30"/>
      <c r="N59" s="3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</row>
    <row r="60" spans="1:98" s="32" customFormat="1" ht="12.75" customHeight="1">
      <c r="A60" s="27"/>
      <c r="B60" s="47" t="s">
        <v>840</v>
      </c>
      <c r="C60" s="30"/>
      <c r="D60" s="30"/>
      <c r="E60" s="30"/>
      <c r="F60" s="30"/>
      <c r="G60" s="30"/>
      <c r="H60" s="36"/>
      <c r="I60" s="30"/>
      <c r="J60" s="30"/>
      <c r="K60" s="30"/>
      <c r="L60" s="30"/>
      <c r="M60" s="30"/>
      <c r="N60" s="30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</row>
    <row r="61" spans="1:98" s="32" customFormat="1">
      <c r="A61" s="27"/>
      <c r="B61" s="47" t="s">
        <v>841</v>
      </c>
      <c r="C61" s="30"/>
      <c r="D61" s="30"/>
      <c r="E61" s="30"/>
      <c r="F61" s="30"/>
      <c r="G61" s="30"/>
      <c r="H61" s="36"/>
      <c r="I61" s="30"/>
      <c r="J61" s="30"/>
      <c r="K61" s="30"/>
      <c r="L61" s="30"/>
      <c r="M61" s="30"/>
      <c r="N61" s="30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</row>
    <row r="62" spans="1:98" s="32" customFormat="1">
      <c r="A62" s="27"/>
      <c r="B62" s="47" t="s">
        <v>847</v>
      </c>
      <c r="C62" s="30"/>
      <c r="D62" s="30"/>
      <c r="E62" s="30"/>
      <c r="F62" s="30"/>
      <c r="G62" s="30"/>
      <c r="H62" s="36"/>
      <c r="I62" s="30"/>
      <c r="J62" s="30"/>
      <c r="K62" s="30"/>
      <c r="L62" s="30"/>
      <c r="M62" s="30"/>
      <c r="N62" s="3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</row>
    <row r="63" spans="1:98" s="32" customFormat="1" ht="12.75" customHeight="1">
      <c r="A63" s="27"/>
      <c r="B63" s="47" t="s">
        <v>848</v>
      </c>
      <c r="C63" s="30"/>
      <c r="D63" s="30"/>
      <c r="E63" s="30"/>
      <c r="F63" s="30"/>
      <c r="G63" s="30"/>
      <c r="H63" s="36"/>
      <c r="I63" s="30"/>
      <c r="J63" s="30"/>
      <c r="K63" s="30"/>
      <c r="L63" s="30"/>
      <c r="M63" s="30"/>
      <c r="N63" s="30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</row>
    <row r="64" spans="1:98" s="32" customFormat="1">
      <c r="A64" s="27"/>
      <c r="B64" s="47" t="s">
        <v>849</v>
      </c>
      <c r="C64" s="30"/>
      <c r="D64" s="30"/>
      <c r="E64" s="30"/>
      <c r="F64" s="30"/>
      <c r="G64" s="30"/>
      <c r="H64" s="36"/>
      <c r="I64" s="30"/>
      <c r="J64" s="30"/>
      <c r="K64" s="30"/>
      <c r="L64" s="30"/>
      <c r="M64" s="30"/>
      <c r="N64" s="30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</row>
    <row r="65" spans="1:98" s="32" customFormat="1" ht="12.75" customHeight="1">
      <c r="A65" s="27"/>
      <c r="B65" s="47" t="s">
        <v>850</v>
      </c>
      <c r="C65" s="30"/>
      <c r="D65" s="30"/>
      <c r="E65" s="30"/>
      <c r="F65" s="30"/>
      <c r="G65" s="30"/>
      <c r="H65" s="36"/>
      <c r="I65" s="30"/>
      <c r="J65" s="30"/>
      <c r="K65" s="30"/>
      <c r="L65" s="30"/>
      <c r="M65" s="30"/>
      <c r="N65" s="30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</row>
    <row r="66" spans="1:98" s="32" customFormat="1" ht="12.75" customHeight="1">
      <c r="A66" s="27"/>
      <c r="B66" s="47" t="s">
        <v>851</v>
      </c>
      <c r="C66" s="30"/>
      <c r="D66" s="30"/>
      <c r="E66" s="30"/>
      <c r="F66" s="30"/>
      <c r="G66" s="30"/>
      <c r="H66" s="36"/>
      <c r="I66" s="30"/>
      <c r="J66" s="30"/>
      <c r="K66" s="30"/>
      <c r="L66" s="30"/>
      <c r="M66" s="30"/>
      <c r="N66" s="30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</row>
    <row r="67" spans="1:98" s="32" customFormat="1">
      <c r="A67" s="27"/>
      <c r="B67" s="47" t="s">
        <v>852</v>
      </c>
      <c r="C67" s="30"/>
      <c r="D67" s="30"/>
      <c r="E67" s="30"/>
      <c r="F67" s="30"/>
      <c r="G67" s="30"/>
      <c r="H67" s="36"/>
      <c r="I67" s="30"/>
      <c r="J67" s="30"/>
      <c r="K67" s="30"/>
      <c r="L67" s="30"/>
      <c r="M67" s="30"/>
      <c r="N67" s="30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</row>
    <row r="68" spans="1:98" s="32" customFormat="1">
      <c r="A68" s="27"/>
      <c r="B68" s="47" t="s">
        <v>854</v>
      </c>
      <c r="C68" s="30"/>
      <c r="D68" s="30"/>
      <c r="E68" s="30"/>
      <c r="F68" s="30"/>
      <c r="G68" s="30"/>
      <c r="H68" s="36"/>
      <c r="I68" s="30"/>
      <c r="J68" s="30"/>
      <c r="K68" s="30"/>
      <c r="L68" s="30"/>
      <c r="M68" s="30"/>
      <c r="N68" s="30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</row>
    <row r="69" spans="1:98" s="32" customFormat="1" ht="12.75" customHeight="1">
      <c r="A69" s="27"/>
      <c r="B69" s="47" t="s">
        <v>295</v>
      </c>
      <c r="C69" s="30"/>
      <c r="D69" s="30"/>
      <c r="E69" s="30"/>
      <c r="F69" s="30"/>
      <c r="G69" s="30"/>
      <c r="H69" s="36"/>
      <c r="I69" s="30"/>
      <c r="J69" s="30"/>
      <c r="K69" s="30"/>
      <c r="L69" s="30"/>
      <c r="M69" s="30"/>
      <c r="N69" s="30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</row>
    <row r="70" spans="1:98" s="32" customFormat="1" ht="12.75" customHeight="1">
      <c r="A70" s="27"/>
      <c r="B70" s="47" t="s">
        <v>68</v>
      </c>
      <c r="C70" s="30"/>
      <c r="D70" s="30"/>
      <c r="E70" s="30"/>
      <c r="F70" s="30"/>
      <c r="G70" s="30"/>
      <c r="H70" s="36"/>
      <c r="I70" s="30"/>
      <c r="J70" s="30"/>
      <c r="K70" s="30"/>
      <c r="L70" s="30"/>
      <c r="M70" s="30"/>
      <c r="N70" s="30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</row>
    <row r="71" spans="1:98" s="32" customFormat="1" ht="12.75" customHeight="1">
      <c r="A71" s="27"/>
      <c r="B71" s="47" t="s">
        <v>857</v>
      </c>
      <c r="C71" s="30"/>
      <c r="D71" s="30"/>
      <c r="E71" s="30"/>
      <c r="F71" s="30"/>
      <c r="G71" s="30"/>
      <c r="H71" s="36"/>
      <c r="I71" s="30"/>
      <c r="J71" s="30"/>
      <c r="K71" s="30"/>
      <c r="L71" s="30"/>
      <c r="M71" s="30"/>
      <c r="N71" s="30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</row>
    <row r="72" spans="1:98" s="32" customFormat="1" ht="12.75" customHeight="1">
      <c r="A72" s="27"/>
      <c r="B72" s="47" t="s">
        <v>858</v>
      </c>
      <c r="C72" s="30"/>
      <c r="D72" s="30"/>
      <c r="E72" s="30"/>
      <c r="F72" s="30"/>
      <c r="G72" s="30"/>
      <c r="H72" s="36"/>
      <c r="I72" s="30"/>
      <c r="J72" s="30"/>
      <c r="K72" s="30"/>
      <c r="L72" s="30"/>
      <c r="M72" s="30"/>
      <c r="N72" s="30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</row>
    <row r="73" spans="1:98" s="32" customFormat="1" ht="12.75" customHeight="1">
      <c r="A73" s="27"/>
      <c r="B73" s="47" t="s">
        <v>859</v>
      </c>
      <c r="C73" s="30"/>
      <c r="D73" s="30"/>
      <c r="E73" s="30"/>
      <c r="F73" s="30"/>
      <c r="G73" s="30"/>
      <c r="H73" s="36"/>
      <c r="I73" s="30"/>
      <c r="J73" s="30"/>
      <c r="K73" s="30"/>
      <c r="L73" s="30"/>
      <c r="M73" s="30"/>
      <c r="N73" s="30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</row>
    <row r="74" spans="1:98" s="32" customFormat="1">
      <c r="A74" s="27"/>
      <c r="B74" s="47" t="s">
        <v>860</v>
      </c>
      <c r="C74" s="30"/>
      <c r="D74" s="30"/>
      <c r="E74" s="30"/>
      <c r="F74" s="30"/>
      <c r="G74" s="30"/>
      <c r="H74" s="36"/>
      <c r="I74" s="30"/>
      <c r="J74" s="30"/>
      <c r="K74" s="30"/>
      <c r="L74" s="30"/>
      <c r="M74" s="30"/>
      <c r="N74" s="30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</row>
    <row r="75" spans="1:98" s="32" customFormat="1" ht="12.75" customHeight="1">
      <c r="A75" s="27"/>
      <c r="B75" s="47" t="s">
        <v>861</v>
      </c>
      <c r="C75" s="30"/>
      <c r="D75" s="30"/>
      <c r="E75" s="30"/>
      <c r="F75" s="30"/>
      <c r="G75" s="30"/>
      <c r="H75" s="36"/>
      <c r="I75" s="30"/>
      <c r="J75" s="30"/>
      <c r="K75" s="30"/>
      <c r="L75" s="30"/>
      <c r="M75" s="30"/>
      <c r="N75" s="30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</row>
    <row r="76" spans="1:98" s="32" customFormat="1" ht="12.75" customHeight="1">
      <c r="A76" s="27"/>
      <c r="B76" s="47" t="s">
        <v>862</v>
      </c>
      <c r="C76" s="30"/>
      <c r="D76" s="30"/>
      <c r="E76" s="30"/>
      <c r="F76" s="30"/>
      <c r="G76" s="30"/>
      <c r="H76" s="36"/>
      <c r="I76" s="30"/>
      <c r="J76" s="30"/>
      <c r="K76" s="30"/>
      <c r="L76" s="30"/>
      <c r="M76" s="30"/>
      <c r="N76" s="30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</row>
    <row r="77" spans="1:98" s="32" customFormat="1" ht="12.75" customHeight="1">
      <c r="A77" s="27"/>
      <c r="B77" s="47" t="s">
        <v>863</v>
      </c>
      <c r="C77" s="30"/>
      <c r="D77" s="30"/>
      <c r="E77" s="30"/>
      <c r="F77" s="30"/>
      <c r="G77" s="30"/>
      <c r="H77" s="36"/>
      <c r="I77" s="30"/>
      <c r="J77" s="30"/>
      <c r="K77" s="30"/>
      <c r="L77" s="30"/>
      <c r="M77" s="30"/>
      <c r="N77" s="30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</row>
    <row r="78" spans="1:98" s="32" customFormat="1" ht="12.75" customHeight="1">
      <c r="A78" s="27"/>
      <c r="B78" s="47" t="s">
        <v>864</v>
      </c>
      <c r="C78" s="30"/>
      <c r="D78" s="30"/>
      <c r="E78" s="30"/>
      <c r="F78" s="30"/>
      <c r="G78" s="30"/>
      <c r="H78" s="36"/>
      <c r="I78" s="30"/>
      <c r="J78" s="30"/>
      <c r="K78" s="30"/>
      <c r="L78" s="30"/>
      <c r="M78" s="30"/>
      <c r="N78" s="30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</row>
    <row r="79" spans="1:98" s="32" customFormat="1" ht="12.75" customHeight="1">
      <c r="A79" s="27"/>
      <c r="B79" s="47" t="s">
        <v>865</v>
      </c>
      <c r="C79" s="30"/>
      <c r="D79" s="30"/>
      <c r="E79" s="30"/>
      <c r="F79" s="30"/>
      <c r="G79" s="30"/>
      <c r="H79" s="36"/>
      <c r="I79" s="30"/>
      <c r="J79" s="30"/>
      <c r="K79" s="30"/>
      <c r="L79" s="30"/>
      <c r="M79" s="30"/>
      <c r="N79" s="30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</row>
    <row r="80" spans="1:98" s="32" customFormat="1">
      <c r="A80" s="27"/>
      <c r="B80" s="47" t="s">
        <v>866</v>
      </c>
      <c r="C80" s="30"/>
      <c r="D80" s="30"/>
      <c r="E80" s="30"/>
      <c r="F80" s="30"/>
      <c r="G80" s="30"/>
      <c r="H80" s="36"/>
      <c r="I80" s="30"/>
      <c r="J80" s="30"/>
      <c r="K80" s="30"/>
      <c r="L80" s="30"/>
      <c r="M80" s="30"/>
      <c r="N80" s="30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</row>
    <row r="81" spans="1:98" s="32" customFormat="1">
      <c r="A81" s="27"/>
      <c r="B81" s="47" t="s">
        <v>867</v>
      </c>
      <c r="C81" s="30"/>
      <c r="D81" s="30"/>
      <c r="E81" s="30"/>
      <c r="F81" s="30"/>
      <c r="G81" s="30"/>
      <c r="H81" s="36"/>
      <c r="I81" s="30"/>
      <c r="J81" s="30"/>
      <c r="K81" s="30"/>
      <c r="L81" s="30"/>
      <c r="M81" s="30"/>
      <c r="N81" s="30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</row>
    <row r="82" spans="1:98" s="32" customFormat="1">
      <c r="A82" s="27"/>
      <c r="B82" s="47" t="s">
        <v>868</v>
      </c>
      <c r="C82" s="30"/>
      <c r="D82" s="30"/>
      <c r="E82" s="30"/>
      <c r="F82" s="30"/>
      <c r="G82" s="30"/>
      <c r="H82" s="36"/>
      <c r="I82" s="30"/>
      <c r="J82" s="30"/>
      <c r="K82" s="30"/>
      <c r="L82" s="30"/>
      <c r="M82" s="30"/>
      <c r="N82" s="30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</row>
    <row r="83" spans="1:98" s="32" customFormat="1">
      <c r="A83" s="27"/>
      <c r="B83" s="47" t="s">
        <v>870</v>
      </c>
      <c r="C83" s="30"/>
      <c r="D83" s="30"/>
      <c r="E83" s="30"/>
      <c r="F83" s="30"/>
      <c r="G83" s="30"/>
      <c r="H83" s="36"/>
      <c r="I83" s="30"/>
      <c r="J83" s="30"/>
      <c r="K83" s="30"/>
      <c r="L83" s="30"/>
      <c r="M83" s="30"/>
      <c r="N83" s="30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</row>
    <row r="84" spans="1:98" s="32" customFormat="1">
      <c r="A84" s="27"/>
      <c r="B84" s="47" t="s">
        <v>871</v>
      </c>
      <c r="C84" s="30"/>
      <c r="D84" s="30"/>
      <c r="E84" s="30"/>
      <c r="F84" s="30"/>
      <c r="G84" s="30"/>
      <c r="H84" s="36"/>
      <c r="I84" s="30"/>
      <c r="J84" s="30"/>
      <c r="K84" s="30"/>
      <c r="L84" s="30"/>
      <c r="M84" s="30"/>
      <c r="N84" s="30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</row>
    <row r="85" spans="1:98" s="32" customFormat="1" ht="12.75" customHeight="1">
      <c r="A85" s="27"/>
      <c r="B85" s="47" t="s">
        <v>872</v>
      </c>
      <c r="C85" s="30"/>
      <c r="D85" s="30"/>
      <c r="E85" s="30"/>
      <c r="F85" s="30"/>
      <c r="G85" s="30"/>
      <c r="H85" s="36"/>
      <c r="I85" s="30"/>
      <c r="J85" s="30"/>
      <c r="K85" s="30"/>
      <c r="L85" s="30"/>
      <c r="M85" s="30"/>
      <c r="N85" s="30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</row>
    <row r="86" spans="1:98" s="32" customFormat="1">
      <c r="A86" s="27"/>
      <c r="B86" s="47" t="s">
        <v>873</v>
      </c>
      <c r="C86" s="30"/>
      <c r="D86" s="30"/>
      <c r="E86" s="30"/>
      <c r="F86" s="30"/>
      <c r="G86" s="30"/>
      <c r="H86" s="36"/>
      <c r="I86" s="30"/>
      <c r="J86" s="30"/>
      <c r="K86" s="30"/>
      <c r="L86" s="30"/>
      <c r="M86" s="30"/>
      <c r="N86" s="30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</row>
    <row r="87" spans="1:98" s="32" customFormat="1" ht="12.75" customHeight="1">
      <c r="A87" s="27"/>
      <c r="B87" s="47" t="s">
        <v>874</v>
      </c>
      <c r="C87" s="30"/>
      <c r="D87" s="30"/>
      <c r="E87" s="30"/>
      <c r="F87" s="30"/>
      <c r="G87" s="30"/>
      <c r="H87" s="36"/>
      <c r="I87" s="30"/>
      <c r="J87" s="30"/>
      <c r="K87" s="30"/>
      <c r="L87" s="30"/>
      <c r="M87" s="30"/>
      <c r="N87" s="30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</row>
    <row r="88" spans="1:98" s="32" customFormat="1">
      <c r="A88" s="27"/>
      <c r="B88" s="47" t="s">
        <v>875</v>
      </c>
      <c r="C88" s="30"/>
      <c r="D88" s="30"/>
      <c r="E88" s="30"/>
      <c r="F88" s="30"/>
      <c r="G88" s="30"/>
      <c r="H88" s="36"/>
      <c r="I88" s="30"/>
      <c r="J88" s="30"/>
      <c r="K88" s="30"/>
      <c r="L88" s="30"/>
      <c r="M88" s="30"/>
      <c r="N88" s="30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</row>
    <row r="89" spans="1:98" s="32" customFormat="1">
      <c r="A89" s="27"/>
      <c r="B89" s="47" t="s">
        <v>876</v>
      </c>
      <c r="C89" s="30"/>
      <c r="D89" s="30"/>
      <c r="E89" s="30"/>
      <c r="F89" s="30"/>
      <c r="G89" s="30"/>
      <c r="H89" s="36"/>
      <c r="I89" s="30"/>
      <c r="J89" s="30"/>
      <c r="K89" s="30"/>
      <c r="L89" s="30"/>
      <c r="M89" s="30"/>
      <c r="N89" s="30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</row>
    <row r="90" spans="1:98" s="32" customFormat="1">
      <c r="A90" s="27"/>
      <c r="B90" s="47" t="s">
        <v>877</v>
      </c>
      <c r="C90" s="30"/>
      <c r="D90" s="30"/>
      <c r="E90" s="30"/>
      <c r="F90" s="30"/>
      <c r="G90" s="30"/>
      <c r="H90" s="36"/>
      <c r="I90" s="30"/>
      <c r="J90" s="30"/>
      <c r="K90" s="30"/>
      <c r="L90" s="30"/>
      <c r="M90" s="30"/>
      <c r="N90" s="30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</row>
    <row r="91" spans="1:98" s="32" customFormat="1" ht="12.75" customHeight="1">
      <c r="A91" s="27"/>
      <c r="B91" s="47" t="s">
        <v>878</v>
      </c>
      <c r="C91" s="30"/>
      <c r="D91" s="30"/>
      <c r="E91" s="30"/>
      <c r="F91" s="30"/>
      <c r="G91" s="30"/>
      <c r="H91" s="36"/>
      <c r="I91" s="30"/>
      <c r="J91" s="30"/>
      <c r="K91" s="30"/>
      <c r="L91" s="30"/>
      <c r="M91" s="30"/>
      <c r="N91" s="30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</row>
    <row r="92" spans="1:98" s="32" customFormat="1">
      <c r="A92" s="27"/>
      <c r="B92" s="47" t="s">
        <v>879</v>
      </c>
      <c r="C92" s="30"/>
      <c r="D92" s="30"/>
      <c r="E92" s="30"/>
      <c r="F92" s="30"/>
      <c r="G92" s="30"/>
      <c r="H92" s="36"/>
      <c r="I92" s="30"/>
      <c r="J92" s="30"/>
      <c r="K92" s="30"/>
      <c r="L92" s="30"/>
      <c r="M92" s="30"/>
      <c r="N92" s="30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</row>
    <row r="93" spans="1:98" s="32" customFormat="1" ht="12.75" customHeight="1">
      <c r="A93" s="27"/>
      <c r="B93" s="47" t="s">
        <v>884</v>
      </c>
      <c r="C93" s="30"/>
      <c r="D93" s="30"/>
      <c r="E93" s="30"/>
      <c r="F93" s="30"/>
      <c r="G93" s="30"/>
      <c r="H93" s="36"/>
      <c r="I93" s="30"/>
      <c r="J93" s="30"/>
      <c r="K93" s="30"/>
      <c r="L93" s="30"/>
      <c r="M93" s="30"/>
      <c r="N93" s="30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</row>
    <row r="94" spans="1:98" s="32" customFormat="1">
      <c r="A94" s="27"/>
      <c r="B94" s="47" t="s">
        <v>886</v>
      </c>
      <c r="C94" s="30"/>
      <c r="D94" s="30"/>
      <c r="E94" s="30"/>
      <c r="F94" s="30"/>
      <c r="G94" s="30"/>
      <c r="H94" s="36"/>
      <c r="I94" s="30"/>
      <c r="J94" s="30"/>
      <c r="K94" s="30"/>
      <c r="L94" s="30"/>
      <c r="M94" s="30"/>
      <c r="N94" s="30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</row>
    <row r="95" spans="1:98" s="32" customFormat="1">
      <c r="A95" s="27"/>
      <c r="B95" s="47" t="s">
        <v>887</v>
      </c>
      <c r="C95" s="30"/>
      <c r="D95" s="30"/>
      <c r="E95" s="30"/>
      <c r="F95" s="30"/>
      <c r="G95" s="30"/>
      <c r="H95" s="36"/>
      <c r="I95" s="30"/>
      <c r="J95" s="30"/>
      <c r="K95" s="30"/>
      <c r="L95" s="30"/>
      <c r="M95" s="30"/>
      <c r="N95" s="30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</row>
    <row r="96" spans="1:98" s="32" customFormat="1">
      <c r="A96" s="27"/>
      <c r="B96" s="47" t="s">
        <v>889</v>
      </c>
      <c r="C96" s="30"/>
      <c r="D96" s="30"/>
      <c r="E96" s="30"/>
      <c r="F96" s="30"/>
      <c r="G96" s="30"/>
      <c r="H96" s="36"/>
      <c r="I96" s="30"/>
      <c r="J96" s="30"/>
      <c r="K96" s="30"/>
      <c r="L96" s="30"/>
      <c r="M96" s="30"/>
      <c r="N96" s="30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</row>
    <row r="97" spans="1:98" s="32" customFormat="1" ht="12.75" customHeight="1">
      <c r="A97" s="27"/>
      <c r="B97" s="47" t="s">
        <v>890</v>
      </c>
      <c r="C97" s="30"/>
      <c r="D97" s="30"/>
      <c r="E97" s="30"/>
      <c r="F97" s="30"/>
      <c r="G97" s="30"/>
      <c r="H97" s="36"/>
      <c r="I97" s="30"/>
      <c r="J97" s="30"/>
      <c r="K97" s="30"/>
      <c r="L97" s="30"/>
      <c r="M97" s="30"/>
      <c r="N97" s="30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</row>
    <row r="98" spans="1:98" s="32" customFormat="1">
      <c r="A98" s="27"/>
      <c r="B98" s="47" t="s">
        <v>891</v>
      </c>
      <c r="C98" s="30"/>
      <c r="D98" s="30"/>
      <c r="E98" s="30"/>
      <c r="F98" s="30"/>
      <c r="G98" s="30"/>
      <c r="H98" s="36"/>
      <c r="I98" s="30"/>
      <c r="J98" s="30"/>
      <c r="K98" s="30"/>
      <c r="L98" s="30"/>
      <c r="M98" s="30"/>
      <c r="N98" s="30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</row>
    <row r="99" spans="1:98" s="32" customFormat="1">
      <c r="A99" s="27"/>
      <c r="B99" s="47" t="s">
        <v>892</v>
      </c>
      <c r="C99" s="30"/>
      <c r="D99" s="30"/>
      <c r="E99" s="30"/>
      <c r="F99" s="30"/>
      <c r="G99" s="30"/>
      <c r="H99" s="36"/>
      <c r="I99" s="30"/>
      <c r="J99" s="30"/>
      <c r="K99" s="30"/>
      <c r="L99" s="30"/>
      <c r="M99" s="30"/>
      <c r="N99" s="30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</row>
    <row r="100" spans="1:98" s="32" customFormat="1">
      <c r="A100" s="27"/>
      <c r="B100" s="47" t="s">
        <v>894</v>
      </c>
      <c r="C100" s="30"/>
      <c r="D100" s="30"/>
      <c r="E100" s="30"/>
      <c r="F100" s="30"/>
      <c r="G100" s="30"/>
      <c r="H100" s="36"/>
      <c r="I100" s="30"/>
      <c r="J100" s="30"/>
      <c r="K100" s="30"/>
      <c r="L100" s="30"/>
      <c r="M100" s="30"/>
      <c r="N100" s="30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</row>
    <row r="101" spans="1:98" s="32" customFormat="1">
      <c r="A101" s="27"/>
      <c r="B101" s="47" t="s">
        <v>895</v>
      </c>
      <c r="C101" s="30"/>
      <c r="D101" s="30"/>
      <c r="E101" s="30"/>
      <c r="F101" s="30"/>
      <c r="G101" s="30"/>
      <c r="H101" s="36"/>
      <c r="I101" s="30"/>
      <c r="J101" s="30"/>
      <c r="K101" s="30"/>
      <c r="L101" s="30"/>
      <c r="M101" s="30"/>
      <c r="N101" s="30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</row>
    <row r="102" spans="1:98" s="32" customFormat="1">
      <c r="A102" s="27"/>
      <c r="B102" s="47" t="s">
        <v>896</v>
      </c>
      <c r="C102" s="30"/>
      <c r="D102" s="30"/>
      <c r="E102" s="30"/>
      <c r="F102" s="30"/>
      <c r="G102" s="30"/>
      <c r="H102" s="36"/>
      <c r="I102" s="30"/>
      <c r="J102" s="30"/>
      <c r="K102" s="30"/>
      <c r="L102" s="30"/>
      <c r="M102" s="30"/>
      <c r="N102" s="30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</row>
    <row r="103" spans="1:98" s="32" customFormat="1">
      <c r="A103" s="27"/>
      <c r="B103" s="47" t="s">
        <v>897</v>
      </c>
      <c r="C103" s="30"/>
      <c r="D103" s="30"/>
      <c r="E103" s="30"/>
      <c r="F103" s="30"/>
      <c r="G103" s="30"/>
      <c r="H103" s="36"/>
      <c r="I103" s="30"/>
      <c r="J103" s="30"/>
      <c r="K103" s="30"/>
      <c r="L103" s="30"/>
      <c r="M103" s="30"/>
      <c r="N103" s="30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</row>
    <row r="104" spans="1:98" s="32" customFormat="1">
      <c r="A104" s="27"/>
      <c r="B104" s="47" t="s">
        <v>898</v>
      </c>
      <c r="C104" s="30"/>
      <c r="D104" s="30"/>
      <c r="E104" s="30"/>
      <c r="F104" s="30"/>
      <c r="G104" s="30"/>
      <c r="H104" s="36"/>
      <c r="I104" s="30"/>
      <c r="J104" s="30"/>
      <c r="K104" s="30"/>
      <c r="L104" s="30"/>
      <c r="M104" s="30"/>
      <c r="N104" s="30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</row>
    <row r="105" spans="1:98" s="32" customFormat="1" ht="12.75" customHeight="1">
      <c r="A105" s="27"/>
      <c r="B105" s="47" t="s">
        <v>899</v>
      </c>
      <c r="C105" s="30"/>
      <c r="D105" s="30"/>
      <c r="E105" s="30"/>
      <c r="F105" s="30"/>
      <c r="G105" s="30"/>
      <c r="H105" s="36"/>
      <c r="I105" s="30"/>
      <c r="J105" s="30"/>
      <c r="K105" s="30"/>
      <c r="L105" s="30"/>
      <c r="M105" s="30"/>
      <c r="N105" s="30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</row>
    <row r="106" spans="1:98" s="32" customFormat="1" ht="12.75" customHeight="1">
      <c r="A106" s="27"/>
      <c r="B106" s="47" t="s">
        <v>901</v>
      </c>
      <c r="C106" s="30"/>
      <c r="D106" s="30"/>
      <c r="E106" s="30"/>
      <c r="F106" s="30"/>
      <c r="G106" s="30"/>
      <c r="H106" s="36"/>
      <c r="I106" s="30"/>
      <c r="J106" s="30"/>
      <c r="K106" s="30"/>
      <c r="L106" s="30"/>
      <c r="M106" s="30"/>
      <c r="N106" s="30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</row>
    <row r="107" spans="1:98" s="32" customFormat="1">
      <c r="A107" s="27"/>
      <c r="B107" s="47" t="s">
        <v>903</v>
      </c>
      <c r="C107" s="30"/>
      <c r="D107" s="30"/>
      <c r="E107" s="30"/>
      <c r="F107" s="30"/>
      <c r="G107" s="30"/>
      <c r="H107" s="36"/>
      <c r="I107" s="30"/>
      <c r="J107" s="30"/>
      <c r="K107" s="30"/>
      <c r="L107" s="30"/>
      <c r="M107" s="30"/>
      <c r="N107" s="30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</row>
    <row r="108" spans="1:98" s="32" customFormat="1">
      <c r="A108" s="27"/>
      <c r="B108" s="47" t="s">
        <v>904</v>
      </c>
      <c r="C108" s="30"/>
      <c r="D108" s="30"/>
      <c r="E108" s="30"/>
      <c r="F108" s="30"/>
      <c r="G108" s="30"/>
      <c r="H108" s="36"/>
      <c r="I108" s="30"/>
      <c r="J108" s="30"/>
      <c r="K108" s="30"/>
      <c r="L108" s="30"/>
      <c r="M108" s="30"/>
      <c r="N108" s="30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</row>
    <row r="109" spans="1:98" s="32" customFormat="1">
      <c r="A109" s="27"/>
      <c r="B109" s="47" t="s">
        <v>336</v>
      </c>
      <c r="C109" s="30"/>
      <c r="D109" s="30"/>
      <c r="E109" s="30"/>
      <c r="F109" s="30"/>
      <c r="G109" s="30"/>
      <c r="H109" s="36"/>
      <c r="I109" s="30"/>
      <c r="J109" s="30"/>
      <c r="K109" s="30"/>
      <c r="L109" s="30"/>
      <c r="M109" s="30"/>
      <c r="N109" s="30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</row>
    <row r="110" spans="1:98" s="32" customFormat="1">
      <c r="A110" s="27"/>
      <c r="B110" s="47" t="s">
        <v>905</v>
      </c>
      <c r="C110" s="30"/>
      <c r="D110" s="30"/>
      <c r="E110" s="30"/>
      <c r="F110" s="30"/>
      <c r="G110" s="30"/>
      <c r="H110" s="36"/>
      <c r="I110" s="30"/>
      <c r="J110" s="30"/>
      <c r="K110" s="30"/>
      <c r="L110" s="30"/>
      <c r="M110" s="30"/>
      <c r="N110" s="30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</row>
    <row r="111" spans="1:98" s="32" customFormat="1">
      <c r="A111" s="27"/>
      <c r="B111" s="47" t="s">
        <v>98</v>
      </c>
      <c r="C111" s="30"/>
      <c r="D111" s="30"/>
      <c r="E111" s="30"/>
      <c r="F111" s="30"/>
      <c r="G111" s="30"/>
      <c r="H111" s="36"/>
      <c r="I111" s="30"/>
      <c r="J111" s="30"/>
      <c r="K111" s="30"/>
      <c r="L111" s="30"/>
      <c r="M111" s="30"/>
      <c r="N111" s="30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</row>
    <row r="112" spans="1:98" s="32" customFormat="1">
      <c r="A112" s="27"/>
      <c r="B112" s="47" t="s">
        <v>907</v>
      </c>
      <c r="C112" s="30"/>
      <c r="D112" s="30"/>
      <c r="E112" s="30"/>
      <c r="F112" s="30"/>
      <c r="G112" s="30"/>
      <c r="H112" s="36"/>
      <c r="I112" s="30"/>
      <c r="J112" s="30"/>
      <c r="K112" s="30"/>
      <c r="L112" s="30"/>
      <c r="M112" s="30"/>
      <c r="N112" s="30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</row>
    <row r="113" spans="1:98" s="32" customFormat="1">
      <c r="A113" s="27"/>
      <c r="B113" s="47" t="s">
        <v>908</v>
      </c>
      <c r="C113" s="30"/>
      <c r="D113" s="30"/>
      <c r="E113" s="30"/>
      <c r="F113" s="30"/>
      <c r="G113" s="30"/>
      <c r="H113" s="36"/>
      <c r="I113" s="30"/>
      <c r="J113" s="30"/>
      <c r="K113" s="30"/>
      <c r="L113" s="30"/>
      <c r="M113" s="30"/>
      <c r="N113" s="30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</row>
    <row r="114" spans="1:98" s="32" customFormat="1">
      <c r="A114" s="27"/>
      <c r="B114" s="47" t="s">
        <v>909</v>
      </c>
      <c r="C114" s="30"/>
      <c r="D114" s="30"/>
      <c r="E114" s="30"/>
      <c r="F114" s="30"/>
      <c r="G114" s="30"/>
      <c r="H114" s="36"/>
      <c r="I114" s="30"/>
      <c r="J114" s="30"/>
      <c r="K114" s="30"/>
      <c r="L114" s="30"/>
      <c r="M114" s="30"/>
      <c r="N114" s="30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</row>
    <row r="115" spans="1:98" s="32" customFormat="1">
      <c r="A115" s="27"/>
      <c r="B115" s="47" t="s">
        <v>910</v>
      </c>
      <c r="C115" s="30"/>
      <c r="D115" s="30"/>
      <c r="E115" s="30"/>
      <c r="F115" s="30"/>
      <c r="G115" s="30"/>
      <c r="H115" s="36"/>
      <c r="I115" s="30"/>
      <c r="J115" s="30"/>
      <c r="K115" s="30"/>
      <c r="L115" s="30"/>
      <c r="M115" s="30"/>
      <c r="N115" s="30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</row>
    <row r="116" spans="1:98" s="32" customFormat="1">
      <c r="A116" s="27"/>
      <c r="B116" s="47" t="s">
        <v>911</v>
      </c>
      <c r="C116" s="30"/>
      <c r="D116" s="30"/>
      <c r="E116" s="30"/>
      <c r="F116" s="30"/>
      <c r="G116" s="30"/>
      <c r="H116" s="36"/>
      <c r="I116" s="30"/>
      <c r="J116" s="30"/>
      <c r="K116" s="30"/>
      <c r="L116" s="30"/>
      <c r="M116" s="30"/>
      <c r="N116" s="30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</row>
    <row r="117" spans="1:98" s="32" customFormat="1">
      <c r="A117" s="27"/>
      <c r="B117" s="47" t="s">
        <v>914</v>
      </c>
      <c r="C117" s="30"/>
      <c r="D117" s="30"/>
      <c r="E117" s="30"/>
      <c r="F117" s="30"/>
      <c r="G117" s="30"/>
      <c r="H117" s="36"/>
      <c r="I117" s="30"/>
      <c r="J117" s="30"/>
      <c r="K117" s="30"/>
      <c r="L117" s="30"/>
      <c r="M117" s="30"/>
      <c r="N117" s="30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</row>
    <row r="118" spans="1:98" s="32" customFormat="1">
      <c r="A118" s="27"/>
      <c r="B118" s="47" t="s">
        <v>915</v>
      </c>
      <c r="C118" s="30"/>
      <c r="D118" s="30"/>
      <c r="E118" s="30"/>
      <c r="F118" s="30"/>
      <c r="G118" s="30"/>
      <c r="H118" s="36"/>
      <c r="I118" s="30"/>
      <c r="J118" s="30"/>
      <c r="K118" s="30"/>
      <c r="L118" s="30"/>
      <c r="M118" s="30"/>
      <c r="N118" s="30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</row>
    <row r="119" spans="1:98" s="32" customFormat="1">
      <c r="A119" s="27"/>
      <c r="B119" s="47" t="s">
        <v>917</v>
      </c>
      <c r="C119" s="30"/>
      <c r="D119" s="30"/>
      <c r="E119" s="30"/>
      <c r="F119" s="30"/>
      <c r="G119" s="30"/>
      <c r="H119" s="36"/>
      <c r="I119" s="30"/>
      <c r="J119" s="30"/>
      <c r="K119" s="30"/>
      <c r="L119" s="30"/>
      <c r="M119" s="30"/>
      <c r="N119" s="30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</row>
    <row r="120" spans="1:98" s="32" customFormat="1">
      <c r="A120" s="27"/>
      <c r="B120" s="47" t="s">
        <v>918</v>
      </c>
      <c r="C120" s="30"/>
      <c r="D120" s="30"/>
      <c r="E120" s="30"/>
      <c r="F120" s="30"/>
      <c r="G120" s="30"/>
      <c r="H120" s="36"/>
      <c r="I120" s="30"/>
      <c r="J120" s="30"/>
      <c r="K120" s="30"/>
      <c r="L120" s="30"/>
      <c r="M120" s="30"/>
      <c r="N120" s="30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</row>
    <row r="121" spans="1:98" s="32" customFormat="1">
      <c r="A121" s="27"/>
      <c r="B121" s="47" t="s">
        <v>920</v>
      </c>
      <c r="C121" s="30"/>
      <c r="D121" s="30"/>
      <c r="E121" s="30"/>
      <c r="F121" s="30"/>
      <c r="G121" s="30"/>
      <c r="H121" s="36"/>
      <c r="I121" s="30"/>
      <c r="J121" s="30"/>
      <c r="K121" s="30"/>
      <c r="L121" s="30"/>
      <c r="M121" s="30"/>
      <c r="N121" s="30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</row>
    <row r="122" spans="1:98" s="32" customFormat="1">
      <c r="A122" s="27"/>
      <c r="B122" s="47" t="s">
        <v>921</v>
      </c>
      <c r="C122" s="30"/>
      <c r="D122" s="30"/>
      <c r="E122" s="30"/>
      <c r="F122" s="30"/>
      <c r="G122" s="30"/>
      <c r="H122" s="36"/>
      <c r="I122" s="30"/>
      <c r="J122" s="30"/>
      <c r="K122" s="30"/>
      <c r="L122" s="30"/>
      <c r="M122" s="30"/>
      <c r="N122" s="30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</row>
    <row r="123" spans="1:98" s="32" customFormat="1">
      <c r="A123" s="27"/>
      <c r="B123" s="47" t="s">
        <v>923</v>
      </c>
      <c r="C123" s="30"/>
      <c r="D123" s="30"/>
      <c r="E123" s="30"/>
      <c r="F123" s="30"/>
      <c r="G123" s="30"/>
      <c r="H123" s="36"/>
      <c r="I123" s="30"/>
      <c r="J123" s="30"/>
      <c r="K123" s="30"/>
      <c r="L123" s="30"/>
      <c r="M123" s="30"/>
      <c r="N123" s="30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</row>
    <row r="124" spans="1:98" s="32" customFormat="1">
      <c r="A124" s="27"/>
      <c r="B124" s="47" t="s">
        <v>924</v>
      </c>
      <c r="C124" s="30"/>
      <c r="D124" s="30"/>
      <c r="E124" s="30"/>
      <c r="F124" s="30"/>
      <c r="G124" s="30"/>
      <c r="H124" s="36"/>
      <c r="I124" s="30"/>
      <c r="J124" s="30"/>
      <c r="K124" s="30"/>
      <c r="L124" s="30"/>
      <c r="M124" s="30"/>
      <c r="N124" s="30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</row>
    <row r="125" spans="1:98" s="32" customFormat="1">
      <c r="A125" s="27"/>
      <c r="B125" s="47" t="s">
        <v>925</v>
      </c>
      <c r="C125" s="30"/>
      <c r="D125" s="30"/>
      <c r="E125" s="30"/>
      <c r="F125" s="30"/>
      <c r="G125" s="30"/>
      <c r="H125" s="36"/>
      <c r="I125" s="30"/>
      <c r="J125" s="30"/>
      <c r="K125" s="30"/>
      <c r="L125" s="30"/>
      <c r="M125" s="30"/>
      <c r="N125" s="30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</row>
    <row r="126" spans="1:98" s="32" customFormat="1">
      <c r="A126" s="27"/>
      <c r="B126" s="47" t="s">
        <v>926</v>
      </c>
      <c r="C126" s="30"/>
      <c r="D126" s="30"/>
      <c r="E126" s="30"/>
      <c r="F126" s="30"/>
      <c r="G126" s="30"/>
      <c r="H126" s="36"/>
      <c r="I126" s="30"/>
      <c r="J126" s="30"/>
      <c r="K126" s="30"/>
      <c r="L126" s="30"/>
      <c r="M126" s="30"/>
      <c r="N126" s="30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</row>
    <row r="127" spans="1:98" s="32" customFormat="1">
      <c r="A127" s="27"/>
      <c r="B127" s="47" t="s">
        <v>927</v>
      </c>
      <c r="C127" s="30"/>
      <c r="D127" s="30"/>
      <c r="E127" s="30"/>
      <c r="F127" s="30"/>
      <c r="G127" s="30"/>
      <c r="H127" s="36"/>
      <c r="I127" s="30"/>
      <c r="J127" s="30"/>
      <c r="K127" s="30"/>
      <c r="L127" s="30"/>
      <c r="M127" s="30"/>
      <c r="N127" s="30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</row>
    <row r="128" spans="1:98" s="32" customFormat="1">
      <c r="A128" s="27"/>
      <c r="B128" s="47" t="s">
        <v>929</v>
      </c>
      <c r="C128" s="30"/>
      <c r="D128" s="30"/>
      <c r="E128" s="30"/>
      <c r="F128" s="30"/>
      <c r="G128" s="30"/>
      <c r="H128" s="36"/>
      <c r="I128" s="30"/>
      <c r="J128" s="30"/>
      <c r="K128" s="30"/>
      <c r="L128" s="30"/>
      <c r="M128" s="30"/>
      <c r="N128" s="30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</row>
    <row r="129" spans="1:98" s="32" customFormat="1">
      <c r="A129" s="27"/>
      <c r="B129" s="47" t="s">
        <v>930</v>
      </c>
      <c r="C129" s="30"/>
      <c r="D129" s="30"/>
      <c r="E129" s="30"/>
      <c r="F129" s="30"/>
      <c r="G129" s="30"/>
      <c r="H129" s="36"/>
      <c r="I129" s="30"/>
      <c r="J129" s="30"/>
      <c r="K129" s="30"/>
      <c r="L129" s="30"/>
      <c r="M129" s="30"/>
      <c r="N129" s="30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</row>
    <row r="130" spans="1:98" s="32" customFormat="1">
      <c r="A130" s="27"/>
      <c r="B130" s="47" t="s">
        <v>931</v>
      </c>
      <c r="C130" s="30"/>
      <c r="D130" s="30"/>
      <c r="E130" s="30"/>
      <c r="F130" s="30"/>
      <c r="G130" s="30"/>
      <c r="H130" s="36"/>
      <c r="I130" s="30"/>
      <c r="J130" s="30"/>
      <c r="K130" s="30"/>
      <c r="L130" s="30"/>
      <c r="M130" s="30"/>
      <c r="N130" s="30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</row>
    <row r="131" spans="1:98" s="32" customFormat="1">
      <c r="A131" s="27"/>
      <c r="B131" s="47" t="s">
        <v>934</v>
      </c>
      <c r="C131" s="30"/>
      <c r="D131" s="30"/>
      <c r="E131" s="30"/>
      <c r="F131" s="30"/>
      <c r="G131" s="30"/>
      <c r="H131" s="36"/>
      <c r="I131" s="30"/>
      <c r="J131" s="30"/>
      <c r="K131" s="30"/>
      <c r="L131" s="30"/>
      <c r="M131" s="30"/>
      <c r="N131" s="30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</row>
    <row r="132" spans="1:98" s="32" customFormat="1">
      <c r="A132" s="27"/>
      <c r="B132" s="47" t="s">
        <v>935</v>
      </c>
      <c r="C132" s="30"/>
      <c r="D132" s="30"/>
      <c r="E132" s="30"/>
      <c r="F132" s="30"/>
      <c r="G132" s="30"/>
      <c r="H132" s="36"/>
      <c r="I132" s="30"/>
      <c r="J132" s="30"/>
      <c r="K132" s="30"/>
      <c r="L132" s="30"/>
      <c r="M132" s="30"/>
      <c r="N132" s="30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</row>
    <row r="133" spans="1:98" s="32" customFormat="1">
      <c r="A133" s="27"/>
      <c r="B133" s="47" t="s">
        <v>937</v>
      </c>
      <c r="C133" s="30"/>
      <c r="D133" s="30"/>
      <c r="E133" s="30"/>
      <c r="F133" s="30"/>
      <c r="G133" s="30"/>
      <c r="H133" s="36"/>
      <c r="I133" s="30"/>
      <c r="J133" s="30"/>
      <c r="K133" s="30"/>
      <c r="L133" s="30"/>
      <c r="M133" s="30"/>
      <c r="N133" s="30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</row>
    <row r="134" spans="1:98" s="32" customFormat="1">
      <c r="A134" s="27"/>
      <c r="B134" s="47" t="s">
        <v>114</v>
      </c>
      <c r="C134" s="30"/>
      <c r="D134" s="30"/>
      <c r="E134" s="30"/>
      <c r="F134" s="30"/>
      <c r="G134" s="30"/>
      <c r="H134" s="36"/>
      <c r="I134" s="30"/>
      <c r="J134" s="30"/>
      <c r="K134" s="30"/>
      <c r="L134" s="30"/>
      <c r="M134" s="30"/>
      <c r="N134" s="30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</row>
    <row r="135" spans="1:98" s="32" customFormat="1">
      <c r="A135" s="27"/>
      <c r="B135" s="47" t="s">
        <v>939</v>
      </c>
      <c r="C135" s="30"/>
      <c r="D135" s="30"/>
      <c r="E135" s="30"/>
      <c r="F135" s="30"/>
      <c r="G135" s="30"/>
      <c r="H135" s="36"/>
      <c r="I135" s="30"/>
      <c r="J135" s="30"/>
      <c r="K135" s="30"/>
      <c r="L135" s="30"/>
      <c r="M135" s="30"/>
      <c r="N135" s="30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</row>
    <row r="136" spans="1:98" s="32" customFormat="1">
      <c r="A136" s="27"/>
      <c r="B136" s="47" t="s">
        <v>941</v>
      </c>
      <c r="C136" s="30"/>
      <c r="D136" s="30"/>
      <c r="E136" s="30"/>
      <c r="F136" s="30"/>
      <c r="G136" s="30"/>
      <c r="H136" s="36"/>
      <c r="I136" s="30"/>
      <c r="J136" s="30"/>
      <c r="K136" s="30"/>
      <c r="L136" s="30"/>
      <c r="M136" s="30"/>
      <c r="N136" s="30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</row>
    <row r="137" spans="1:98" s="32" customFormat="1">
      <c r="A137" s="27"/>
      <c r="B137" s="47" t="s">
        <v>942</v>
      </c>
      <c r="C137" s="30"/>
      <c r="D137" s="30"/>
      <c r="E137" s="30"/>
      <c r="F137" s="30"/>
      <c r="G137" s="30"/>
      <c r="H137" s="36"/>
      <c r="I137" s="30"/>
      <c r="J137" s="30"/>
      <c r="K137" s="30"/>
      <c r="L137" s="30"/>
      <c r="M137" s="30"/>
      <c r="N137" s="30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</row>
    <row r="138" spans="1:98" s="32" customFormat="1">
      <c r="A138" s="27"/>
      <c r="B138" s="47" t="s">
        <v>943</v>
      </c>
      <c r="C138" s="30"/>
      <c r="D138" s="30"/>
      <c r="E138" s="30"/>
      <c r="F138" s="30"/>
      <c r="G138" s="30"/>
      <c r="H138" s="36"/>
      <c r="I138" s="30"/>
      <c r="J138" s="30"/>
      <c r="K138" s="30"/>
      <c r="L138" s="30"/>
      <c r="M138" s="30"/>
      <c r="N138" s="30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</row>
    <row r="139" spans="1:98" s="32" customFormat="1">
      <c r="A139" s="27"/>
      <c r="B139" s="47" t="s">
        <v>944</v>
      </c>
      <c r="C139" s="30"/>
      <c r="D139" s="30"/>
      <c r="E139" s="30"/>
      <c r="F139" s="30"/>
      <c r="G139" s="30"/>
      <c r="H139" s="36"/>
      <c r="I139" s="30"/>
      <c r="J139" s="30"/>
      <c r="K139" s="30"/>
      <c r="L139" s="30"/>
      <c r="M139" s="30"/>
      <c r="N139" s="30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</row>
    <row r="140" spans="1:98" s="32" customFormat="1">
      <c r="A140" s="27"/>
      <c r="B140" s="47" t="s">
        <v>945</v>
      </c>
      <c r="C140" s="30"/>
      <c r="D140" s="30"/>
      <c r="E140" s="30"/>
      <c r="F140" s="30"/>
      <c r="G140" s="30"/>
      <c r="H140" s="36"/>
      <c r="I140" s="30"/>
      <c r="J140" s="30"/>
      <c r="K140" s="30"/>
      <c r="L140" s="30"/>
      <c r="M140" s="30"/>
      <c r="N140" s="30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</row>
    <row r="141" spans="1:98" s="32" customFormat="1" ht="12.75" customHeight="1">
      <c r="A141" s="27"/>
      <c r="B141" s="47" t="s">
        <v>947</v>
      </c>
      <c r="C141" s="30"/>
      <c r="D141" s="30"/>
      <c r="E141" s="30"/>
      <c r="F141" s="30"/>
      <c r="G141" s="30"/>
      <c r="H141" s="36"/>
      <c r="I141" s="30"/>
      <c r="J141" s="30"/>
      <c r="K141" s="30"/>
      <c r="L141" s="30"/>
      <c r="M141" s="30"/>
      <c r="N141" s="30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</row>
    <row r="142" spans="1:98" s="32" customFormat="1" ht="12.75" customHeight="1">
      <c r="A142" s="27"/>
      <c r="B142" s="47" t="s">
        <v>948</v>
      </c>
      <c r="C142" s="30"/>
      <c r="D142" s="30"/>
      <c r="E142" s="30"/>
      <c r="F142" s="30"/>
      <c r="G142" s="30"/>
      <c r="H142" s="36"/>
      <c r="I142" s="30"/>
      <c r="J142" s="30"/>
      <c r="K142" s="30"/>
      <c r="L142" s="30"/>
      <c r="M142" s="30"/>
      <c r="N142" s="30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</row>
    <row r="143" spans="1:98" s="32" customFormat="1">
      <c r="A143" s="27"/>
      <c r="B143" s="47" t="s">
        <v>950</v>
      </c>
      <c r="C143" s="30"/>
      <c r="D143" s="30"/>
      <c r="E143" s="30"/>
      <c r="F143" s="30"/>
      <c r="G143" s="30"/>
      <c r="H143" s="36"/>
      <c r="I143" s="30"/>
      <c r="J143" s="30"/>
      <c r="K143" s="30"/>
      <c r="L143" s="30"/>
      <c r="M143" s="30"/>
      <c r="N143" s="30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</row>
    <row r="144" spans="1:98" s="32" customFormat="1" ht="12.75" customHeight="1">
      <c r="A144" s="27"/>
      <c r="B144" s="47" t="s">
        <v>951</v>
      </c>
      <c r="C144" s="30"/>
      <c r="D144" s="30"/>
      <c r="E144" s="30"/>
      <c r="F144" s="30"/>
      <c r="G144" s="30"/>
      <c r="H144" s="36"/>
      <c r="I144" s="30"/>
      <c r="J144" s="30"/>
      <c r="K144" s="30"/>
      <c r="L144" s="30"/>
      <c r="M144" s="30"/>
      <c r="N144" s="30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</row>
    <row r="145" spans="1:98" s="32" customFormat="1">
      <c r="A145" s="27"/>
      <c r="B145" s="47" t="s">
        <v>952</v>
      </c>
      <c r="C145" s="30"/>
      <c r="D145" s="30"/>
      <c r="E145" s="30"/>
      <c r="F145" s="30"/>
      <c r="G145" s="30"/>
      <c r="H145" s="36"/>
      <c r="I145" s="30"/>
      <c r="J145" s="30"/>
      <c r="K145" s="30"/>
      <c r="L145" s="30"/>
      <c r="M145" s="30"/>
      <c r="N145" s="30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</row>
    <row r="146" spans="1:98" s="32" customFormat="1">
      <c r="A146" s="27"/>
      <c r="B146" s="47" t="s">
        <v>953</v>
      </c>
      <c r="C146" s="30"/>
      <c r="D146" s="30"/>
      <c r="E146" s="30"/>
      <c r="F146" s="30"/>
      <c r="G146" s="30"/>
      <c r="H146" s="36"/>
      <c r="I146" s="30"/>
      <c r="J146" s="30"/>
      <c r="K146" s="30"/>
      <c r="L146" s="30"/>
      <c r="M146" s="30"/>
      <c r="N146" s="30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</row>
    <row r="147" spans="1:98" s="32" customFormat="1" ht="12.75" customHeight="1">
      <c r="A147" s="27"/>
      <c r="B147" s="47" t="s">
        <v>954</v>
      </c>
      <c r="C147" s="30"/>
      <c r="D147" s="30"/>
      <c r="E147" s="30"/>
      <c r="F147" s="30"/>
      <c r="G147" s="30"/>
      <c r="H147" s="36"/>
      <c r="I147" s="30"/>
      <c r="J147" s="30"/>
      <c r="K147" s="30"/>
      <c r="L147" s="30"/>
      <c r="M147" s="30"/>
      <c r="N147" s="30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</row>
    <row r="148" spans="1:98" s="32" customFormat="1">
      <c r="A148" s="27"/>
      <c r="B148" s="47" t="s">
        <v>955</v>
      </c>
      <c r="C148" s="30"/>
      <c r="D148" s="30"/>
      <c r="E148" s="30"/>
      <c r="F148" s="30"/>
      <c r="G148" s="30"/>
      <c r="H148" s="36"/>
      <c r="I148" s="30"/>
      <c r="J148" s="30"/>
      <c r="K148" s="30"/>
      <c r="L148" s="30"/>
      <c r="M148" s="30"/>
      <c r="N148" s="30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</row>
    <row r="149" spans="1:98" s="32" customFormat="1">
      <c r="A149" s="27"/>
      <c r="B149" s="47" t="s">
        <v>956</v>
      </c>
      <c r="C149" s="30"/>
      <c r="D149" s="30"/>
      <c r="E149" s="30"/>
      <c r="F149" s="30"/>
      <c r="G149" s="30"/>
      <c r="H149" s="36"/>
      <c r="I149" s="30"/>
      <c r="J149" s="30"/>
      <c r="K149" s="30"/>
      <c r="L149" s="30"/>
      <c r="M149" s="30"/>
      <c r="N149" s="30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</row>
    <row r="150" spans="1:98" s="32" customFormat="1">
      <c r="A150" s="27"/>
      <c r="B150" s="47" t="s">
        <v>957</v>
      </c>
      <c r="C150" s="30"/>
      <c r="D150" s="30"/>
      <c r="E150" s="30"/>
      <c r="F150" s="30"/>
      <c r="G150" s="30"/>
      <c r="H150" s="36"/>
      <c r="I150" s="30"/>
      <c r="J150" s="30"/>
      <c r="K150" s="30"/>
      <c r="L150" s="30"/>
      <c r="M150" s="30"/>
      <c r="N150" s="30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</row>
    <row r="151" spans="1:98" s="32" customFormat="1" ht="12.75" customHeight="1">
      <c r="A151" s="27"/>
      <c r="B151" s="47" t="s">
        <v>958</v>
      </c>
      <c r="C151" s="30"/>
      <c r="D151" s="30"/>
      <c r="E151" s="30"/>
      <c r="F151" s="30"/>
      <c r="G151" s="30"/>
      <c r="H151" s="36"/>
      <c r="I151" s="30"/>
      <c r="J151" s="30"/>
      <c r="K151" s="30"/>
      <c r="L151" s="30"/>
      <c r="M151" s="30"/>
      <c r="N151" s="30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</row>
    <row r="152" spans="1:98" s="32" customFormat="1">
      <c r="A152" s="27"/>
      <c r="B152" s="47" t="s">
        <v>959</v>
      </c>
      <c r="C152" s="30"/>
      <c r="D152" s="30"/>
      <c r="E152" s="30"/>
      <c r="F152" s="30"/>
      <c r="G152" s="30"/>
      <c r="H152" s="36"/>
      <c r="I152" s="30"/>
      <c r="J152" s="30"/>
      <c r="K152" s="30"/>
      <c r="L152" s="30"/>
      <c r="M152" s="30"/>
      <c r="N152" s="30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</row>
    <row r="153" spans="1:98" s="32" customFormat="1">
      <c r="A153" s="27"/>
      <c r="B153" s="47" t="s">
        <v>960</v>
      </c>
      <c r="C153" s="30"/>
      <c r="D153" s="30"/>
      <c r="E153" s="30"/>
      <c r="F153" s="30"/>
      <c r="G153" s="30"/>
      <c r="H153" s="36"/>
      <c r="I153" s="30"/>
      <c r="J153" s="30"/>
      <c r="K153" s="30"/>
      <c r="L153" s="30"/>
      <c r="M153" s="30"/>
      <c r="N153" s="30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</row>
    <row r="154" spans="1:98" s="32" customFormat="1" ht="12.75" customHeight="1">
      <c r="A154" s="27"/>
      <c r="B154" s="47" t="s">
        <v>961</v>
      </c>
      <c r="C154" s="30"/>
      <c r="D154" s="30"/>
      <c r="E154" s="30"/>
      <c r="F154" s="30"/>
      <c r="G154" s="30"/>
      <c r="H154" s="36"/>
      <c r="I154" s="30"/>
      <c r="J154" s="30"/>
      <c r="K154" s="30"/>
      <c r="L154" s="30"/>
      <c r="M154" s="30"/>
      <c r="N154" s="30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</row>
    <row r="155" spans="1:98" s="32" customFormat="1">
      <c r="A155" s="27"/>
      <c r="B155" s="47" t="s">
        <v>963</v>
      </c>
      <c r="C155" s="30"/>
      <c r="D155" s="30"/>
      <c r="E155" s="30"/>
      <c r="F155" s="30"/>
      <c r="G155" s="30"/>
      <c r="H155" s="36"/>
      <c r="I155" s="30"/>
      <c r="J155" s="30"/>
      <c r="K155" s="30"/>
      <c r="L155" s="30"/>
      <c r="M155" s="30"/>
      <c r="N155" s="30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</row>
    <row r="156" spans="1:98" s="32" customFormat="1">
      <c r="A156" s="27"/>
      <c r="B156" s="47" t="s">
        <v>965</v>
      </c>
      <c r="C156" s="30"/>
      <c r="D156" s="30"/>
      <c r="E156" s="30"/>
      <c r="F156" s="30"/>
      <c r="G156" s="30"/>
      <c r="H156" s="36"/>
      <c r="I156" s="30"/>
      <c r="J156" s="30"/>
      <c r="K156" s="30"/>
      <c r="L156" s="30"/>
      <c r="M156" s="30"/>
      <c r="N156" s="30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</row>
    <row r="157" spans="1:98" s="32" customFormat="1" ht="12.75" customHeight="1">
      <c r="A157" s="27"/>
      <c r="B157" s="47" t="s">
        <v>966</v>
      </c>
      <c r="C157" s="30"/>
      <c r="D157" s="30"/>
      <c r="E157" s="30"/>
      <c r="F157" s="30"/>
      <c r="G157" s="30"/>
      <c r="H157" s="36"/>
      <c r="I157" s="30"/>
      <c r="J157" s="30"/>
      <c r="K157" s="30"/>
      <c r="L157" s="30"/>
      <c r="M157" s="30"/>
      <c r="N157" s="30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</row>
    <row r="158" spans="1:98" s="32" customFormat="1">
      <c r="A158" s="27"/>
      <c r="B158" s="47" t="s">
        <v>967</v>
      </c>
      <c r="C158" s="30"/>
      <c r="D158" s="30"/>
      <c r="E158" s="30"/>
      <c r="F158" s="30"/>
      <c r="G158" s="30"/>
      <c r="H158" s="36"/>
      <c r="I158" s="30"/>
      <c r="J158" s="30"/>
      <c r="K158" s="30"/>
      <c r="L158" s="30"/>
      <c r="M158" s="30"/>
      <c r="N158" s="30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</row>
    <row r="159" spans="1:98" s="32" customFormat="1" ht="12.75" customHeight="1">
      <c r="A159" s="27"/>
      <c r="B159" s="47" t="s">
        <v>968</v>
      </c>
      <c r="C159" s="30"/>
      <c r="D159" s="30"/>
      <c r="E159" s="30"/>
      <c r="F159" s="30"/>
      <c r="G159" s="30"/>
      <c r="H159" s="36"/>
      <c r="I159" s="30"/>
      <c r="J159" s="30"/>
      <c r="K159" s="30"/>
      <c r="L159" s="30"/>
      <c r="M159" s="30"/>
      <c r="N159" s="30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</row>
    <row r="160" spans="1:98" s="32" customFormat="1" ht="12.75" customHeight="1">
      <c r="A160" s="27"/>
      <c r="B160" s="47" t="s">
        <v>969</v>
      </c>
      <c r="C160" s="30"/>
      <c r="D160" s="30"/>
      <c r="E160" s="30"/>
      <c r="F160" s="30"/>
      <c r="G160" s="30"/>
      <c r="H160" s="36"/>
      <c r="I160" s="30"/>
      <c r="J160" s="30"/>
      <c r="K160" s="30"/>
      <c r="L160" s="30"/>
      <c r="M160" s="30"/>
      <c r="N160" s="30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</row>
    <row r="161" spans="1:98" s="32" customFormat="1">
      <c r="A161" s="27"/>
      <c r="B161" s="47" t="s">
        <v>970</v>
      </c>
      <c r="C161" s="30"/>
      <c r="D161" s="30"/>
      <c r="E161" s="30"/>
      <c r="F161" s="30"/>
      <c r="G161" s="30"/>
      <c r="H161" s="36"/>
      <c r="I161" s="30"/>
      <c r="J161" s="30"/>
      <c r="K161" s="30"/>
      <c r="L161" s="30"/>
      <c r="M161" s="30"/>
      <c r="N161" s="30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</row>
    <row r="162" spans="1:98" s="32" customFormat="1">
      <c r="A162" s="27"/>
      <c r="B162" s="47" t="s">
        <v>971</v>
      </c>
      <c r="C162" s="30"/>
      <c r="D162" s="30"/>
      <c r="E162" s="30"/>
      <c r="F162" s="30"/>
      <c r="G162" s="30"/>
      <c r="H162" s="36"/>
      <c r="I162" s="30"/>
      <c r="J162" s="30"/>
      <c r="K162" s="30"/>
      <c r="L162" s="30"/>
      <c r="M162" s="30"/>
      <c r="N162" s="30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</row>
    <row r="163" spans="1:98" s="32" customFormat="1">
      <c r="A163" s="27"/>
      <c r="B163" s="47" t="s">
        <v>972</v>
      </c>
      <c r="C163" s="30"/>
      <c r="D163" s="30"/>
      <c r="E163" s="30"/>
      <c r="F163" s="30"/>
      <c r="G163" s="30"/>
      <c r="H163" s="36"/>
      <c r="I163" s="30"/>
      <c r="J163" s="30"/>
      <c r="K163" s="30"/>
      <c r="L163" s="30"/>
      <c r="M163" s="30"/>
      <c r="N163" s="30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</row>
    <row r="164" spans="1:98" s="32" customFormat="1">
      <c r="A164" s="27"/>
      <c r="B164" s="47" t="s">
        <v>973</v>
      </c>
      <c r="C164" s="30"/>
      <c r="D164" s="30"/>
      <c r="E164" s="30"/>
      <c r="F164" s="30"/>
      <c r="G164" s="30"/>
      <c r="H164" s="36"/>
      <c r="I164" s="30"/>
      <c r="J164" s="30"/>
      <c r="K164" s="30"/>
      <c r="L164" s="30"/>
      <c r="M164" s="30"/>
      <c r="N164" s="30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</row>
    <row r="165" spans="1:98" s="32" customFormat="1">
      <c r="A165" s="27"/>
      <c r="B165" s="47" t="s">
        <v>976</v>
      </c>
      <c r="C165" s="30"/>
      <c r="D165" s="30"/>
      <c r="E165" s="30"/>
      <c r="F165" s="30"/>
      <c r="G165" s="30"/>
      <c r="H165" s="36"/>
      <c r="I165" s="30"/>
      <c r="J165" s="30"/>
      <c r="K165" s="30"/>
      <c r="L165" s="30"/>
      <c r="M165" s="30"/>
      <c r="N165" s="30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</row>
    <row r="166" spans="1:98" s="32" customFormat="1">
      <c r="A166" s="27"/>
      <c r="B166" s="47" t="s">
        <v>977</v>
      </c>
      <c r="C166" s="30"/>
      <c r="D166" s="30"/>
      <c r="E166" s="30"/>
      <c r="F166" s="30"/>
      <c r="G166" s="30"/>
      <c r="H166" s="36"/>
      <c r="I166" s="30"/>
      <c r="J166" s="30"/>
      <c r="K166" s="30"/>
      <c r="L166" s="30"/>
      <c r="M166" s="30"/>
      <c r="N166" s="30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</row>
    <row r="167" spans="1:98" s="32" customFormat="1">
      <c r="A167" s="27"/>
      <c r="B167" s="47" t="s">
        <v>978</v>
      </c>
      <c r="C167" s="30"/>
      <c r="D167" s="30"/>
      <c r="E167" s="30"/>
      <c r="F167" s="30"/>
      <c r="G167" s="30"/>
      <c r="H167" s="36"/>
      <c r="I167" s="30"/>
      <c r="J167" s="30"/>
      <c r="K167" s="30"/>
      <c r="L167" s="30"/>
      <c r="M167" s="30"/>
      <c r="N167" s="30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</row>
    <row r="168" spans="1:98" s="32" customFormat="1" ht="12.75" customHeight="1">
      <c r="A168" s="27"/>
      <c r="B168" s="47" t="s">
        <v>979</v>
      </c>
      <c r="C168" s="30"/>
      <c r="D168" s="30"/>
      <c r="E168" s="30"/>
      <c r="F168" s="30"/>
      <c r="G168" s="30"/>
      <c r="H168" s="36"/>
      <c r="I168" s="30"/>
      <c r="J168" s="30"/>
      <c r="K168" s="30"/>
      <c r="L168" s="30"/>
      <c r="M168" s="30"/>
      <c r="N168" s="30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</row>
    <row r="169" spans="1:98" s="32" customFormat="1" ht="12.75" customHeight="1">
      <c r="A169" s="27"/>
      <c r="B169" s="47" t="s">
        <v>985</v>
      </c>
      <c r="C169" s="30"/>
      <c r="D169" s="30"/>
      <c r="E169" s="30"/>
      <c r="F169" s="30"/>
      <c r="G169" s="30"/>
      <c r="H169" s="36"/>
      <c r="I169" s="30"/>
      <c r="J169" s="30"/>
      <c r="K169" s="30"/>
      <c r="L169" s="30"/>
      <c r="M169" s="30"/>
      <c r="N169" s="30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</row>
    <row r="170" spans="1:98" s="32" customFormat="1">
      <c r="A170" s="27"/>
      <c r="B170" s="47" t="s">
        <v>987</v>
      </c>
      <c r="C170" s="30"/>
      <c r="D170" s="30"/>
      <c r="E170" s="30"/>
      <c r="F170" s="30"/>
      <c r="G170" s="30"/>
      <c r="H170" s="36"/>
      <c r="I170" s="30"/>
      <c r="J170" s="30"/>
      <c r="K170" s="30"/>
      <c r="L170" s="30"/>
      <c r="M170" s="30"/>
      <c r="N170" s="30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</row>
    <row r="171" spans="1:98" s="32" customFormat="1" ht="12.75" customHeight="1">
      <c r="A171" s="27"/>
      <c r="B171" s="47" t="s">
        <v>988</v>
      </c>
      <c r="C171" s="30"/>
      <c r="D171" s="30"/>
      <c r="E171" s="30"/>
      <c r="F171" s="30"/>
      <c r="G171" s="30"/>
      <c r="H171" s="36"/>
      <c r="I171" s="30"/>
      <c r="J171" s="30"/>
      <c r="K171" s="30"/>
      <c r="L171" s="30"/>
      <c r="M171" s="30"/>
      <c r="N171" s="30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</row>
    <row r="172" spans="1:98" s="32" customFormat="1">
      <c r="A172" s="27"/>
      <c r="B172" s="47" t="s">
        <v>989</v>
      </c>
      <c r="C172" s="30"/>
      <c r="D172" s="30"/>
      <c r="E172" s="30"/>
      <c r="F172" s="30"/>
      <c r="G172" s="30"/>
      <c r="H172" s="36"/>
      <c r="I172" s="30"/>
      <c r="J172" s="30"/>
      <c r="K172" s="30"/>
      <c r="L172" s="30"/>
      <c r="M172" s="30"/>
      <c r="N172" s="30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</row>
    <row r="173" spans="1:98" s="32" customFormat="1">
      <c r="A173" s="27"/>
      <c r="B173" s="47" t="s">
        <v>990</v>
      </c>
      <c r="C173" s="30"/>
      <c r="D173" s="30"/>
      <c r="E173" s="30"/>
      <c r="F173" s="30"/>
      <c r="G173" s="30"/>
      <c r="H173" s="36"/>
      <c r="I173" s="30"/>
      <c r="J173" s="30"/>
      <c r="K173" s="30"/>
      <c r="L173" s="30"/>
      <c r="M173" s="30"/>
      <c r="N173" s="30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</row>
    <row r="174" spans="1:98" s="32" customFormat="1">
      <c r="A174" s="27"/>
      <c r="B174" s="47" t="s">
        <v>991</v>
      </c>
      <c r="C174" s="30"/>
      <c r="D174" s="30"/>
      <c r="E174" s="30"/>
      <c r="F174" s="30"/>
      <c r="G174" s="30"/>
      <c r="H174" s="36"/>
      <c r="I174" s="30"/>
      <c r="J174" s="30"/>
      <c r="K174" s="30"/>
      <c r="L174" s="30"/>
      <c r="M174" s="30"/>
      <c r="N174" s="30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</row>
    <row r="175" spans="1:98" s="32" customFormat="1">
      <c r="A175" s="27"/>
      <c r="B175" s="47" t="s">
        <v>992</v>
      </c>
      <c r="C175" s="30"/>
      <c r="D175" s="30"/>
      <c r="E175" s="30"/>
      <c r="F175" s="30"/>
      <c r="G175" s="30"/>
      <c r="H175" s="36"/>
      <c r="I175" s="30"/>
      <c r="J175" s="30"/>
      <c r="K175" s="30"/>
      <c r="L175" s="30"/>
      <c r="M175" s="30"/>
      <c r="N175" s="30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</row>
    <row r="176" spans="1:98" s="32" customFormat="1">
      <c r="A176" s="27"/>
      <c r="B176" s="47" t="s">
        <v>993</v>
      </c>
      <c r="C176" s="30"/>
      <c r="D176" s="30"/>
      <c r="E176" s="30"/>
      <c r="F176" s="30"/>
      <c r="G176" s="30"/>
      <c r="H176" s="36"/>
      <c r="I176" s="30"/>
      <c r="J176" s="30"/>
      <c r="K176" s="30"/>
      <c r="L176" s="30"/>
      <c r="M176" s="30"/>
      <c r="N176" s="30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</row>
    <row r="177" spans="1:98" s="32" customFormat="1">
      <c r="A177" s="27"/>
      <c r="B177" s="47" t="s">
        <v>994</v>
      </c>
      <c r="C177" s="30"/>
      <c r="D177" s="30"/>
      <c r="E177" s="30"/>
      <c r="F177" s="30"/>
      <c r="G177" s="30"/>
      <c r="H177" s="36"/>
      <c r="I177" s="30"/>
      <c r="J177" s="30"/>
      <c r="K177" s="30"/>
      <c r="L177" s="30"/>
      <c r="M177" s="30"/>
      <c r="N177" s="30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</row>
    <row r="178" spans="1:98" s="32" customFormat="1">
      <c r="A178" s="27"/>
      <c r="B178" s="47" t="s">
        <v>995</v>
      </c>
      <c r="C178" s="30"/>
      <c r="D178" s="30"/>
      <c r="E178" s="30"/>
      <c r="F178" s="30"/>
      <c r="G178" s="30"/>
      <c r="H178" s="36"/>
      <c r="I178" s="30"/>
      <c r="J178" s="30"/>
      <c r="K178" s="30"/>
      <c r="L178" s="30"/>
      <c r="M178" s="30"/>
      <c r="N178" s="30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</row>
    <row r="179" spans="1:98" s="32" customFormat="1">
      <c r="A179" s="27"/>
      <c r="B179" s="47" t="s">
        <v>996</v>
      </c>
      <c r="C179" s="30"/>
      <c r="D179" s="30"/>
      <c r="E179" s="30"/>
      <c r="F179" s="30"/>
      <c r="G179" s="30"/>
      <c r="H179" s="36"/>
      <c r="I179" s="30"/>
      <c r="J179" s="30"/>
      <c r="K179" s="30"/>
      <c r="L179" s="30"/>
      <c r="M179" s="30"/>
      <c r="N179" s="30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</row>
    <row r="180" spans="1:98" s="32" customFormat="1">
      <c r="A180" s="27"/>
      <c r="B180" s="47" t="s">
        <v>997</v>
      </c>
      <c r="C180" s="30"/>
      <c r="D180" s="30"/>
      <c r="E180" s="30"/>
      <c r="F180" s="30"/>
      <c r="G180" s="30"/>
      <c r="H180" s="36"/>
      <c r="I180" s="30"/>
      <c r="J180" s="30"/>
      <c r="K180" s="30"/>
      <c r="L180" s="30"/>
      <c r="M180" s="30"/>
      <c r="N180" s="30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</row>
    <row r="181" spans="1:98" s="32" customFormat="1">
      <c r="A181" s="27"/>
      <c r="B181" s="47" t="s">
        <v>998</v>
      </c>
      <c r="C181" s="30"/>
      <c r="D181" s="30"/>
      <c r="E181" s="30"/>
      <c r="F181" s="30"/>
      <c r="G181" s="30"/>
      <c r="H181" s="36"/>
      <c r="I181" s="30"/>
      <c r="J181" s="30"/>
      <c r="K181" s="30"/>
      <c r="L181" s="30"/>
      <c r="M181" s="30"/>
      <c r="N181" s="30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</row>
    <row r="182" spans="1:98" s="32" customFormat="1">
      <c r="A182" s="27"/>
      <c r="B182" s="47" t="s">
        <v>999</v>
      </c>
      <c r="C182" s="30"/>
      <c r="D182" s="30"/>
      <c r="E182" s="30"/>
      <c r="F182" s="30"/>
      <c r="G182" s="30"/>
      <c r="H182" s="36"/>
      <c r="I182" s="30"/>
      <c r="J182" s="30"/>
      <c r="K182" s="30"/>
      <c r="L182" s="30"/>
      <c r="M182" s="30"/>
      <c r="N182" s="30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</row>
    <row r="183" spans="1:98" s="32" customFormat="1">
      <c r="A183" s="27"/>
      <c r="B183" s="47" t="s">
        <v>1001</v>
      </c>
      <c r="C183" s="30"/>
      <c r="D183" s="30"/>
      <c r="E183" s="30"/>
      <c r="F183" s="30"/>
      <c r="G183" s="30"/>
      <c r="H183" s="36"/>
      <c r="I183" s="30"/>
      <c r="J183" s="30"/>
      <c r="K183" s="30"/>
      <c r="L183" s="30"/>
      <c r="M183" s="30"/>
      <c r="N183" s="30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</row>
    <row r="184" spans="1:98" s="32" customFormat="1">
      <c r="A184" s="27"/>
      <c r="B184" s="47" t="s">
        <v>1002</v>
      </c>
      <c r="C184" s="30"/>
      <c r="D184" s="30"/>
      <c r="E184" s="30"/>
      <c r="F184" s="30"/>
      <c r="G184" s="30"/>
      <c r="H184" s="36"/>
      <c r="I184" s="30"/>
      <c r="J184" s="30"/>
      <c r="K184" s="30"/>
      <c r="L184" s="30"/>
      <c r="M184" s="30"/>
      <c r="N184" s="30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</row>
    <row r="185" spans="1:98" s="32" customFormat="1">
      <c r="A185" s="27"/>
      <c r="B185" s="47" t="s">
        <v>1003</v>
      </c>
      <c r="C185" s="30"/>
      <c r="D185" s="30"/>
      <c r="E185" s="30"/>
      <c r="F185" s="30"/>
      <c r="G185" s="30"/>
      <c r="H185" s="36"/>
      <c r="I185" s="30"/>
      <c r="J185" s="30"/>
      <c r="K185" s="30"/>
      <c r="L185" s="30"/>
      <c r="M185" s="30"/>
      <c r="N185" s="30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</row>
    <row r="186" spans="1:98" s="32" customFormat="1" ht="12.75" customHeight="1">
      <c r="A186" s="27"/>
      <c r="B186" s="47" t="s">
        <v>1004</v>
      </c>
      <c r="C186" s="30"/>
      <c r="D186" s="30"/>
      <c r="E186" s="30"/>
      <c r="F186" s="30"/>
      <c r="G186" s="30"/>
      <c r="H186" s="36"/>
      <c r="I186" s="30"/>
      <c r="J186" s="30"/>
      <c r="K186" s="30"/>
      <c r="L186" s="30"/>
      <c r="M186" s="30"/>
      <c r="N186" s="30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</row>
    <row r="187" spans="1:98" s="32" customFormat="1" ht="12.75" customHeight="1">
      <c r="A187" s="27"/>
      <c r="B187" s="47" t="s">
        <v>1005</v>
      </c>
      <c r="C187" s="30"/>
      <c r="D187" s="30"/>
      <c r="E187" s="30"/>
      <c r="F187" s="30"/>
      <c r="G187" s="30"/>
      <c r="H187" s="36"/>
      <c r="I187" s="30"/>
      <c r="J187" s="30"/>
      <c r="K187" s="30"/>
      <c r="L187" s="30"/>
      <c r="M187" s="30"/>
      <c r="N187" s="30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</row>
    <row r="188" spans="1:98" s="32" customFormat="1" ht="12.75" customHeight="1">
      <c r="A188" s="27"/>
      <c r="B188" s="47" t="s">
        <v>1006</v>
      </c>
      <c r="C188" s="30"/>
      <c r="D188" s="30"/>
      <c r="E188" s="30"/>
      <c r="F188" s="30"/>
      <c r="G188" s="30"/>
      <c r="H188" s="36"/>
      <c r="I188" s="30"/>
      <c r="J188" s="30"/>
      <c r="K188" s="30"/>
      <c r="L188" s="30"/>
      <c r="M188" s="30"/>
      <c r="N188" s="30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</row>
    <row r="189" spans="1:98" s="32" customFormat="1" ht="12.75" customHeight="1">
      <c r="A189" s="27"/>
      <c r="B189" s="47" t="s">
        <v>1009</v>
      </c>
      <c r="C189" s="30"/>
      <c r="D189" s="30"/>
      <c r="E189" s="30"/>
      <c r="F189" s="30"/>
      <c r="G189" s="30"/>
      <c r="H189" s="36"/>
      <c r="I189" s="30"/>
      <c r="J189" s="30"/>
      <c r="K189" s="30"/>
      <c r="L189" s="30"/>
      <c r="M189" s="30"/>
      <c r="N189" s="30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</row>
    <row r="190" spans="1:98" s="32" customFormat="1">
      <c r="A190" s="27"/>
      <c r="B190" s="47" t="s">
        <v>1010</v>
      </c>
      <c r="C190" s="30"/>
      <c r="D190" s="30"/>
      <c r="E190" s="30"/>
      <c r="F190" s="30"/>
      <c r="G190" s="30"/>
      <c r="H190" s="36"/>
      <c r="I190" s="30"/>
      <c r="J190" s="30"/>
      <c r="K190" s="30"/>
      <c r="L190" s="30"/>
      <c r="M190" s="30"/>
      <c r="N190" s="30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</row>
    <row r="191" spans="1:98" s="32" customFormat="1">
      <c r="A191" s="27"/>
      <c r="B191" s="47" t="s">
        <v>1011</v>
      </c>
      <c r="C191" s="30"/>
      <c r="D191" s="30"/>
      <c r="E191" s="30"/>
      <c r="F191" s="30"/>
      <c r="G191" s="30"/>
      <c r="H191" s="36"/>
      <c r="I191" s="30"/>
      <c r="J191" s="30"/>
      <c r="K191" s="30"/>
      <c r="L191" s="30"/>
      <c r="M191" s="30"/>
      <c r="N191" s="30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</row>
    <row r="192" spans="1:98" s="32" customFormat="1">
      <c r="A192" s="27"/>
      <c r="B192" s="47" t="s">
        <v>1012</v>
      </c>
      <c r="C192" s="30"/>
      <c r="D192" s="30"/>
      <c r="E192" s="30"/>
      <c r="F192" s="30"/>
      <c r="G192" s="30"/>
      <c r="H192" s="36"/>
      <c r="I192" s="30"/>
      <c r="J192" s="30"/>
      <c r="K192" s="30"/>
      <c r="L192" s="30"/>
      <c r="M192" s="30"/>
      <c r="N192" s="30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</row>
    <row r="193" spans="1:98" s="32" customFormat="1" ht="12.75" customHeight="1">
      <c r="A193" s="27"/>
      <c r="B193" s="47" t="s">
        <v>1013</v>
      </c>
      <c r="C193" s="30"/>
      <c r="D193" s="30"/>
      <c r="E193" s="30"/>
      <c r="F193" s="30"/>
      <c r="G193" s="30"/>
      <c r="H193" s="36"/>
      <c r="I193" s="30"/>
      <c r="J193" s="30"/>
      <c r="K193" s="30"/>
      <c r="L193" s="30"/>
      <c r="M193" s="30"/>
      <c r="N193" s="30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</row>
    <row r="194" spans="1:98" s="32" customFormat="1">
      <c r="A194" s="27"/>
      <c r="B194" s="47" t="s">
        <v>1014</v>
      </c>
      <c r="C194" s="30"/>
      <c r="D194" s="30"/>
      <c r="E194" s="30"/>
      <c r="F194" s="30"/>
      <c r="G194" s="30"/>
      <c r="H194" s="36"/>
      <c r="I194" s="30"/>
      <c r="J194" s="30"/>
      <c r="K194" s="30"/>
      <c r="L194" s="30"/>
      <c r="M194" s="30"/>
      <c r="N194" s="30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</row>
    <row r="195" spans="1:98" s="32" customFormat="1" ht="12.75" customHeight="1">
      <c r="A195" s="27"/>
      <c r="B195" s="47" t="s">
        <v>1015</v>
      </c>
      <c r="C195" s="30"/>
      <c r="D195" s="30"/>
      <c r="E195" s="30"/>
      <c r="F195" s="30"/>
      <c r="G195" s="30"/>
      <c r="H195" s="36"/>
      <c r="I195" s="30"/>
      <c r="J195" s="30"/>
      <c r="K195" s="30"/>
      <c r="L195" s="30"/>
      <c r="M195" s="30"/>
      <c r="N195" s="30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</row>
    <row r="196" spans="1:98" s="32" customFormat="1">
      <c r="A196" s="27"/>
      <c r="B196" s="47" t="s">
        <v>1016</v>
      </c>
      <c r="C196" s="30"/>
      <c r="D196" s="30"/>
      <c r="E196" s="30"/>
      <c r="F196" s="30"/>
      <c r="G196" s="30"/>
      <c r="H196" s="36"/>
      <c r="I196" s="30"/>
      <c r="J196" s="30"/>
      <c r="K196" s="30"/>
      <c r="L196" s="30"/>
      <c r="M196" s="30"/>
      <c r="N196" s="30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</row>
    <row r="197" spans="1:98" s="32" customFormat="1">
      <c r="A197" s="27"/>
      <c r="B197" s="47" t="s">
        <v>1017</v>
      </c>
      <c r="C197" s="30"/>
      <c r="D197" s="30"/>
      <c r="E197" s="30"/>
      <c r="F197" s="30"/>
      <c r="G197" s="30"/>
      <c r="H197" s="36"/>
      <c r="I197" s="30"/>
      <c r="J197" s="30"/>
      <c r="K197" s="30"/>
      <c r="L197" s="30"/>
      <c r="M197" s="30"/>
      <c r="N197" s="30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</row>
    <row r="198" spans="1:98" s="32" customFormat="1" ht="12.75" customHeight="1">
      <c r="A198" s="27"/>
      <c r="B198" s="47" t="s">
        <v>1018</v>
      </c>
      <c r="C198" s="30"/>
      <c r="D198" s="30"/>
      <c r="E198" s="30"/>
      <c r="F198" s="30"/>
      <c r="G198" s="30"/>
      <c r="H198" s="36"/>
      <c r="I198" s="30"/>
      <c r="J198" s="30"/>
      <c r="K198" s="30"/>
      <c r="L198" s="30"/>
      <c r="M198" s="30"/>
      <c r="N198" s="30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</row>
    <row r="199" spans="1:98" s="32" customFormat="1" ht="12.75" customHeight="1">
      <c r="A199" s="27"/>
      <c r="B199" s="47" t="s">
        <v>1020</v>
      </c>
      <c r="C199" s="30"/>
      <c r="D199" s="30"/>
      <c r="E199" s="30"/>
      <c r="F199" s="30"/>
      <c r="G199" s="30"/>
      <c r="H199" s="36"/>
      <c r="I199" s="30"/>
      <c r="J199" s="30"/>
      <c r="K199" s="30"/>
      <c r="L199" s="30"/>
      <c r="M199" s="30"/>
      <c r="N199" s="30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</row>
    <row r="200" spans="1:98" s="32" customFormat="1" ht="12.75" customHeight="1">
      <c r="A200" s="27"/>
      <c r="B200" s="47" t="s">
        <v>1022</v>
      </c>
      <c r="C200" s="30"/>
      <c r="D200" s="30"/>
      <c r="E200" s="30"/>
      <c r="F200" s="30"/>
      <c r="G200" s="30"/>
      <c r="H200" s="36"/>
      <c r="I200" s="30"/>
      <c r="J200" s="30"/>
      <c r="K200" s="30"/>
      <c r="L200" s="30"/>
      <c r="M200" s="30"/>
      <c r="N200" s="30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</row>
    <row r="201" spans="1:98" s="32" customFormat="1" ht="12.75" customHeight="1">
      <c r="A201" s="27"/>
      <c r="B201" s="47" t="s">
        <v>1023</v>
      </c>
      <c r="C201" s="30"/>
      <c r="D201" s="30"/>
      <c r="E201" s="30"/>
      <c r="F201" s="30"/>
      <c r="G201" s="30"/>
      <c r="H201" s="36"/>
      <c r="I201" s="30"/>
      <c r="J201" s="30"/>
      <c r="K201" s="30"/>
      <c r="L201" s="30"/>
      <c r="M201" s="30"/>
      <c r="N201" s="30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</row>
    <row r="202" spans="1:98" s="32" customFormat="1" ht="12.75" customHeight="1">
      <c r="A202" s="27"/>
      <c r="B202" s="47" t="s">
        <v>1024</v>
      </c>
      <c r="C202" s="30"/>
      <c r="D202" s="30"/>
      <c r="E202" s="30"/>
      <c r="F202" s="30"/>
      <c r="G202" s="30"/>
      <c r="H202" s="36"/>
      <c r="I202" s="30"/>
      <c r="J202" s="30"/>
      <c r="K202" s="30"/>
      <c r="L202" s="30"/>
      <c r="M202" s="30"/>
      <c r="N202" s="30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</row>
    <row r="203" spans="1:98" s="32" customFormat="1" ht="12.75" customHeight="1">
      <c r="A203" s="27"/>
      <c r="B203" s="47" t="s">
        <v>1025</v>
      </c>
      <c r="C203" s="30"/>
      <c r="D203" s="30"/>
      <c r="E203" s="30"/>
      <c r="F203" s="30"/>
      <c r="G203" s="30"/>
      <c r="H203" s="36"/>
      <c r="I203" s="30"/>
      <c r="J203" s="30"/>
      <c r="K203" s="30"/>
      <c r="L203" s="30"/>
      <c r="M203" s="30"/>
      <c r="N203" s="30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</row>
    <row r="204" spans="1:98" s="32" customFormat="1" ht="12.75" customHeight="1">
      <c r="A204" s="27"/>
      <c r="B204" s="47" t="s">
        <v>1026</v>
      </c>
      <c r="C204" s="30"/>
      <c r="D204" s="30"/>
      <c r="E204" s="30"/>
      <c r="F204" s="30"/>
      <c r="G204" s="30"/>
      <c r="H204" s="36"/>
      <c r="I204" s="30"/>
      <c r="J204" s="30"/>
      <c r="K204" s="30"/>
      <c r="L204" s="30"/>
      <c r="M204" s="30"/>
      <c r="N204" s="30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</row>
    <row r="205" spans="1:98" s="32" customFormat="1" ht="12.75" customHeight="1">
      <c r="A205" s="27"/>
      <c r="B205" s="47" t="s">
        <v>1028</v>
      </c>
      <c r="C205" s="30"/>
      <c r="D205" s="30"/>
      <c r="E205" s="30"/>
      <c r="F205" s="30"/>
      <c r="G205" s="30"/>
      <c r="H205" s="36"/>
      <c r="I205" s="30"/>
      <c r="J205" s="30"/>
      <c r="K205" s="30"/>
      <c r="L205" s="30"/>
      <c r="M205" s="30"/>
      <c r="N205" s="30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</row>
    <row r="206" spans="1:98" s="32" customFormat="1" ht="12.75" customHeight="1">
      <c r="A206" s="27"/>
      <c r="B206" s="47" t="s">
        <v>1029</v>
      </c>
      <c r="C206" s="30"/>
      <c r="D206" s="30"/>
      <c r="E206" s="30"/>
      <c r="F206" s="30"/>
      <c r="G206" s="30"/>
      <c r="H206" s="36"/>
      <c r="I206" s="30"/>
      <c r="J206" s="30"/>
      <c r="K206" s="30"/>
      <c r="L206" s="30"/>
      <c r="M206" s="30"/>
      <c r="N206" s="30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</row>
    <row r="207" spans="1:98" s="32" customFormat="1">
      <c r="A207" s="27"/>
      <c r="B207" s="47" t="s">
        <v>1030</v>
      </c>
      <c r="C207" s="30"/>
      <c r="D207" s="30"/>
      <c r="E207" s="30"/>
      <c r="F207" s="30"/>
      <c r="G207" s="30"/>
      <c r="H207" s="36"/>
      <c r="I207" s="30"/>
      <c r="J207" s="30"/>
      <c r="K207" s="30"/>
      <c r="L207" s="30"/>
      <c r="M207" s="30"/>
      <c r="N207" s="30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</row>
    <row r="208" spans="1:98" s="32" customFormat="1">
      <c r="A208" s="27"/>
      <c r="B208" s="47" t="s">
        <v>1031</v>
      </c>
      <c r="C208" s="30"/>
      <c r="D208" s="30"/>
      <c r="E208" s="30"/>
      <c r="F208" s="30"/>
      <c r="G208" s="30"/>
      <c r="H208" s="36"/>
      <c r="I208" s="30"/>
      <c r="J208" s="30"/>
      <c r="K208" s="30"/>
      <c r="L208" s="30"/>
      <c r="M208" s="30"/>
      <c r="N208" s="30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</row>
    <row r="209" spans="1:98" s="32" customFormat="1">
      <c r="A209" s="27"/>
      <c r="B209" s="47" t="s">
        <v>1033</v>
      </c>
      <c r="C209" s="30"/>
      <c r="D209" s="30"/>
      <c r="E209" s="30"/>
      <c r="F209" s="30"/>
      <c r="G209" s="30"/>
      <c r="H209" s="36"/>
      <c r="I209" s="30"/>
      <c r="J209" s="30"/>
      <c r="K209" s="30"/>
      <c r="L209" s="30"/>
      <c r="M209" s="30"/>
      <c r="N209" s="30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</row>
    <row r="210" spans="1:98" s="32" customFormat="1" ht="12.75" customHeight="1">
      <c r="A210" s="27"/>
      <c r="B210" s="47" t="s">
        <v>1035</v>
      </c>
      <c r="C210" s="30"/>
      <c r="D210" s="30"/>
      <c r="E210" s="30"/>
      <c r="F210" s="30"/>
      <c r="G210" s="30"/>
      <c r="H210" s="36"/>
      <c r="I210" s="30"/>
      <c r="J210" s="30"/>
      <c r="K210" s="30"/>
      <c r="L210" s="30"/>
      <c r="M210" s="30"/>
      <c r="N210" s="30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</row>
    <row r="211" spans="1:98" s="32" customFormat="1">
      <c r="A211" s="27"/>
      <c r="B211" s="47" t="s">
        <v>443</v>
      </c>
      <c r="C211" s="30"/>
      <c r="D211" s="30"/>
      <c r="E211" s="30"/>
      <c r="F211" s="30"/>
      <c r="G211" s="30"/>
      <c r="H211" s="36"/>
      <c r="I211" s="30"/>
      <c r="J211" s="30"/>
      <c r="K211" s="30"/>
      <c r="L211" s="30"/>
      <c r="M211" s="30"/>
      <c r="N211" s="30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</row>
    <row r="212" spans="1:98" s="32" customFormat="1">
      <c r="A212" s="27"/>
      <c r="B212" s="47" t="s">
        <v>445</v>
      </c>
      <c r="C212" s="30"/>
      <c r="D212" s="30"/>
      <c r="E212" s="30"/>
      <c r="F212" s="30"/>
      <c r="G212" s="30"/>
      <c r="H212" s="36"/>
      <c r="I212" s="30"/>
      <c r="J212" s="30"/>
      <c r="K212" s="30"/>
      <c r="L212" s="30"/>
      <c r="M212" s="30"/>
      <c r="N212" s="30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</row>
    <row r="213" spans="1:98" s="32" customFormat="1">
      <c r="A213" s="27"/>
      <c r="B213" s="47" t="s">
        <v>101</v>
      </c>
      <c r="C213" s="30"/>
      <c r="D213" s="30"/>
      <c r="E213" s="30"/>
      <c r="F213" s="30"/>
      <c r="G213" s="30"/>
      <c r="H213" s="36"/>
      <c r="I213" s="30"/>
      <c r="J213" s="30"/>
      <c r="K213" s="30"/>
      <c r="L213" s="30"/>
      <c r="M213" s="30"/>
      <c r="N213" s="30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</row>
    <row r="214" spans="1:98" s="32" customFormat="1" ht="12.75" customHeight="1">
      <c r="A214" s="27"/>
      <c r="B214" s="47" t="s">
        <v>449</v>
      </c>
      <c r="C214" s="30"/>
      <c r="D214" s="30"/>
      <c r="E214" s="30"/>
      <c r="F214" s="30"/>
      <c r="G214" s="30"/>
      <c r="H214" s="36"/>
      <c r="I214" s="30"/>
      <c r="J214" s="30"/>
      <c r="K214" s="30"/>
      <c r="L214" s="30"/>
      <c r="M214" s="30"/>
      <c r="N214" s="30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</row>
    <row r="215" spans="1:98" s="32" customFormat="1" ht="12.75" customHeight="1">
      <c r="A215" s="27"/>
      <c r="B215" s="47" t="s">
        <v>1038</v>
      </c>
      <c r="C215" s="30"/>
      <c r="D215" s="30"/>
      <c r="E215" s="30"/>
      <c r="F215" s="30"/>
      <c r="G215" s="30"/>
      <c r="H215" s="36"/>
      <c r="I215" s="30"/>
      <c r="J215" s="30"/>
      <c r="K215" s="30"/>
      <c r="L215" s="30"/>
      <c r="M215" s="30"/>
      <c r="N215" s="30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</row>
    <row r="216" spans="1:98" s="32" customFormat="1">
      <c r="A216" s="27"/>
      <c r="B216" s="47" t="s">
        <v>1039</v>
      </c>
      <c r="C216" s="30"/>
      <c r="D216" s="30"/>
      <c r="E216" s="30"/>
      <c r="F216" s="30"/>
      <c r="G216" s="30"/>
      <c r="H216" s="36"/>
      <c r="I216" s="30"/>
      <c r="J216" s="30"/>
      <c r="K216" s="30"/>
      <c r="L216" s="30"/>
      <c r="M216" s="30"/>
      <c r="N216" s="30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</row>
    <row r="217" spans="1:98" s="32" customFormat="1">
      <c r="A217" s="27"/>
      <c r="B217" s="47" t="s">
        <v>453</v>
      </c>
      <c r="C217" s="30"/>
      <c r="D217" s="30"/>
      <c r="E217" s="30"/>
      <c r="F217" s="30"/>
      <c r="G217" s="30"/>
      <c r="H217" s="36"/>
      <c r="I217" s="30"/>
      <c r="J217" s="30"/>
      <c r="K217" s="30"/>
      <c r="L217" s="30"/>
      <c r="M217" s="30"/>
      <c r="N217" s="30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</row>
    <row r="218" spans="1:98" s="32" customFormat="1">
      <c r="A218" s="27"/>
      <c r="B218" s="47" t="s">
        <v>1040</v>
      </c>
      <c r="C218" s="30"/>
      <c r="D218" s="30"/>
      <c r="E218" s="30"/>
      <c r="F218" s="30"/>
      <c r="G218" s="30"/>
      <c r="H218" s="36"/>
      <c r="I218" s="30"/>
      <c r="J218" s="30"/>
      <c r="K218" s="30"/>
      <c r="L218" s="30"/>
      <c r="M218" s="30"/>
      <c r="N218" s="30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</row>
    <row r="219" spans="1:98" s="32" customFormat="1">
      <c r="A219" s="27"/>
      <c r="B219" s="47" t="s">
        <v>455</v>
      </c>
      <c r="C219" s="30"/>
      <c r="D219" s="30"/>
      <c r="E219" s="30"/>
      <c r="F219" s="30"/>
      <c r="G219" s="30"/>
      <c r="H219" s="36"/>
      <c r="I219" s="30"/>
      <c r="J219" s="30"/>
      <c r="K219" s="30"/>
      <c r="L219" s="30"/>
      <c r="M219" s="30"/>
      <c r="N219" s="30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</row>
    <row r="220" spans="1:98" s="32" customFormat="1">
      <c r="A220" s="27"/>
      <c r="B220" s="47" t="s">
        <v>458</v>
      </c>
      <c r="C220" s="30"/>
      <c r="D220" s="30"/>
      <c r="E220" s="30"/>
      <c r="F220" s="30"/>
      <c r="G220" s="30"/>
      <c r="H220" s="36"/>
      <c r="I220" s="30"/>
      <c r="J220" s="30"/>
      <c r="K220" s="30"/>
      <c r="L220" s="30"/>
      <c r="M220" s="30"/>
      <c r="N220" s="30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</row>
    <row r="221" spans="1:98" s="32" customFormat="1" ht="12.75" customHeight="1">
      <c r="A221" s="27"/>
      <c r="B221" s="47" t="s">
        <v>460</v>
      </c>
      <c r="C221" s="30"/>
      <c r="D221" s="30"/>
      <c r="E221" s="30"/>
      <c r="F221" s="30"/>
      <c r="G221" s="30"/>
      <c r="H221" s="36"/>
      <c r="I221" s="30"/>
      <c r="J221" s="30"/>
      <c r="K221" s="30"/>
      <c r="L221" s="30"/>
      <c r="M221" s="30"/>
      <c r="N221" s="30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</row>
    <row r="222" spans="1:98" s="32" customFormat="1">
      <c r="A222" s="27"/>
      <c r="B222" s="47" t="s">
        <v>1042</v>
      </c>
      <c r="C222" s="30"/>
      <c r="D222" s="30"/>
      <c r="E222" s="30"/>
      <c r="F222" s="30"/>
      <c r="G222" s="30"/>
      <c r="H222" s="36"/>
      <c r="I222" s="30"/>
      <c r="J222" s="30"/>
      <c r="K222" s="30"/>
      <c r="L222" s="30"/>
      <c r="M222" s="30"/>
      <c r="N222" s="30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</row>
    <row r="223" spans="1:98" s="32" customFormat="1">
      <c r="A223" s="27"/>
      <c r="B223" s="47" t="s">
        <v>1043</v>
      </c>
      <c r="C223" s="30"/>
      <c r="D223" s="30"/>
      <c r="E223" s="30"/>
      <c r="F223" s="30"/>
      <c r="G223" s="30"/>
      <c r="H223" s="36"/>
      <c r="I223" s="30"/>
      <c r="J223" s="30"/>
      <c r="K223" s="30"/>
      <c r="L223" s="30"/>
      <c r="M223" s="30"/>
      <c r="N223" s="30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</row>
    <row r="224" spans="1:98" s="32" customFormat="1" ht="12.75" customHeight="1">
      <c r="A224" s="27"/>
      <c r="B224" s="47" t="s">
        <v>1044</v>
      </c>
      <c r="C224" s="30"/>
      <c r="D224" s="30"/>
      <c r="E224" s="30"/>
      <c r="F224" s="30"/>
      <c r="G224" s="30"/>
      <c r="H224" s="36"/>
      <c r="I224" s="30"/>
      <c r="J224" s="30"/>
      <c r="K224" s="30"/>
      <c r="L224" s="30"/>
      <c r="M224" s="30"/>
      <c r="N224" s="30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</row>
    <row r="225" spans="1:98" s="32" customFormat="1">
      <c r="A225" s="27"/>
      <c r="B225" s="47" t="s">
        <v>1045</v>
      </c>
      <c r="C225" s="30"/>
      <c r="D225" s="30"/>
      <c r="E225" s="30"/>
      <c r="F225" s="30"/>
      <c r="G225" s="30"/>
      <c r="H225" s="36"/>
      <c r="I225" s="30"/>
      <c r="J225" s="30"/>
      <c r="K225" s="30"/>
      <c r="L225" s="30"/>
      <c r="M225" s="30"/>
      <c r="N225" s="30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</row>
    <row r="226" spans="1:98" s="32" customFormat="1" ht="12.75" customHeight="1">
      <c r="A226" s="27"/>
      <c r="B226" s="47" t="s">
        <v>1046</v>
      </c>
      <c r="C226" s="30"/>
      <c r="D226" s="30"/>
      <c r="E226" s="30"/>
      <c r="F226" s="30"/>
      <c r="G226" s="30"/>
      <c r="H226" s="36"/>
      <c r="I226" s="30"/>
      <c r="J226" s="30"/>
      <c r="K226" s="30"/>
      <c r="L226" s="30"/>
      <c r="M226" s="30"/>
      <c r="N226" s="30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</row>
    <row r="227" spans="1:98" s="32" customFormat="1">
      <c r="A227" s="27"/>
      <c r="B227" s="47" t="s">
        <v>1047</v>
      </c>
      <c r="C227" s="30"/>
      <c r="D227" s="30"/>
      <c r="E227" s="30"/>
      <c r="F227" s="30"/>
      <c r="G227" s="30"/>
      <c r="H227" s="36"/>
      <c r="I227" s="30"/>
      <c r="J227" s="30"/>
      <c r="K227" s="30"/>
      <c r="L227" s="30"/>
      <c r="M227" s="30"/>
      <c r="N227" s="30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</row>
    <row r="228" spans="1:98" s="32" customFormat="1" ht="12.75" customHeight="1">
      <c r="A228" s="27"/>
      <c r="B228" s="47" t="s">
        <v>1048</v>
      </c>
      <c r="C228" s="30"/>
      <c r="D228" s="30"/>
      <c r="E228" s="30"/>
      <c r="F228" s="30"/>
      <c r="G228" s="30"/>
      <c r="H228" s="36"/>
      <c r="I228" s="30"/>
      <c r="J228" s="30"/>
      <c r="K228" s="30"/>
      <c r="L228" s="30"/>
      <c r="M228" s="30"/>
      <c r="N228" s="30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</row>
    <row r="229" spans="1:98" s="32" customFormat="1">
      <c r="A229" s="27"/>
      <c r="B229" s="47" t="s">
        <v>1049</v>
      </c>
      <c r="C229" s="30"/>
      <c r="D229" s="30"/>
      <c r="E229" s="30"/>
      <c r="F229" s="30"/>
      <c r="G229" s="30"/>
      <c r="H229" s="36"/>
      <c r="I229" s="30"/>
      <c r="J229" s="30"/>
      <c r="K229" s="30"/>
      <c r="L229" s="30"/>
      <c r="M229" s="30"/>
      <c r="N229" s="30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</row>
    <row r="230" spans="1:98" s="32" customFormat="1" ht="12.75" customHeight="1">
      <c r="A230" s="27"/>
      <c r="B230" s="47" t="s">
        <v>1050</v>
      </c>
      <c r="C230" s="30"/>
      <c r="D230" s="30"/>
      <c r="E230" s="30"/>
      <c r="F230" s="30"/>
      <c r="G230" s="30"/>
      <c r="H230" s="36"/>
      <c r="I230" s="30"/>
      <c r="J230" s="30"/>
      <c r="K230" s="30"/>
      <c r="L230" s="30"/>
      <c r="M230" s="30"/>
      <c r="N230" s="30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</row>
    <row r="231" spans="1:98" s="32" customFormat="1">
      <c r="A231" s="27"/>
      <c r="B231" s="47" t="s">
        <v>1051</v>
      </c>
      <c r="C231" s="30"/>
      <c r="D231" s="30"/>
      <c r="E231" s="30"/>
      <c r="F231" s="30"/>
      <c r="G231" s="30"/>
      <c r="H231" s="36"/>
      <c r="I231" s="30"/>
      <c r="J231" s="30"/>
      <c r="K231" s="30"/>
      <c r="L231" s="30"/>
      <c r="M231" s="30"/>
      <c r="N231" s="30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</row>
    <row r="232" spans="1:98" s="32" customFormat="1" ht="12.75" customHeight="1">
      <c r="A232" s="27"/>
      <c r="B232" s="47" t="s">
        <v>1052</v>
      </c>
      <c r="C232" s="30"/>
      <c r="D232" s="30"/>
      <c r="E232" s="30"/>
      <c r="F232" s="30"/>
      <c r="G232" s="30"/>
      <c r="H232" s="36"/>
      <c r="I232" s="30"/>
      <c r="J232" s="30"/>
      <c r="K232" s="30"/>
      <c r="L232" s="30"/>
      <c r="M232" s="30"/>
      <c r="N232" s="30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</row>
    <row r="233" spans="1:98" s="32" customFormat="1">
      <c r="A233" s="27"/>
      <c r="B233" s="47" t="s">
        <v>1054</v>
      </c>
      <c r="C233" s="30"/>
      <c r="D233" s="30"/>
      <c r="E233" s="30"/>
      <c r="F233" s="30"/>
      <c r="G233" s="30"/>
      <c r="H233" s="36"/>
      <c r="I233" s="30"/>
      <c r="J233" s="30"/>
      <c r="K233" s="30"/>
      <c r="L233" s="30"/>
      <c r="M233" s="30"/>
      <c r="N233" s="30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</row>
    <row r="234" spans="1:98" s="32" customFormat="1">
      <c r="A234" s="27"/>
      <c r="B234" s="47" t="s">
        <v>1055</v>
      </c>
      <c r="C234" s="30"/>
      <c r="D234" s="30"/>
      <c r="E234" s="30"/>
      <c r="F234" s="30"/>
      <c r="G234" s="30"/>
      <c r="H234" s="36"/>
      <c r="I234" s="30"/>
      <c r="J234" s="30"/>
      <c r="K234" s="30"/>
      <c r="L234" s="30"/>
      <c r="M234" s="30"/>
      <c r="N234" s="30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</row>
    <row r="235" spans="1:98" s="32" customFormat="1">
      <c r="A235" s="27"/>
      <c r="B235" s="47" t="s">
        <v>1056</v>
      </c>
      <c r="C235" s="30"/>
      <c r="D235" s="30"/>
      <c r="E235" s="30"/>
      <c r="F235" s="30"/>
      <c r="G235" s="30"/>
      <c r="H235" s="36"/>
      <c r="I235" s="30"/>
      <c r="J235" s="30"/>
      <c r="K235" s="30"/>
      <c r="L235" s="30"/>
      <c r="M235" s="30"/>
      <c r="N235" s="30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</row>
    <row r="236" spans="1:98" s="32" customFormat="1">
      <c r="A236" s="27"/>
      <c r="B236" s="47" t="s">
        <v>1057</v>
      </c>
      <c r="C236" s="30"/>
      <c r="D236" s="30"/>
      <c r="E236" s="30"/>
      <c r="F236" s="30"/>
      <c r="G236" s="30"/>
      <c r="H236" s="36"/>
      <c r="I236" s="30"/>
      <c r="J236" s="30"/>
      <c r="K236" s="30"/>
      <c r="L236" s="30"/>
      <c r="M236" s="30"/>
      <c r="N236" s="30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</row>
    <row r="237" spans="1:98" s="32" customFormat="1">
      <c r="A237" s="27"/>
      <c r="B237" s="47" t="s">
        <v>1058</v>
      </c>
      <c r="C237" s="30"/>
      <c r="D237" s="30"/>
      <c r="E237" s="30"/>
      <c r="F237" s="30"/>
      <c r="G237" s="30"/>
      <c r="H237" s="36"/>
      <c r="I237" s="30"/>
      <c r="J237" s="30"/>
      <c r="K237" s="30"/>
      <c r="L237" s="30"/>
      <c r="M237" s="30"/>
      <c r="N237" s="30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</row>
    <row r="238" spans="1:98" s="32" customFormat="1">
      <c r="A238" s="27"/>
      <c r="B238" s="47" t="s">
        <v>1059</v>
      </c>
      <c r="C238" s="30"/>
      <c r="D238" s="30"/>
      <c r="E238" s="30"/>
      <c r="F238" s="30"/>
      <c r="G238" s="30"/>
      <c r="H238" s="36"/>
      <c r="I238" s="30"/>
      <c r="J238" s="30"/>
      <c r="K238" s="30"/>
      <c r="L238" s="30"/>
      <c r="M238" s="30"/>
      <c r="N238" s="30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</row>
    <row r="239" spans="1:98" s="32" customFormat="1">
      <c r="A239" s="27"/>
      <c r="B239" s="47" t="s">
        <v>1060</v>
      </c>
      <c r="C239" s="30"/>
      <c r="D239" s="30"/>
      <c r="E239" s="30"/>
      <c r="F239" s="30"/>
      <c r="G239" s="30"/>
      <c r="H239" s="36"/>
      <c r="I239" s="30"/>
      <c r="J239" s="30"/>
      <c r="K239" s="30"/>
      <c r="L239" s="30"/>
      <c r="M239" s="30"/>
      <c r="N239" s="30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</row>
    <row r="240" spans="1:98" s="32" customFormat="1">
      <c r="A240" s="27"/>
      <c r="B240" s="47" t="s">
        <v>1061</v>
      </c>
      <c r="C240" s="30"/>
      <c r="D240" s="30"/>
      <c r="E240" s="30"/>
      <c r="F240" s="30"/>
      <c r="G240" s="30"/>
      <c r="H240" s="36"/>
      <c r="I240" s="30"/>
      <c r="J240" s="30"/>
      <c r="K240" s="30"/>
      <c r="L240" s="30"/>
      <c r="M240" s="30"/>
      <c r="N240" s="30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</row>
    <row r="241" spans="1:98" s="32" customFormat="1" ht="12.75" customHeight="1">
      <c r="A241" s="27"/>
      <c r="B241" s="47" t="s">
        <v>1062</v>
      </c>
      <c r="C241" s="30"/>
      <c r="D241" s="30"/>
      <c r="E241" s="30"/>
      <c r="F241" s="30"/>
      <c r="G241" s="30"/>
      <c r="H241" s="36"/>
      <c r="I241" s="30"/>
      <c r="J241" s="30"/>
      <c r="K241" s="30"/>
      <c r="L241" s="30"/>
      <c r="M241" s="30"/>
      <c r="N241" s="30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</row>
    <row r="242" spans="1:98" s="32" customFormat="1" ht="12.75" customHeight="1">
      <c r="A242" s="27"/>
      <c r="B242" s="47" t="s">
        <v>1063</v>
      </c>
      <c r="C242" s="30"/>
      <c r="D242" s="30"/>
      <c r="E242" s="30"/>
      <c r="F242" s="30"/>
      <c r="G242" s="30"/>
      <c r="H242" s="36"/>
      <c r="I242" s="30"/>
      <c r="J242" s="30"/>
      <c r="K242" s="30"/>
      <c r="L242" s="30"/>
      <c r="M242" s="30"/>
      <c r="N242" s="30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</row>
    <row r="243" spans="1:98" s="32" customFormat="1" ht="12.75" customHeight="1">
      <c r="A243" s="27"/>
      <c r="B243" s="47" t="s">
        <v>1064</v>
      </c>
      <c r="C243" s="30"/>
      <c r="D243" s="30"/>
      <c r="E243" s="30"/>
      <c r="F243" s="30"/>
      <c r="G243" s="30"/>
      <c r="H243" s="36"/>
      <c r="I243" s="30"/>
      <c r="J243" s="30"/>
      <c r="K243" s="30"/>
      <c r="L243" s="30"/>
      <c r="M243" s="30"/>
      <c r="N243" s="30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</row>
    <row r="244" spans="1:98" s="32" customFormat="1">
      <c r="A244" s="27"/>
      <c r="B244" s="47" t="s">
        <v>1066</v>
      </c>
      <c r="C244" s="30"/>
      <c r="D244" s="30"/>
      <c r="E244" s="30"/>
      <c r="F244" s="30"/>
      <c r="G244" s="30"/>
      <c r="H244" s="36"/>
      <c r="I244" s="30"/>
      <c r="J244" s="30"/>
      <c r="K244" s="30"/>
      <c r="L244" s="30"/>
      <c r="M244" s="30"/>
      <c r="N244" s="30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</row>
    <row r="245" spans="1:98" s="32" customFormat="1">
      <c r="A245" s="27"/>
      <c r="B245" s="47" t="s">
        <v>1067</v>
      </c>
      <c r="C245" s="30"/>
      <c r="D245" s="30"/>
      <c r="E245" s="30"/>
      <c r="F245" s="30"/>
      <c r="G245" s="30"/>
      <c r="H245" s="36"/>
      <c r="I245" s="30"/>
      <c r="J245" s="30"/>
      <c r="K245" s="30"/>
      <c r="L245" s="30"/>
      <c r="M245" s="30"/>
      <c r="N245" s="30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</row>
    <row r="246" spans="1:98" s="32" customFormat="1">
      <c r="A246" s="27"/>
      <c r="B246" s="47" t="s">
        <v>1068</v>
      </c>
      <c r="C246" s="30"/>
      <c r="D246" s="30"/>
      <c r="E246" s="30"/>
      <c r="F246" s="30"/>
      <c r="G246" s="30"/>
      <c r="H246" s="36"/>
      <c r="I246" s="30"/>
      <c r="J246" s="30"/>
      <c r="K246" s="30"/>
      <c r="L246" s="30"/>
      <c r="M246" s="30"/>
      <c r="N246" s="30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</row>
    <row r="247" spans="1:98" s="32" customFormat="1">
      <c r="A247" s="27"/>
      <c r="B247" s="47" t="s">
        <v>1070</v>
      </c>
      <c r="C247" s="30"/>
      <c r="D247" s="30"/>
      <c r="E247" s="30"/>
      <c r="F247" s="30"/>
      <c r="G247" s="30"/>
      <c r="H247" s="36"/>
      <c r="I247" s="30"/>
      <c r="J247" s="30"/>
      <c r="K247" s="30"/>
      <c r="L247" s="30"/>
      <c r="M247" s="30"/>
      <c r="N247" s="30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</row>
    <row r="248" spans="1:98" s="32" customFormat="1">
      <c r="A248" s="27"/>
      <c r="B248" s="47" t="s">
        <v>1071</v>
      </c>
      <c r="C248" s="30"/>
      <c r="D248" s="30"/>
      <c r="E248" s="30"/>
      <c r="F248" s="30"/>
      <c r="G248" s="30"/>
      <c r="H248" s="36"/>
      <c r="I248" s="30"/>
      <c r="J248" s="30"/>
      <c r="K248" s="30"/>
      <c r="L248" s="30"/>
      <c r="M248" s="30"/>
      <c r="N248" s="30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</row>
    <row r="249" spans="1:98" s="32" customFormat="1" ht="12.75" customHeight="1">
      <c r="A249" s="27"/>
      <c r="B249" s="47" t="s">
        <v>1072</v>
      </c>
      <c r="C249" s="30"/>
      <c r="D249" s="30"/>
      <c r="E249" s="30"/>
      <c r="F249" s="30"/>
      <c r="G249" s="30"/>
      <c r="H249" s="36"/>
      <c r="I249" s="30"/>
      <c r="J249" s="30"/>
      <c r="K249" s="30"/>
      <c r="L249" s="30"/>
      <c r="M249" s="30"/>
      <c r="N249" s="30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</row>
    <row r="250" spans="1:98" s="32" customFormat="1" ht="12.75" customHeight="1">
      <c r="A250" s="27"/>
      <c r="B250" s="47" t="s">
        <v>1073</v>
      </c>
      <c r="C250" s="30"/>
      <c r="D250" s="30"/>
      <c r="E250" s="30"/>
      <c r="F250" s="30"/>
      <c r="G250" s="30"/>
      <c r="H250" s="36"/>
      <c r="I250" s="30"/>
      <c r="J250" s="30"/>
      <c r="K250" s="30"/>
      <c r="L250" s="30"/>
      <c r="M250" s="30"/>
      <c r="N250" s="30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</row>
    <row r="251" spans="1:98" s="32" customFormat="1" ht="12.75" customHeight="1">
      <c r="A251" s="27"/>
      <c r="B251" s="47" t="s">
        <v>1074</v>
      </c>
      <c r="C251" s="30"/>
      <c r="D251" s="30"/>
      <c r="E251" s="30"/>
      <c r="F251" s="30"/>
      <c r="G251" s="30"/>
      <c r="H251" s="36"/>
      <c r="I251" s="30"/>
      <c r="J251" s="30"/>
      <c r="K251" s="30"/>
      <c r="L251" s="30"/>
      <c r="M251" s="30"/>
      <c r="N251" s="30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</row>
    <row r="252" spans="1:98" s="32" customFormat="1" ht="12.75" customHeight="1">
      <c r="A252" s="27"/>
      <c r="B252" s="47" t="s">
        <v>1075</v>
      </c>
      <c r="C252" s="30"/>
      <c r="D252" s="30"/>
      <c r="E252" s="30"/>
      <c r="F252" s="30"/>
      <c r="G252" s="30"/>
      <c r="H252" s="36"/>
      <c r="I252" s="30"/>
      <c r="J252" s="30"/>
      <c r="K252" s="30"/>
      <c r="L252" s="30"/>
      <c r="M252" s="30"/>
      <c r="N252" s="30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</row>
    <row r="253" spans="1:98" s="32" customFormat="1">
      <c r="A253" s="27"/>
      <c r="B253" s="47" t="s">
        <v>1076</v>
      </c>
      <c r="C253" s="30"/>
      <c r="D253" s="30"/>
      <c r="E253" s="30"/>
      <c r="F253" s="30"/>
      <c r="G253" s="30"/>
      <c r="H253" s="36"/>
      <c r="I253" s="30"/>
      <c r="J253" s="30"/>
      <c r="K253" s="30"/>
      <c r="L253" s="30"/>
      <c r="M253" s="30"/>
      <c r="N253" s="30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</row>
    <row r="254" spans="1:98" s="32" customFormat="1" ht="12.75" customHeight="1">
      <c r="A254" s="27"/>
      <c r="B254" s="47" t="s">
        <v>1077</v>
      </c>
      <c r="C254" s="30"/>
      <c r="D254" s="30"/>
      <c r="E254" s="30"/>
      <c r="F254" s="30"/>
      <c r="G254" s="30"/>
      <c r="H254" s="36"/>
      <c r="I254" s="30"/>
      <c r="J254" s="30"/>
      <c r="K254" s="30"/>
      <c r="L254" s="30"/>
      <c r="M254" s="30"/>
      <c r="N254" s="30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</row>
    <row r="255" spans="1:98" s="32" customFormat="1" ht="12.75" customHeight="1">
      <c r="A255" s="27"/>
      <c r="B255" s="47" t="s">
        <v>1078</v>
      </c>
      <c r="C255" s="30"/>
      <c r="D255" s="30"/>
      <c r="E255" s="30"/>
      <c r="F255" s="30"/>
      <c r="G255" s="30"/>
      <c r="H255" s="36"/>
      <c r="I255" s="30"/>
      <c r="J255" s="30"/>
      <c r="K255" s="30"/>
      <c r="L255" s="30"/>
      <c r="M255" s="30"/>
      <c r="N255" s="30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</row>
    <row r="256" spans="1:98" s="32" customFormat="1">
      <c r="A256" s="27"/>
      <c r="B256" s="47" t="s">
        <v>1079</v>
      </c>
      <c r="C256" s="30"/>
      <c r="D256" s="30"/>
      <c r="E256" s="30"/>
      <c r="F256" s="30"/>
      <c r="G256" s="30"/>
      <c r="H256" s="36"/>
      <c r="I256" s="30"/>
      <c r="J256" s="30"/>
      <c r="K256" s="30"/>
      <c r="L256" s="30"/>
      <c r="M256" s="30"/>
      <c r="N256" s="30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</row>
    <row r="257" spans="1:98" s="32" customFormat="1">
      <c r="A257" s="27"/>
      <c r="B257" s="47" t="s">
        <v>1080</v>
      </c>
      <c r="C257" s="30"/>
      <c r="D257" s="30"/>
      <c r="E257" s="30"/>
      <c r="F257" s="30"/>
      <c r="G257" s="30"/>
      <c r="H257" s="36"/>
      <c r="I257" s="30"/>
      <c r="J257" s="30"/>
      <c r="K257" s="30"/>
      <c r="L257" s="30"/>
      <c r="M257" s="30"/>
      <c r="N257" s="30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</row>
    <row r="258" spans="1:98" s="32" customFormat="1" ht="12.75" customHeight="1">
      <c r="A258" s="27"/>
      <c r="B258" s="47" t="s">
        <v>1081</v>
      </c>
      <c r="C258" s="30"/>
      <c r="D258" s="30"/>
      <c r="E258" s="30"/>
      <c r="F258" s="30"/>
      <c r="G258" s="30"/>
      <c r="H258" s="36"/>
      <c r="I258" s="30"/>
      <c r="J258" s="30"/>
      <c r="K258" s="30"/>
      <c r="L258" s="30"/>
      <c r="M258" s="30"/>
      <c r="N258" s="30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</row>
    <row r="259" spans="1:98" s="32" customFormat="1">
      <c r="A259" s="27"/>
      <c r="B259" s="47" t="s">
        <v>1082</v>
      </c>
      <c r="C259" s="30"/>
      <c r="D259" s="30"/>
      <c r="E259" s="30"/>
      <c r="F259" s="30"/>
      <c r="G259" s="30"/>
      <c r="H259" s="36"/>
      <c r="I259" s="30"/>
      <c r="J259" s="30"/>
      <c r="K259" s="30"/>
      <c r="L259" s="30"/>
      <c r="M259" s="30"/>
      <c r="N259" s="30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</row>
    <row r="260" spans="1:98" s="32" customFormat="1">
      <c r="A260" s="27"/>
      <c r="B260" s="47" t="s">
        <v>1083</v>
      </c>
      <c r="C260" s="30"/>
      <c r="D260" s="30"/>
      <c r="E260" s="30"/>
      <c r="F260" s="30"/>
      <c r="G260" s="30"/>
      <c r="H260" s="36"/>
      <c r="I260" s="30"/>
      <c r="J260" s="30"/>
      <c r="K260" s="30"/>
      <c r="L260" s="30"/>
      <c r="M260" s="30"/>
      <c r="N260" s="30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</row>
    <row r="261" spans="1:98" s="32" customFormat="1" ht="12.75" customHeight="1">
      <c r="A261" s="27"/>
      <c r="B261" s="47" t="s">
        <v>1084</v>
      </c>
      <c r="C261" s="30"/>
      <c r="D261" s="30"/>
      <c r="E261" s="30"/>
      <c r="F261" s="30"/>
      <c r="G261" s="30"/>
      <c r="H261" s="36"/>
      <c r="I261" s="30"/>
      <c r="J261" s="30"/>
      <c r="K261" s="30"/>
      <c r="L261" s="30"/>
      <c r="M261" s="30"/>
      <c r="N261" s="30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</row>
    <row r="262" spans="1:98" s="32" customFormat="1">
      <c r="A262" s="27"/>
      <c r="B262" s="47" t="s">
        <v>1085</v>
      </c>
      <c r="C262" s="30"/>
      <c r="D262" s="30"/>
      <c r="E262" s="30"/>
      <c r="F262" s="30"/>
      <c r="G262" s="30"/>
      <c r="H262" s="36"/>
      <c r="I262" s="30"/>
      <c r="J262" s="30"/>
      <c r="K262" s="30"/>
      <c r="L262" s="30"/>
      <c r="M262" s="30"/>
      <c r="N262" s="30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</row>
    <row r="263" spans="1:98" s="32" customFormat="1">
      <c r="A263" s="27"/>
      <c r="B263" s="47" t="s">
        <v>178</v>
      </c>
      <c r="C263" s="30"/>
      <c r="D263" s="30"/>
      <c r="E263" s="30"/>
      <c r="F263" s="30"/>
      <c r="G263" s="30"/>
      <c r="H263" s="36"/>
      <c r="I263" s="30"/>
      <c r="J263" s="30"/>
      <c r="K263" s="30"/>
      <c r="L263" s="30"/>
      <c r="M263" s="30"/>
      <c r="N263" s="30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</row>
    <row r="264" spans="1:98" s="32" customFormat="1">
      <c r="A264" s="27"/>
      <c r="B264" s="47" t="s">
        <v>1086</v>
      </c>
      <c r="C264" s="30"/>
      <c r="D264" s="30"/>
      <c r="E264" s="30"/>
      <c r="F264" s="30"/>
      <c r="G264" s="30"/>
      <c r="H264" s="36"/>
      <c r="I264" s="30"/>
      <c r="J264" s="30"/>
      <c r="K264" s="30"/>
      <c r="L264" s="30"/>
      <c r="M264" s="30"/>
      <c r="N264" s="30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</row>
    <row r="265" spans="1:98" s="32" customFormat="1">
      <c r="A265" s="27"/>
      <c r="B265" s="47" t="s">
        <v>82</v>
      </c>
      <c r="C265" s="30"/>
      <c r="D265" s="30"/>
      <c r="E265" s="30"/>
      <c r="F265" s="30"/>
      <c r="G265" s="30"/>
      <c r="H265" s="36"/>
      <c r="I265" s="30"/>
      <c r="J265" s="30"/>
      <c r="K265" s="30"/>
      <c r="L265" s="30"/>
      <c r="M265" s="30"/>
      <c r="N265" s="30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</row>
    <row r="266" spans="1:98" s="32" customFormat="1">
      <c r="A266" s="27"/>
      <c r="B266" s="47" t="s">
        <v>1087</v>
      </c>
      <c r="C266" s="30"/>
      <c r="D266" s="30"/>
      <c r="E266" s="30"/>
      <c r="F266" s="30"/>
      <c r="G266" s="30"/>
      <c r="H266" s="36"/>
      <c r="I266" s="30"/>
      <c r="J266" s="30"/>
      <c r="K266" s="30"/>
      <c r="L266" s="30"/>
      <c r="M266" s="30"/>
      <c r="N266" s="30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</row>
    <row r="267" spans="1:98" s="32" customFormat="1">
      <c r="A267" s="27"/>
      <c r="B267" s="47" t="s">
        <v>1088</v>
      </c>
      <c r="C267" s="30"/>
      <c r="D267" s="30"/>
      <c r="E267" s="30"/>
      <c r="F267" s="30"/>
      <c r="G267" s="30"/>
      <c r="H267" s="36"/>
      <c r="I267" s="30"/>
      <c r="J267" s="30"/>
      <c r="K267" s="30"/>
      <c r="L267" s="30"/>
      <c r="M267" s="30"/>
      <c r="N267" s="30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</row>
    <row r="268" spans="1:98" s="32" customFormat="1" ht="12.75" customHeight="1">
      <c r="A268" s="27"/>
      <c r="B268" s="47" t="s">
        <v>1089</v>
      </c>
      <c r="C268" s="30"/>
      <c r="D268" s="30"/>
      <c r="E268" s="30"/>
      <c r="F268" s="30"/>
      <c r="G268" s="30"/>
      <c r="H268" s="36"/>
      <c r="I268" s="30"/>
      <c r="J268" s="30"/>
      <c r="K268" s="30"/>
      <c r="L268" s="30"/>
      <c r="M268" s="30"/>
      <c r="N268" s="30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</row>
    <row r="269" spans="1:98" s="32" customFormat="1">
      <c r="A269" s="27"/>
      <c r="B269" s="47" t="s">
        <v>1090</v>
      </c>
      <c r="C269" s="30"/>
      <c r="D269" s="30"/>
      <c r="E269" s="30"/>
      <c r="F269" s="30"/>
      <c r="G269" s="30"/>
      <c r="H269" s="36"/>
      <c r="I269" s="30"/>
      <c r="J269" s="30"/>
      <c r="K269" s="30"/>
      <c r="L269" s="30"/>
      <c r="M269" s="30"/>
      <c r="N269" s="30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</row>
    <row r="270" spans="1:98" s="32" customFormat="1">
      <c r="A270" s="27"/>
      <c r="B270" s="47" t="s">
        <v>1091</v>
      </c>
      <c r="C270" s="30"/>
      <c r="D270" s="30"/>
      <c r="E270" s="30"/>
      <c r="F270" s="30"/>
      <c r="G270" s="30"/>
      <c r="H270" s="36"/>
      <c r="I270" s="30"/>
      <c r="J270" s="30"/>
      <c r="K270" s="30"/>
      <c r="L270" s="30"/>
      <c r="M270" s="30"/>
      <c r="N270" s="30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</row>
    <row r="271" spans="1:98" s="32" customFormat="1">
      <c r="A271" s="27"/>
      <c r="B271" s="47" t="s">
        <v>1093</v>
      </c>
      <c r="C271" s="30"/>
      <c r="D271" s="30"/>
      <c r="E271" s="30"/>
      <c r="F271" s="30"/>
      <c r="G271" s="30"/>
      <c r="H271" s="36"/>
      <c r="I271" s="30"/>
      <c r="J271" s="30"/>
      <c r="K271" s="30"/>
      <c r="L271" s="30"/>
      <c r="M271" s="30"/>
      <c r="N271" s="30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</row>
    <row r="272" spans="1:98" s="32" customFormat="1">
      <c r="A272" s="27"/>
      <c r="B272" s="47" t="s">
        <v>1094</v>
      </c>
      <c r="C272" s="30"/>
      <c r="D272" s="30"/>
      <c r="E272" s="30"/>
      <c r="F272" s="30"/>
      <c r="G272" s="30"/>
      <c r="H272" s="36"/>
      <c r="I272" s="30"/>
      <c r="J272" s="30"/>
      <c r="K272" s="30"/>
      <c r="L272" s="30"/>
      <c r="M272" s="30"/>
      <c r="N272" s="30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</row>
    <row r="273" spans="1:98" s="32" customFormat="1">
      <c r="A273" s="27"/>
      <c r="B273" s="47" t="s">
        <v>1095</v>
      </c>
      <c r="C273" s="30"/>
      <c r="D273" s="30"/>
      <c r="E273" s="30"/>
      <c r="F273" s="30"/>
      <c r="G273" s="30"/>
      <c r="H273" s="36"/>
      <c r="I273" s="30"/>
      <c r="J273" s="30"/>
      <c r="K273" s="30"/>
      <c r="L273" s="30"/>
      <c r="M273" s="30"/>
      <c r="N273" s="30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</row>
    <row r="274" spans="1:98" s="32" customFormat="1">
      <c r="A274" s="27"/>
      <c r="B274" s="47" t="s">
        <v>1096</v>
      </c>
      <c r="C274" s="30"/>
      <c r="D274" s="30"/>
      <c r="E274" s="30"/>
      <c r="F274" s="30"/>
      <c r="G274" s="30"/>
      <c r="H274" s="36"/>
      <c r="I274" s="30"/>
      <c r="J274" s="30"/>
      <c r="K274" s="30"/>
      <c r="L274" s="30"/>
      <c r="M274" s="30"/>
      <c r="N274" s="30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</row>
    <row r="275" spans="1:98" s="32" customFormat="1">
      <c r="A275" s="27"/>
      <c r="B275" s="47" t="s">
        <v>1097</v>
      </c>
      <c r="C275" s="30"/>
      <c r="D275" s="30"/>
      <c r="E275" s="30"/>
      <c r="F275" s="30"/>
      <c r="G275" s="30"/>
      <c r="H275" s="36"/>
      <c r="I275" s="30"/>
      <c r="J275" s="30"/>
      <c r="K275" s="30"/>
      <c r="L275" s="30"/>
      <c r="M275" s="30"/>
      <c r="N275" s="30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</row>
    <row r="276" spans="1:98" s="32" customFormat="1">
      <c r="A276" s="27"/>
      <c r="B276" s="47" t="s">
        <v>1098</v>
      </c>
      <c r="C276" s="30"/>
      <c r="D276" s="30"/>
      <c r="E276" s="30"/>
      <c r="F276" s="30"/>
      <c r="G276" s="30"/>
      <c r="H276" s="36"/>
      <c r="I276" s="30"/>
      <c r="J276" s="30"/>
      <c r="K276" s="30"/>
      <c r="L276" s="30"/>
      <c r="M276" s="30"/>
      <c r="N276" s="30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</row>
    <row r="277" spans="1:98" s="32" customFormat="1" ht="12.75" customHeight="1">
      <c r="A277" s="27"/>
      <c r="B277" s="47" t="s">
        <v>1099</v>
      </c>
      <c r="C277" s="30"/>
      <c r="D277" s="30"/>
      <c r="E277" s="30"/>
      <c r="F277" s="30"/>
      <c r="G277" s="30"/>
      <c r="H277" s="36"/>
      <c r="I277" s="30"/>
      <c r="J277" s="30"/>
      <c r="K277" s="30"/>
      <c r="L277" s="30"/>
      <c r="M277" s="30"/>
      <c r="N277" s="30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</row>
    <row r="278" spans="1:98" s="32" customFormat="1">
      <c r="A278" s="27"/>
      <c r="B278" s="47" t="s">
        <v>1100</v>
      </c>
      <c r="C278" s="30"/>
      <c r="D278" s="30"/>
      <c r="E278" s="30"/>
      <c r="F278" s="30"/>
      <c r="G278" s="30"/>
      <c r="H278" s="36"/>
      <c r="I278" s="30"/>
      <c r="J278" s="30"/>
      <c r="K278" s="30"/>
      <c r="L278" s="30"/>
      <c r="M278" s="30"/>
      <c r="N278" s="30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</row>
    <row r="279" spans="1:98" s="32" customFormat="1" ht="12.75" customHeight="1">
      <c r="A279" s="27"/>
      <c r="B279" s="47" t="s">
        <v>1101</v>
      </c>
      <c r="C279" s="30"/>
      <c r="D279" s="30"/>
      <c r="E279" s="30"/>
      <c r="F279" s="30"/>
      <c r="G279" s="30"/>
      <c r="H279" s="36"/>
      <c r="I279" s="30"/>
      <c r="J279" s="30"/>
      <c r="K279" s="30"/>
      <c r="L279" s="30"/>
      <c r="M279" s="30"/>
      <c r="N279" s="30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</row>
    <row r="280" spans="1:98" s="32" customFormat="1">
      <c r="A280" s="27"/>
      <c r="B280" s="47" t="s">
        <v>1103</v>
      </c>
      <c r="C280" s="30"/>
      <c r="D280" s="30"/>
      <c r="E280" s="30"/>
      <c r="F280" s="30"/>
      <c r="G280" s="30"/>
      <c r="H280" s="36"/>
      <c r="I280" s="30"/>
      <c r="J280" s="30"/>
      <c r="K280" s="30"/>
      <c r="L280" s="30"/>
      <c r="M280" s="30"/>
      <c r="N280" s="30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</row>
    <row r="281" spans="1:98" s="32" customFormat="1">
      <c r="A281" s="27"/>
      <c r="B281" s="47" t="s">
        <v>1104</v>
      </c>
      <c r="C281" s="30"/>
      <c r="D281" s="30"/>
      <c r="E281" s="30"/>
      <c r="F281" s="30"/>
      <c r="G281" s="30"/>
      <c r="H281" s="36"/>
      <c r="I281" s="30"/>
      <c r="J281" s="30"/>
      <c r="K281" s="30"/>
      <c r="L281" s="30"/>
      <c r="M281" s="30"/>
      <c r="N281" s="30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</row>
    <row r="282" spans="1:98" s="32" customFormat="1">
      <c r="A282" s="27"/>
      <c r="B282" s="47" t="s">
        <v>1105</v>
      </c>
      <c r="C282" s="30"/>
      <c r="D282" s="30"/>
      <c r="E282" s="30"/>
      <c r="F282" s="30"/>
      <c r="G282" s="30"/>
      <c r="H282" s="36"/>
      <c r="I282" s="30"/>
      <c r="J282" s="30"/>
      <c r="K282" s="30"/>
      <c r="L282" s="30"/>
      <c r="M282" s="30"/>
      <c r="N282" s="30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</row>
    <row r="283" spans="1:98" s="32" customFormat="1">
      <c r="A283" s="27"/>
      <c r="B283" s="47" t="s">
        <v>1108</v>
      </c>
      <c r="C283" s="30"/>
      <c r="D283" s="30"/>
      <c r="E283" s="30"/>
      <c r="F283" s="30"/>
      <c r="G283" s="30"/>
      <c r="H283" s="36"/>
      <c r="I283" s="30"/>
      <c r="J283" s="30"/>
      <c r="K283" s="30"/>
      <c r="L283" s="30"/>
      <c r="M283" s="30"/>
      <c r="N283" s="30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</row>
    <row r="284" spans="1:98" s="32" customFormat="1">
      <c r="A284" s="27"/>
      <c r="B284" s="47" t="s">
        <v>1109</v>
      </c>
      <c r="C284" s="30"/>
      <c r="D284" s="30"/>
      <c r="E284" s="30"/>
      <c r="F284" s="30"/>
      <c r="G284" s="30"/>
      <c r="H284" s="36"/>
      <c r="I284" s="30"/>
      <c r="J284" s="30"/>
      <c r="K284" s="30"/>
      <c r="L284" s="30"/>
      <c r="M284" s="30"/>
      <c r="N284" s="30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</row>
    <row r="285" spans="1:98" s="32" customFormat="1">
      <c r="A285" s="27"/>
      <c r="B285" s="47" t="s">
        <v>524</v>
      </c>
      <c r="C285" s="30"/>
      <c r="D285" s="30"/>
      <c r="E285" s="30"/>
      <c r="F285" s="30"/>
      <c r="G285" s="30"/>
      <c r="H285" s="36"/>
      <c r="I285" s="30"/>
      <c r="J285" s="30"/>
      <c r="K285" s="30"/>
      <c r="L285" s="30"/>
      <c r="M285" s="30"/>
      <c r="N285" s="30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</row>
    <row r="286" spans="1:98" s="32" customFormat="1" ht="12.75" customHeight="1">
      <c r="A286" s="27"/>
      <c r="B286" s="47" t="s">
        <v>526</v>
      </c>
      <c r="C286" s="30"/>
      <c r="D286" s="30"/>
      <c r="E286" s="30"/>
      <c r="F286" s="30"/>
      <c r="G286" s="30"/>
      <c r="H286" s="36"/>
      <c r="I286" s="30"/>
      <c r="J286" s="30"/>
      <c r="K286" s="30"/>
      <c r="L286" s="30"/>
      <c r="M286" s="30"/>
      <c r="N286" s="30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</row>
    <row r="287" spans="1:98" s="32" customFormat="1">
      <c r="A287" s="27"/>
      <c r="B287" s="47" t="s">
        <v>1111</v>
      </c>
      <c r="C287" s="30"/>
      <c r="D287" s="30"/>
      <c r="E287" s="30"/>
      <c r="F287" s="30"/>
      <c r="G287" s="30"/>
      <c r="H287" s="36"/>
      <c r="I287" s="30"/>
      <c r="J287" s="30"/>
      <c r="K287" s="30"/>
      <c r="L287" s="30"/>
      <c r="M287" s="30"/>
      <c r="N287" s="30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</row>
    <row r="288" spans="1:98" s="32" customFormat="1">
      <c r="A288" s="27"/>
      <c r="B288" s="47" t="s">
        <v>1112</v>
      </c>
      <c r="C288" s="30"/>
      <c r="D288" s="30"/>
      <c r="E288" s="30"/>
      <c r="F288" s="30"/>
      <c r="G288" s="30"/>
      <c r="H288" s="36"/>
      <c r="I288" s="30"/>
      <c r="J288" s="30"/>
      <c r="K288" s="30"/>
      <c r="L288" s="30"/>
      <c r="M288" s="30"/>
      <c r="N288" s="30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</row>
    <row r="289" spans="1:98" s="32" customFormat="1">
      <c r="A289" s="27"/>
      <c r="B289" s="47" t="s">
        <v>79</v>
      </c>
      <c r="C289" s="30"/>
      <c r="D289" s="30"/>
      <c r="E289" s="30"/>
      <c r="F289" s="30"/>
      <c r="G289" s="30"/>
      <c r="H289" s="36"/>
      <c r="I289" s="30"/>
      <c r="J289" s="30"/>
      <c r="K289" s="30"/>
      <c r="L289" s="30"/>
      <c r="M289" s="30"/>
      <c r="N289" s="30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</row>
    <row r="290" spans="1:98" s="32" customFormat="1">
      <c r="A290" s="27"/>
      <c r="B290" s="47" t="s">
        <v>530</v>
      </c>
      <c r="C290" s="30"/>
      <c r="D290" s="30"/>
      <c r="E290" s="30"/>
      <c r="F290" s="30"/>
      <c r="G290" s="30"/>
      <c r="H290" s="36"/>
      <c r="I290" s="30"/>
      <c r="J290" s="30"/>
      <c r="K290" s="30"/>
      <c r="L290" s="30"/>
      <c r="M290" s="30"/>
      <c r="N290" s="30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</row>
    <row r="291" spans="1:98" s="32" customFormat="1">
      <c r="A291" s="27"/>
      <c r="B291" s="47" t="s">
        <v>532</v>
      </c>
      <c r="C291" s="30"/>
      <c r="D291" s="30"/>
      <c r="E291" s="30"/>
      <c r="F291" s="30"/>
      <c r="G291" s="30"/>
      <c r="H291" s="36"/>
      <c r="I291" s="30"/>
      <c r="J291" s="30"/>
      <c r="K291" s="30"/>
      <c r="L291" s="30"/>
      <c r="M291" s="30"/>
      <c r="N291" s="30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</row>
    <row r="292" spans="1:98" s="32" customFormat="1" ht="12.75" customHeight="1">
      <c r="A292" s="27"/>
      <c r="B292" s="47" t="s">
        <v>534</v>
      </c>
      <c r="C292" s="30"/>
      <c r="D292" s="30"/>
      <c r="E292" s="30"/>
      <c r="F292" s="30"/>
      <c r="G292" s="30"/>
      <c r="H292" s="36"/>
      <c r="I292" s="30"/>
      <c r="J292" s="30"/>
      <c r="K292" s="30"/>
      <c r="L292" s="30"/>
      <c r="M292" s="30"/>
      <c r="N292" s="30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</row>
    <row r="293" spans="1:98" s="32" customFormat="1">
      <c r="A293" s="27"/>
      <c r="B293" s="47" t="s">
        <v>536</v>
      </c>
      <c r="C293" s="30"/>
      <c r="D293" s="30"/>
      <c r="E293" s="30"/>
      <c r="F293" s="30"/>
      <c r="G293" s="30"/>
      <c r="H293" s="36"/>
      <c r="I293" s="30"/>
      <c r="J293" s="30"/>
      <c r="K293" s="30"/>
      <c r="L293" s="30"/>
      <c r="M293" s="30"/>
      <c r="N293" s="30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</row>
    <row r="294" spans="1:98" s="32" customFormat="1" ht="12.75" customHeight="1">
      <c r="A294" s="27"/>
      <c r="B294" s="47" t="s">
        <v>538</v>
      </c>
      <c r="C294" s="30"/>
      <c r="D294" s="30"/>
      <c r="E294" s="30"/>
      <c r="F294" s="30"/>
      <c r="G294" s="30"/>
      <c r="H294" s="36"/>
      <c r="I294" s="30"/>
      <c r="J294" s="30"/>
      <c r="K294" s="30"/>
      <c r="L294" s="30"/>
      <c r="M294" s="30"/>
      <c r="N294" s="30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</row>
    <row r="295" spans="1:98" s="32" customFormat="1">
      <c r="A295" s="27"/>
      <c r="B295" s="47" t="s">
        <v>540</v>
      </c>
      <c r="C295" s="30"/>
      <c r="D295" s="30"/>
      <c r="E295" s="30"/>
      <c r="F295" s="30"/>
      <c r="G295" s="30"/>
      <c r="H295" s="36"/>
      <c r="I295" s="30"/>
      <c r="J295" s="30"/>
      <c r="K295" s="30"/>
      <c r="L295" s="30"/>
      <c r="M295" s="30"/>
      <c r="N295" s="30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</row>
    <row r="296" spans="1:98" s="32" customFormat="1">
      <c r="A296" s="27"/>
      <c r="B296" s="47" t="s">
        <v>542</v>
      </c>
      <c r="C296" s="30"/>
      <c r="D296" s="30"/>
      <c r="E296" s="30"/>
      <c r="F296" s="30"/>
      <c r="G296" s="30"/>
      <c r="H296" s="36"/>
      <c r="I296" s="30"/>
      <c r="J296" s="30"/>
      <c r="K296" s="30"/>
      <c r="L296" s="30"/>
      <c r="M296" s="30"/>
      <c r="N296" s="30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</row>
    <row r="297" spans="1:98" s="32" customFormat="1">
      <c r="A297" s="27"/>
      <c r="B297" s="47" t="s">
        <v>5</v>
      </c>
      <c r="C297" s="30"/>
      <c r="D297" s="30"/>
      <c r="E297" s="30"/>
      <c r="F297" s="30"/>
      <c r="G297" s="30"/>
      <c r="H297" s="36"/>
      <c r="I297" s="30"/>
      <c r="J297" s="30"/>
      <c r="K297" s="30"/>
      <c r="L297" s="30"/>
      <c r="M297" s="30"/>
      <c r="N297" s="30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</row>
    <row r="298" spans="1:98" s="32" customFormat="1">
      <c r="A298" s="27"/>
      <c r="B298" s="47" t="s">
        <v>200</v>
      </c>
      <c r="C298" s="30"/>
      <c r="D298" s="30"/>
      <c r="E298" s="30"/>
      <c r="F298" s="30"/>
      <c r="G298" s="30"/>
      <c r="H298" s="36"/>
      <c r="I298" s="30"/>
      <c r="J298" s="30"/>
      <c r="K298" s="30"/>
      <c r="L298" s="30"/>
      <c r="M298" s="30"/>
      <c r="N298" s="30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</row>
    <row r="299" spans="1:98" s="32" customFormat="1">
      <c r="A299" s="27"/>
      <c r="B299" s="47" t="s">
        <v>1114</v>
      </c>
      <c r="C299" s="30"/>
      <c r="D299" s="30"/>
      <c r="E299" s="30"/>
      <c r="F299" s="30"/>
      <c r="G299" s="30"/>
      <c r="H299" s="36"/>
      <c r="I299" s="30"/>
      <c r="J299" s="30"/>
      <c r="K299" s="30"/>
      <c r="L299" s="30"/>
      <c r="M299" s="30"/>
      <c r="N299" s="30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</row>
    <row r="300" spans="1:98" s="32" customFormat="1">
      <c r="A300" s="27"/>
      <c r="B300" s="47" t="s">
        <v>548</v>
      </c>
      <c r="C300" s="30"/>
      <c r="D300" s="30"/>
      <c r="E300" s="30"/>
      <c r="F300" s="30"/>
      <c r="G300" s="30"/>
      <c r="H300" s="36"/>
      <c r="I300" s="30"/>
      <c r="J300" s="30"/>
      <c r="K300" s="30"/>
      <c r="L300" s="30"/>
      <c r="M300" s="30"/>
      <c r="N300" s="30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</row>
    <row r="301" spans="1:98" s="32" customFormat="1">
      <c r="A301" s="27"/>
      <c r="B301" s="47" t="s">
        <v>1115</v>
      </c>
      <c r="C301" s="30"/>
      <c r="D301" s="30"/>
      <c r="E301" s="30"/>
      <c r="F301" s="30"/>
      <c r="G301" s="30"/>
      <c r="H301" s="36"/>
      <c r="I301" s="30"/>
      <c r="J301" s="30"/>
      <c r="K301" s="30"/>
      <c r="L301" s="30"/>
      <c r="M301" s="30"/>
      <c r="N301" s="30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</row>
    <row r="302" spans="1:98" s="32" customFormat="1">
      <c r="A302" s="27"/>
      <c r="B302" s="47" t="s">
        <v>1116</v>
      </c>
      <c r="C302" s="30"/>
      <c r="D302" s="30"/>
      <c r="E302" s="30"/>
      <c r="F302" s="30"/>
      <c r="G302" s="30"/>
      <c r="H302" s="36"/>
      <c r="I302" s="30"/>
      <c r="J302" s="30"/>
      <c r="K302" s="30"/>
      <c r="L302" s="30"/>
      <c r="M302" s="30"/>
      <c r="N302" s="30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</row>
    <row r="303" spans="1:98" s="32" customFormat="1" ht="12.75" customHeight="1">
      <c r="A303" s="27"/>
      <c r="B303" s="47" t="s">
        <v>1118</v>
      </c>
      <c r="C303" s="30"/>
      <c r="D303" s="30"/>
      <c r="E303" s="30"/>
      <c r="F303" s="30"/>
      <c r="G303" s="30"/>
      <c r="H303" s="36"/>
      <c r="I303" s="30"/>
      <c r="J303" s="30"/>
      <c r="K303" s="30"/>
      <c r="L303" s="30"/>
      <c r="M303" s="30"/>
      <c r="N303" s="30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</row>
    <row r="304" spans="1:98" s="32" customFormat="1">
      <c r="A304" s="27"/>
      <c r="B304" s="47" t="s">
        <v>1119</v>
      </c>
      <c r="C304" s="30"/>
      <c r="D304" s="30"/>
      <c r="E304" s="30"/>
      <c r="F304" s="30"/>
      <c r="G304" s="30"/>
      <c r="H304" s="36"/>
      <c r="I304" s="30"/>
      <c r="J304" s="30"/>
      <c r="K304" s="30"/>
      <c r="L304" s="30"/>
      <c r="M304" s="30"/>
      <c r="N304" s="30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</row>
    <row r="305" spans="1:98" s="32" customFormat="1">
      <c r="A305" s="27"/>
      <c r="B305" s="47" t="s">
        <v>1120</v>
      </c>
      <c r="C305" s="30"/>
      <c r="D305" s="30"/>
      <c r="E305" s="30"/>
      <c r="F305" s="30"/>
      <c r="G305" s="30"/>
      <c r="H305" s="36"/>
      <c r="I305" s="30"/>
      <c r="J305" s="30"/>
      <c r="K305" s="30"/>
      <c r="L305" s="30"/>
      <c r="M305" s="30"/>
      <c r="N305" s="30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</row>
    <row r="306" spans="1:98" s="32" customFormat="1" ht="12.75" customHeight="1">
      <c r="A306" s="27"/>
      <c r="B306" s="47" t="s">
        <v>1121</v>
      </c>
      <c r="C306" s="30"/>
      <c r="D306" s="30"/>
      <c r="E306" s="30"/>
      <c r="F306" s="30"/>
      <c r="G306" s="30"/>
      <c r="H306" s="36"/>
      <c r="I306" s="30"/>
      <c r="J306" s="30"/>
      <c r="K306" s="30"/>
      <c r="L306" s="30"/>
      <c r="M306" s="30"/>
      <c r="N306" s="30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</row>
    <row r="307" spans="1:98" s="32" customFormat="1">
      <c r="A307" s="27"/>
      <c r="B307" s="47" t="s">
        <v>1122</v>
      </c>
      <c r="C307" s="30"/>
      <c r="D307" s="30"/>
      <c r="E307" s="30"/>
      <c r="F307" s="30"/>
      <c r="G307" s="30"/>
      <c r="H307" s="36"/>
      <c r="I307" s="30"/>
      <c r="J307" s="30"/>
      <c r="K307" s="30"/>
      <c r="L307" s="30"/>
      <c r="M307" s="30"/>
      <c r="N307" s="30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</row>
    <row r="308" spans="1:98" s="32" customFormat="1">
      <c r="A308" s="27"/>
      <c r="B308" s="47" t="s">
        <v>1123</v>
      </c>
      <c r="C308" s="30"/>
      <c r="D308" s="30"/>
      <c r="E308" s="30"/>
      <c r="F308" s="30"/>
      <c r="G308" s="30"/>
      <c r="H308" s="36"/>
      <c r="I308" s="30"/>
      <c r="J308" s="30"/>
      <c r="K308" s="30"/>
      <c r="L308" s="30"/>
      <c r="M308" s="30"/>
      <c r="N308" s="30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</row>
    <row r="309" spans="1:98" s="32" customFormat="1">
      <c r="A309" s="27"/>
      <c r="B309" s="47" t="s">
        <v>1124</v>
      </c>
      <c r="C309" s="30"/>
      <c r="D309" s="30"/>
      <c r="E309" s="30"/>
      <c r="F309" s="30"/>
      <c r="G309" s="30"/>
      <c r="H309" s="36"/>
      <c r="I309" s="30"/>
      <c r="J309" s="30"/>
      <c r="K309" s="30"/>
      <c r="L309" s="30"/>
      <c r="M309" s="30"/>
      <c r="N309" s="30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</row>
    <row r="310" spans="1:98" s="32" customFormat="1" ht="11.75" customHeight="1">
      <c r="A310" s="27"/>
      <c r="B310" s="47" t="s">
        <v>1125</v>
      </c>
      <c r="C310" s="30"/>
      <c r="D310" s="30"/>
      <c r="E310" s="30"/>
      <c r="F310" s="30"/>
      <c r="G310" s="30"/>
      <c r="H310" s="36"/>
      <c r="I310" s="30"/>
      <c r="J310" s="30"/>
      <c r="K310" s="30"/>
      <c r="L310" s="30"/>
      <c r="M310" s="30"/>
      <c r="N310" s="30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</row>
    <row r="311" spans="1:98" s="32" customFormat="1">
      <c r="A311" s="27"/>
      <c r="B311" s="47" t="s">
        <v>1126</v>
      </c>
      <c r="C311" s="30"/>
      <c r="D311" s="30"/>
      <c r="E311" s="30"/>
      <c r="F311" s="30"/>
      <c r="G311" s="30"/>
      <c r="H311" s="36"/>
      <c r="I311" s="30"/>
      <c r="J311" s="30"/>
      <c r="K311" s="30"/>
      <c r="L311" s="30"/>
      <c r="M311" s="30"/>
      <c r="N311" s="30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</row>
    <row r="312" spans="1:98" s="32" customFormat="1">
      <c r="A312" s="27"/>
      <c r="B312" s="47" t="s">
        <v>1127</v>
      </c>
      <c r="C312" s="30"/>
      <c r="D312" s="30"/>
      <c r="E312" s="30"/>
      <c r="F312" s="30"/>
      <c r="G312" s="30"/>
      <c r="H312" s="36"/>
      <c r="I312" s="30"/>
      <c r="J312" s="30"/>
      <c r="K312" s="30"/>
      <c r="L312" s="30"/>
      <c r="M312" s="30"/>
      <c r="N312" s="30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</row>
    <row r="313" spans="1:98" s="32" customFormat="1">
      <c r="A313" s="27"/>
      <c r="B313" s="47" t="s">
        <v>1128</v>
      </c>
      <c r="C313" s="30"/>
      <c r="D313" s="30"/>
      <c r="E313" s="30"/>
      <c r="F313" s="30"/>
      <c r="G313" s="30"/>
      <c r="H313" s="36"/>
      <c r="I313" s="30"/>
      <c r="J313" s="30"/>
      <c r="K313" s="30"/>
      <c r="L313" s="30"/>
      <c r="M313" s="30"/>
      <c r="N313" s="30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</row>
    <row r="314" spans="1:98" s="32" customFormat="1" ht="12.75" customHeight="1">
      <c r="A314" s="27"/>
      <c r="B314" s="47" t="s">
        <v>1130</v>
      </c>
      <c r="C314" s="30"/>
      <c r="D314" s="30"/>
      <c r="E314" s="30"/>
      <c r="F314" s="30"/>
      <c r="G314" s="30"/>
      <c r="H314" s="36"/>
      <c r="I314" s="30"/>
      <c r="J314" s="30"/>
      <c r="K314" s="30"/>
      <c r="L314" s="30"/>
      <c r="M314" s="30"/>
      <c r="N314" s="30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</row>
    <row r="315" spans="1:98" s="32" customFormat="1">
      <c r="A315" s="27"/>
      <c r="B315" s="47" t="s">
        <v>1131</v>
      </c>
      <c r="C315" s="30"/>
      <c r="D315" s="30"/>
      <c r="E315" s="30"/>
      <c r="F315" s="30"/>
      <c r="G315" s="30"/>
      <c r="H315" s="36"/>
      <c r="I315" s="30"/>
      <c r="J315" s="30"/>
      <c r="K315" s="30"/>
      <c r="L315" s="30"/>
      <c r="M315" s="30"/>
      <c r="N315" s="30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</row>
    <row r="316" spans="1:98" s="32" customFormat="1">
      <c r="A316" s="27"/>
      <c r="B316" s="47" t="s">
        <v>1136</v>
      </c>
      <c r="C316" s="30"/>
      <c r="D316" s="30"/>
      <c r="E316" s="30"/>
      <c r="F316" s="30"/>
      <c r="G316" s="30"/>
      <c r="H316" s="36"/>
      <c r="I316" s="30"/>
      <c r="J316" s="30"/>
      <c r="K316" s="30"/>
      <c r="L316" s="30"/>
      <c r="M316" s="30"/>
      <c r="N316" s="30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</row>
    <row r="317" spans="1:98" s="32" customFormat="1">
      <c r="A317" s="27"/>
      <c r="B317" s="47" t="s">
        <v>1138</v>
      </c>
      <c r="C317" s="30"/>
      <c r="D317" s="30"/>
      <c r="E317" s="30"/>
      <c r="F317" s="30"/>
      <c r="G317" s="30"/>
      <c r="H317" s="36"/>
      <c r="I317" s="30"/>
      <c r="J317" s="30"/>
      <c r="K317" s="30"/>
      <c r="L317" s="30"/>
      <c r="M317" s="30"/>
      <c r="N317" s="30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</row>
    <row r="318" spans="1:98" s="32" customFormat="1" ht="12.75" customHeight="1">
      <c r="A318" s="27"/>
      <c r="B318" s="47" t="s">
        <v>1140</v>
      </c>
      <c r="C318" s="30"/>
      <c r="D318" s="30"/>
      <c r="E318" s="30"/>
      <c r="F318" s="30"/>
      <c r="G318" s="30"/>
      <c r="H318" s="36"/>
      <c r="I318" s="30"/>
      <c r="J318" s="30"/>
      <c r="K318" s="30"/>
      <c r="L318" s="30"/>
      <c r="M318" s="30"/>
      <c r="N318" s="30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</row>
    <row r="319" spans="1:98" s="32" customFormat="1" ht="12.75" customHeight="1">
      <c r="A319" s="27"/>
      <c r="B319" s="47" t="s">
        <v>1141</v>
      </c>
      <c r="C319" s="30"/>
      <c r="D319" s="30"/>
      <c r="E319" s="30"/>
      <c r="F319" s="30"/>
      <c r="G319" s="30"/>
      <c r="H319" s="36"/>
      <c r="I319" s="30"/>
      <c r="J319" s="30"/>
      <c r="K319" s="30"/>
      <c r="L319" s="30"/>
      <c r="M319" s="30"/>
      <c r="N319" s="30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</row>
    <row r="320" spans="1:98" s="32" customFormat="1">
      <c r="A320" s="27"/>
      <c r="B320" s="47" t="s">
        <v>1142</v>
      </c>
      <c r="C320" s="30"/>
      <c r="D320" s="30"/>
      <c r="E320" s="30"/>
      <c r="F320" s="30"/>
      <c r="G320" s="30"/>
      <c r="H320" s="36"/>
      <c r="I320" s="30"/>
      <c r="J320" s="30"/>
      <c r="K320" s="30"/>
      <c r="L320" s="30"/>
      <c r="M320" s="30"/>
      <c r="N320" s="30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</row>
    <row r="321" spans="1:98" s="32" customFormat="1">
      <c r="A321" s="27"/>
      <c r="B321" s="47" t="s">
        <v>1145</v>
      </c>
      <c r="C321" s="30"/>
      <c r="D321" s="30"/>
      <c r="E321" s="30"/>
      <c r="F321" s="30"/>
      <c r="G321" s="30"/>
      <c r="H321" s="36"/>
      <c r="I321" s="30"/>
      <c r="J321" s="30"/>
      <c r="K321" s="30"/>
      <c r="L321" s="30"/>
      <c r="M321" s="30"/>
      <c r="N321" s="30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</row>
    <row r="322" spans="1:98" s="32" customFormat="1">
      <c r="A322" s="27"/>
      <c r="B322" s="47" t="s">
        <v>1147</v>
      </c>
      <c r="C322" s="30"/>
      <c r="D322" s="30"/>
      <c r="E322" s="30"/>
      <c r="F322" s="30"/>
      <c r="G322" s="30"/>
      <c r="H322" s="36"/>
      <c r="I322" s="30"/>
      <c r="J322" s="30"/>
      <c r="K322" s="30"/>
      <c r="L322" s="30"/>
      <c r="M322" s="30"/>
      <c r="N322" s="30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</row>
    <row r="323" spans="1:98" s="32" customFormat="1">
      <c r="A323" s="27"/>
      <c r="B323" s="47" t="s">
        <v>1148</v>
      </c>
      <c r="C323" s="30"/>
      <c r="D323" s="30"/>
      <c r="E323" s="30"/>
      <c r="F323" s="30"/>
      <c r="G323" s="30"/>
      <c r="H323" s="36"/>
      <c r="I323" s="30"/>
      <c r="J323" s="30"/>
      <c r="K323" s="30"/>
      <c r="L323" s="30"/>
      <c r="M323" s="30"/>
      <c r="N323" s="30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</row>
    <row r="324" spans="1:98" s="32" customFormat="1">
      <c r="A324" s="27"/>
      <c r="B324" s="47" t="s">
        <v>1149</v>
      </c>
      <c r="C324" s="30"/>
      <c r="D324" s="30"/>
      <c r="E324" s="30"/>
      <c r="F324" s="30"/>
      <c r="G324" s="30"/>
      <c r="H324" s="36"/>
      <c r="I324" s="30"/>
      <c r="J324" s="30"/>
      <c r="K324" s="30"/>
      <c r="L324" s="30"/>
      <c r="M324" s="30"/>
      <c r="N324" s="30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</row>
    <row r="325" spans="1:98" s="32" customFormat="1">
      <c r="A325" s="27"/>
      <c r="B325" s="47" t="s">
        <v>215</v>
      </c>
      <c r="C325" s="30"/>
      <c r="D325" s="30"/>
      <c r="E325" s="30"/>
      <c r="F325" s="30"/>
      <c r="G325" s="30"/>
      <c r="H325" s="36"/>
      <c r="I325" s="30"/>
      <c r="J325" s="30"/>
      <c r="K325" s="30"/>
      <c r="L325" s="30"/>
      <c r="M325" s="30"/>
      <c r="N325" s="30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</row>
    <row r="326" spans="1:98" s="32" customFormat="1">
      <c r="A326" s="27"/>
      <c r="B326" s="47" t="s">
        <v>569</v>
      </c>
      <c r="C326" s="30"/>
      <c r="D326" s="30"/>
      <c r="E326" s="30"/>
      <c r="F326" s="30"/>
      <c r="G326" s="30"/>
      <c r="H326" s="36"/>
      <c r="I326" s="30"/>
      <c r="J326" s="30"/>
      <c r="K326" s="30"/>
      <c r="L326" s="30"/>
      <c r="M326" s="30"/>
      <c r="N326" s="30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</row>
    <row r="327" spans="1:98" s="32" customFormat="1">
      <c r="A327" s="27"/>
      <c r="B327" s="47" t="s">
        <v>147</v>
      </c>
      <c r="C327" s="30"/>
      <c r="D327" s="30"/>
      <c r="E327" s="30"/>
      <c r="F327" s="30"/>
      <c r="G327" s="30"/>
      <c r="H327" s="36"/>
      <c r="I327" s="30"/>
      <c r="J327" s="30"/>
      <c r="K327" s="30"/>
      <c r="L327" s="30"/>
      <c r="M327" s="30"/>
      <c r="N327" s="30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</row>
    <row r="328" spans="1:98" s="32" customFormat="1" ht="12.75" customHeight="1" thickBot="1">
      <c r="A328" s="27"/>
      <c r="B328" s="48" t="s">
        <v>572</v>
      </c>
      <c r="C328" s="40"/>
      <c r="D328" s="40"/>
      <c r="E328" s="40"/>
      <c r="F328" s="40"/>
      <c r="G328" s="40"/>
      <c r="H328" s="41"/>
      <c r="I328" s="40"/>
      <c r="J328" s="40"/>
      <c r="K328" s="40"/>
      <c r="L328" s="40"/>
      <c r="M328" s="40"/>
      <c r="N328" s="40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</row>
    <row r="329" spans="1:98" s="18" customFormat="1" ht="14" thickTop="1"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98" s="18" customFormat="1"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98" s="18" customFormat="1"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98" s="18" customForma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98" s="18" customFormat="1"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98" s="18" customFormat="1"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98" s="18" customFormat="1"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98" s="18" customFormat="1"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2:18" s="18" customFormat="1"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2:18" s="18" customFormat="1"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2:18" s="18" customFormat="1"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2:18" s="18" customFormat="1"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2:18" s="18" customFormat="1"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2:18" s="18" customFormat="1"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2:18" s="18" customFormat="1"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2:18" s="18" customFormat="1"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2:18" s="18" customFormat="1"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2:18" s="18" customFormat="1"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2:18" s="18" customFormat="1"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2:18" s="18" customFormat="1"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2:18" s="18" customFormat="1"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2:18" s="18" customFormat="1"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2:18" s="18" customForma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2:18" s="18" customFormat="1"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2:18" s="18" customFormat="1"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2:18" s="18" customFormat="1"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2:18" s="18" customFormat="1"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2:18" s="18" customFormat="1"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2:18" s="18" customFormat="1"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2:18" s="18" customFormat="1"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2:18" s="18" customFormat="1"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2:18" s="18" customFormat="1"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2:18" s="18" customFormat="1"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2:18" s="18" customFormat="1"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2:18" s="18" customFormat="1"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2:18" s="18" customFormat="1"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2:18" s="18" customFormat="1"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2:18" s="18" customFormat="1"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2:18" s="18" customFormat="1"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2:18" s="18" customForma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2:18" s="18" customFormat="1"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2:18" s="18" customFormat="1"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2:18" s="18" customFormat="1"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2:18" s="18" customFormat="1"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2:18" s="18" customFormat="1"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2:18" s="18" customFormat="1"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2:18" s="18" customFormat="1"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2:18" s="18" customFormat="1"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2:18" s="18" customFormat="1"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2:18" s="18" customFormat="1"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2:18" s="18" customFormat="1"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2:18" s="18" customFormat="1"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2:18" s="18" customFormat="1"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2:18" s="18" customFormat="1"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2:18" s="18" customFormat="1"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2:18" s="18" customFormat="1"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2:18" s="18" customFormat="1"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2:18" s="18" customFormat="1"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2:18" s="18" customForma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2:18" s="18" customFormat="1"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2:18" s="18" customFormat="1"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2:18" s="18" customFormat="1"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2:18" s="18" customFormat="1"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2:18" s="18" customFormat="1"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2:18" s="18" customFormat="1"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2:18" s="18" customFormat="1"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2:18" s="18" customFormat="1"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2:18" s="18" customFormat="1"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2:18" s="18" customFormat="1"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2:18" s="18" customFormat="1"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2:18" s="18" customFormat="1"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2:18" s="18" customFormat="1"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2:18" s="18" customFormat="1"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2:18" s="18" customFormat="1"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2:18" s="18" customFormat="1"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2:18" s="18" customForma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2:18" s="18" customFormat="1"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2:18" s="18" customFormat="1"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2:18" s="18" customFormat="1"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2:18" s="18" customFormat="1"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2:18" s="18" customFormat="1"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2:18" s="18" customFormat="1"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2:18" s="18" customFormat="1"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2:18" s="18" customFormat="1"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2:18" s="18" customFormat="1"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2:18" s="18" customFormat="1"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2:18" s="18" customFormat="1"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2:18" s="18" customFormat="1"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2:18" s="18" customFormat="1"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2:18" s="18" customFormat="1"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2:18" s="18" customFormat="1"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2:18" s="18" customFormat="1"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2:18" s="18" customFormat="1"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2:18" s="18" customFormat="1"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2:18" s="18" customForma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2:18" s="18" customFormat="1"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2:18" s="18" customFormat="1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2:18" s="18" customFormat="1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2:18" s="18" customFormat="1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2:18" s="18" customFormat="1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2:18" s="18" customFormat="1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2:18" s="18" customFormat="1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2:18" s="18" customFormat="1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2:18" s="18" customFormat="1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 s="18" customFormat="1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 s="18" customFormat="1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 s="18" customFormat="1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 s="18" customFormat="1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 s="18" customFormat="1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 s="18" customFormat="1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 s="18" customFormat="1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 s="18" customForma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 s="18" customFormat="1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 s="18" customFormat="1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 s="18" customFormat="1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 s="18" customFormat="1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 s="18" customFormat="1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 s="18" customFormat="1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 s="18" customFormat="1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 s="18" customFormat="1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 s="18" customFormat="1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 s="18" customFormat="1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2:18" s="18" customFormat="1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 s="18" customFormat="1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 s="18" customFormat="1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 s="18" customFormat="1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 s="18" customFormat="1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 s="18" customFormat="1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 s="18" customFormat="1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 s="18" customFormat="1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 s="18" customForma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2:18" s="18" customFormat="1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 s="18" customFormat="1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 s="18" customFormat="1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2:18" s="18" customFormat="1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2:18" s="18" customFormat="1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 s="18" customFormat="1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2:18" s="18" customFormat="1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 s="18" customFormat="1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 s="18" customFormat="1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 s="18" customFormat="1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 s="18" customFormat="1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 s="18" customFormat="1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 s="18" customFormat="1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 s="18" customFormat="1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 s="18" customFormat="1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 s="18" customFormat="1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 s="18" customForma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 s="18" customFormat="1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 s="18" customFormat="1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 s="18" customFormat="1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 s="18" customFormat="1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 s="18" customFormat="1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2:18" s="18" customFormat="1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 s="18" customFormat="1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 s="18" customFormat="1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 s="18" customFormat="1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 s="18" customFormat="1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 s="18" customFormat="1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 s="18" customFormat="1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 s="18" customFormat="1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 s="18" customFormat="1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2:18" s="18" customFormat="1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 s="18" customFormat="1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 s="18" customFormat="1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2:18" s="18" customFormat="1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2:18" s="18" customForma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 s="18" customFormat="1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2:18" s="18" customFormat="1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 s="18" customFormat="1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 s="18" customFormat="1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 s="18" customFormat="1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 s="18" customFormat="1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 s="18" customFormat="1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 s="18" customFormat="1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 s="18" customFormat="1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 s="18" customFormat="1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 s="18" customFormat="1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 s="18" customFormat="1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 s="18" customFormat="1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 s="18" customFormat="1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 s="18" customFormat="1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 s="18" customFormat="1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 s="18" customForma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2:18" s="18" customFormat="1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 s="18" customFormat="1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 s="18" customFormat="1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 s="18" customFormat="1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 s="18" customFormat="1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 s="18" customFormat="1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 s="18" customFormat="1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 s="18" customFormat="1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 s="18" customFormat="1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2:18" s="18" customFormat="1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 s="18" customFormat="1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 s="18" customFormat="1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2:18" s="18" customFormat="1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2:18" s="18" customFormat="1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 s="18" customFormat="1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2:18" s="18" customFormat="1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 s="18" customFormat="1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 s="18" customFormat="1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 s="18" customForma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 s="18" customFormat="1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 s="18" customFormat="1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 s="18" customFormat="1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 s="18" customFormat="1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 s="18" customFormat="1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 s="18" customFormat="1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 s="18" customFormat="1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 s="18" customFormat="1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 s="18" customFormat="1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 s="18" customFormat="1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 s="18" customFormat="1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 s="18" customFormat="1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2:18" s="18" customFormat="1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 s="18" customFormat="1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 s="18" customFormat="1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 s="18" customFormat="1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 s="18" customForma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 s="18" customFormat="1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 s="18" customFormat="1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 s="18" customFormat="1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 s="18" customFormat="1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2:18" s="18" customFormat="1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 s="18" customFormat="1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 s="18" customFormat="1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2:18" s="18" customFormat="1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2:18" s="18" customFormat="1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 s="18" customFormat="1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2:18" s="18" customFormat="1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 s="18" customFormat="1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 s="18" customFormat="1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 s="18" customFormat="1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 s="18" customFormat="1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 s="18" customFormat="1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 s="18" customFormat="1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 s="18" customFormat="1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 s="18" customForma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 s="18" customFormat="1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 s="18" customFormat="1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 s="18" customFormat="1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 s="18" customFormat="1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 s="18" customFormat="1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 s="18" customFormat="1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 s="18" customFormat="1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2:18" s="18" customFormat="1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 s="18" customFormat="1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 s="18" customFormat="1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 s="18" customFormat="1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 s="18" customFormat="1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 s="18" customFormat="1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 s="18" customFormat="1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 s="18" customFormat="1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 s="18" customFormat="1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2:18" s="18" customForma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 s="18" customFormat="1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 s="18" customFormat="1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2:18" s="18" customFormat="1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2:18" s="18" customFormat="1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 s="18" customFormat="1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2:18" s="18" customFormat="1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 s="18" customFormat="1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 s="18" customFormat="1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 s="18" customFormat="1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 s="18" customFormat="1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 s="18" customFormat="1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 s="18" customFormat="1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 s="18" customFormat="1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 s="18" customFormat="1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 s="18" customFormat="1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 s="18" customFormat="1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 s="18" customFormat="1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 s="18" customFormat="1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 s="18" customForma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 s="18" customFormat="1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 s="18" customFormat="1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2:18" s="18" customFormat="1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 s="18" customFormat="1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 s="18" customFormat="1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 s="18" customFormat="1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 s="18" customFormat="1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 s="18" customFormat="1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 s="18" customFormat="1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 s="18" customFormat="1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 s="18" customFormat="1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2:18" s="18" customFormat="1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 s="18" customFormat="1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 s="18" customFormat="1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2:18" s="18" customFormat="1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2:18" s="18" customFormat="1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 s="18" customForma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2:18" s="18" customFormat="1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 s="18" customFormat="1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 s="18" customFormat="1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 s="18" customFormat="1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 s="18" customFormat="1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 s="18" customFormat="1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 s="18" customFormat="1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 s="18" customFormat="1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 s="18" customFormat="1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 s="18" customFormat="1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 s="18" customFormat="1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 s="18" customFormat="1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 s="18" customFormat="1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 s="18" customFormat="1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 s="18" customFormat="1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 s="18" customFormat="1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2:18" s="18" customFormat="1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 s="18" customFormat="1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 s="18" customForma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 s="18" customFormat="1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2:18" s="18" customFormat="1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2:18" s="18" customFormat="1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2:18" s="18" customFormat="1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2:18" s="18" customFormat="1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2:18" s="18" customFormat="1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2:18" s="18" customFormat="1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2:18" s="18" customFormat="1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2:18" s="18" customFormat="1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2:18" s="18" customFormat="1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2:18" s="18" customFormat="1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2:18" s="18" customFormat="1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2:18" s="18" customFormat="1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2:18" s="18" customFormat="1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2:18" s="18" customFormat="1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2:18" s="18" customFormat="1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2:18" s="18" customForma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2:18" s="18" customFormat="1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2:18" s="18" customFormat="1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2:18" s="18" customFormat="1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2:18" s="18" customFormat="1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2:18" s="18" customFormat="1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2:18" s="18" customFormat="1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2:18" s="18" customFormat="1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2:18" s="18" customFormat="1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2:18" s="18" customFormat="1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2:18" s="18" customFormat="1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2:18" s="18" customFormat="1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2:18" s="18" customFormat="1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2:18" s="18" customFormat="1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2:18" s="18" customFormat="1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2:18" s="18" customFormat="1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2:18" s="18" customFormat="1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2:18" s="18" customFormat="1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2:18" s="18" customFormat="1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2:18" s="18" customForma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2:18" s="18" customFormat="1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2:18" s="18" customFormat="1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2:18" s="18" customFormat="1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2:18" s="18" customFormat="1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2:18" s="18" customFormat="1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2:18" s="18" customFormat="1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2:18" s="18" customFormat="1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2:18" s="18" customFormat="1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2:18" s="18" customFormat="1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2:18" s="18" customFormat="1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2:18" s="18" customFormat="1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2:18" s="18" customFormat="1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2:18" s="18" customFormat="1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2:18" s="18" customFormat="1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2:18" s="18" customFormat="1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2:18" s="18" customFormat="1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2:18" s="18" customForma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2:18" s="18" customFormat="1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2:18" s="18" customFormat="1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2:18" s="18" customFormat="1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2:18" s="18" customFormat="1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2:18" s="18" customFormat="1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2:18" s="18" customFormat="1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2:18" s="18" customFormat="1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2:18" s="18" customFormat="1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2:18" s="18" customFormat="1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2:18" s="18" customFormat="1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2:18" s="18" customFormat="1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2:18" s="18" customFormat="1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2:18" s="18" customFormat="1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2:18" s="18" customFormat="1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2:18" s="18" customFormat="1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2:18" s="18" customFormat="1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2:18" s="18" customFormat="1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2:18" s="18" customFormat="1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2:18" s="18" customForma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2:18" s="18" customFormat="1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2:18" s="18" customFormat="1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2:18" s="18" customFormat="1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2:18" s="18" customFormat="1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2:18" s="18" customFormat="1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2:18" s="18" customFormat="1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2:18" s="18" customFormat="1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2:18" s="18" customFormat="1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2:18" s="18" customFormat="1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2:18" s="18" customFormat="1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2:18" s="18" customFormat="1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2:18" s="18" customFormat="1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2:18" s="18" customFormat="1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2:18" s="18" customFormat="1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2:18" s="18" customFormat="1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2:18" s="18" customFormat="1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2:18" s="18" customForma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2:18" s="18" customFormat="1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2:18" s="18" customFormat="1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2:18" s="18" customFormat="1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2:18" s="18" customFormat="1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2:18" s="18" customFormat="1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2:18" s="18" customFormat="1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2:18" s="18" customFormat="1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2:18" s="18" customFormat="1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2:18" s="18" customFormat="1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2:18" s="18" customFormat="1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2:18" s="18" customFormat="1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2:18" s="18" customFormat="1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2:18" s="18" customFormat="1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2:18" s="18" customFormat="1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2:18" s="18" customFormat="1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2:18" s="18" customFormat="1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2:18" s="18" customFormat="1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2:18" s="18" customFormat="1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2:18" s="18" customForma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2:18" s="18" customFormat="1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2:18" s="18" customFormat="1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2:18" s="18" customFormat="1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2:18" s="18" customFormat="1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2:18" s="18" customFormat="1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2:18" s="18" customFormat="1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2:18" s="18" customFormat="1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2:18" s="18" customFormat="1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2:18" s="18" customFormat="1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2:18" s="18" customFormat="1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2:18" s="18" customFormat="1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2:18" s="18" customFormat="1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2:18" s="18" customFormat="1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2:18" s="18" customFormat="1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2:18" s="18" customFormat="1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2:18" s="18" customFormat="1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2:18" s="18" customForma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2:18" s="18" customFormat="1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2:18" s="18" customFormat="1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2:18" s="18" customFormat="1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2:18" s="18" customFormat="1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2:18" s="18" customFormat="1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2:18" s="18" customFormat="1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2:18" s="18" customFormat="1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2:18" s="18" customFormat="1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2:18" s="18" customFormat="1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2:18" s="18" customFormat="1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2:18" s="18" customFormat="1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2:18" s="18" customFormat="1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2:18" s="18" customFormat="1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2:18" s="18" customFormat="1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</row>
    <row r="779" spans="2:18" s="18" customFormat="1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</row>
    <row r="780" spans="2:18" s="18" customFormat="1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</row>
    <row r="781" spans="2:18" s="18" customFormat="1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</row>
    <row r="782" spans="2:18" s="18" customFormat="1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</row>
    <row r="783" spans="2:18" s="18" customForma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</row>
    <row r="784" spans="2:18" s="18" customFormat="1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</row>
    <row r="785" spans="2:18" s="18" customFormat="1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</row>
    <row r="786" spans="2:18" s="18" customFormat="1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2:18" s="18" customFormat="1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</row>
    <row r="788" spans="2:18" s="18" customFormat="1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</row>
    <row r="789" spans="2:18" s="18" customFormat="1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</row>
    <row r="790" spans="2:18" s="18" customFormat="1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</row>
    <row r="791" spans="2:18" s="18" customFormat="1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</row>
    <row r="792" spans="2:18" s="18" customFormat="1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</row>
    <row r="793" spans="2:18" s="18" customFormat="1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</row>
    <row r="794" spans="2:18" s="18" customFormat="1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</row>
    <row r="795" spans="2:18" s="18" customFormat="1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</row>
    <row r="796" spans="2:18" s="18" customFormat="1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</row>
    <row r="797" spans="2:18" s="18" customFormat="1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</row>
    <row r="798" spans="2:18" s="18" customFormat="1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</row>
    <row r="799" spans="2:18" s="18" customFormat="1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</row>
    <row r="800" spans="2:18" s="18" customForma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</row>
    <row r="801" spans="2:18" s="18" customFormat="1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</row>
    <row r="802" spans="2:18" s="18" customFormat="1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</row>
    <row r="803" spans="2:18" s="18" customFormat="1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</row>
    <row r="804" spans="2:18" s="18" customFormat="1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</row>
    <row r="805" spans="2:18" s="18" customFormat="1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</row>
    <row r="806" spans="2:18" s="18" customFormat="1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</row>
    <row r="807" spans="2:18" s="18" customFormat="1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</row>
    <row r="808" spans="2:18" s="18" customFormat="1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</row>
    <row r="809" spans="2:18" s="18" customFormat="1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</row>
    <row r="810" spans="2:18" s="18" customFormat="1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</row>
    <row r="811" spans="2:18" s="18" customFormat="1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</row>
    <row r="812" spans="2:18" s="18" customFormat="1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</row>
    <row r="813" spans="2:18" s="18" customFormat="1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</row>
    <row r="814" spans="2:18" s="18" customFormat="1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</row>
    <row r="815" spans="2:18" s="18" customFormat="1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</row>
    <row r="816" spans="2:18" s="18" customFormat="1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</row>
    <row r="817" spans="2:18" s="18" customFormat="1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</row>
    <row r="818" spans="2:18" s="18" customFormat="1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</row>
    <row r="819" spans="2:18" s="18" customForma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</row>
    <row r="820" spans="2:18" s="18" customFormat="1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</row>
    <row r="821" spans="2:18" s="18" customFormat="1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</row>
    <row r="822" spans="2:18" s="18" customFormat="1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</row>
    <row r="823" spans="2:18" s="18" customFormat="1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</row>
    <row r="824" spans="2:18" s="18" customFormat="1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</row>
    <row r="825" spans="2:18" s="18" customFormat="1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</row>
    <row r="826" spans="2:18" s="18" customFormat="1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</row>
    <row r="827" spans="2:18" s="18" customFormat="1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</row>
    <row r="828" spans="2:18" s="18" customFormat="1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</row>
    <row r="829" spans="2:18" s="18" customFormat="1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</row>
    <row r="830" spans="2:18" s="18" customFormat="1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</row>
    <row r="831" spans="2:18" s="18" customFormat="1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</row>
    <row r="832" spans="2:18" s="18" customFormat="1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</row>
    <row r="833" spans="2:18" s="18" customFormat="1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</row>
    <row r="834" spans="2:18" s="18" customFormat="1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</row>
    <row r="835" spans="2:18" s="18" customFormat="1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</row>
    <row r="836" spans="2:18" s="18" customForma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</row>
    <row r="837" spans="2:18" s="18" customFormat="1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</row>
    <row r="838" spans="2:18" s="18" customFormat="1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</row>
    <row r="839" spans="2:18" s="18" customFormat="1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</row>
    <row r="840" spans="2:18" s="18" customFormat="1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</row>
    <row r="841" spans="2:18" s="18" customFormat="1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</row>
    <row r="842" spans="2:18" s="18" customFormat="1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</row>
    <row r="843" spans="2:18" s="18" customFormat="1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</row>
    <row r="844" spans="2:18" s="18" customFormat="1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</row>
    <row r="845" spans="2:18" s="18" customFormat="1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</row>
    <row r="846" spans="2:18" s="18" customFormat="1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</row>
    <row r="847" spans="2:18" s="18" customFormat="1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</row>
    <row r="848" spans="2:18" s="18" customFormat="1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</row>
    <row r="849" spans="2:18" s="18" customFormat="1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</row>
    <row r="850" spans="2:18" s="18" customFormat="1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</row>
    <row r="851" spans="2:18" s="18" customFormat="1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</row>
    <row r="852" spans="2:18" s="18" customFormat="1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</row>
    <row r="853" spans="2:18" s="18" customFormat="1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</row>
    <row r="854" spans="2:18" s="18" customFormat="1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</row>
    <row r="855" spans="2:18" s="18" customForma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</row>
    <row r="856" spans="2:18" s="18" customFormat="1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</row>
    <row r="857" spans="2:18" s="18" customFormat="1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</row>
    <row r="858" spans="2:18" s="18" customFormat="1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</row>
    <row r="859" spans="2:18" s="18" customFormat="1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</row>
    <row r="860" spans="2:18" s="18" customFormat="1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</row>
    <row r="861" spans="2:18" s="18" customFormat="1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</row>
    <row r="862" spans="2:18" s="18" customFormat="1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</row>
    <row r="863" spans="2:18" s="18" customFormat="1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</row>
    <row r="864" spans="2:18" s="18" customFormat="1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</row>
    <row r="865" spans="2:18" s="18" customFormat="1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</row>
    <row r="866" spans="2:18" s="18" customFormat="1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</row>
    <row r="867" spans="2:18" s="18" customFormat="1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</row>
    <row r="868" spans="2:18" s="18" customFormat="1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</row>
    <row r="869" spans="2:18" s="18" customFormat="1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</row>
    <row r="870" spans="2:18" s="18" customFormat="1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</row>
    <row r="871" spans="2:18" s="18" customFormat="1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</row>
    <row r="872" spans="2:18" s="18" customForma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</row>
    <row r="873" spans="2:18" s="18" customFormat="1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</row>
    <row r="874" spans="2:18" s="18" customFormat="1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</row>
    <row r="875" spans="2:18" s="18" customFormat="1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</row>
    <row r="876" spans="2:18" s="18" customFormat="1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</row>
    <row r="877" spans="2:18" s="18" customFormat="1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</row>
    <row r="878" spans="2:18" s="18" customFormat="1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</row>
    <row r="879" spans="2:18" s="18" customFormat="1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</row>
    <row r="880" spans="2:18" s="18" customFormat="1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</row>
    <row r="881" spans="2:18" s="18" customFormat="1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</row>
    <row r="882" spans="2:18" s="18" customFormat="1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</row>
    <row r="883" spans="2:18" s="18" customFormat="1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</row>
    <row r="884" spans="2:18" s="18" customFormat="1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</row>
    <row r="885" spans="2:18" s="18" customFormat="1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</row>
    <row r="886" spans="2:18" s="18" customFormat="1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</row>
    <row r="887" spans="2:18" s="18" customFormat="1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</row>
    <row r="888" spans="2:18" s="18" customFormat="1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</row>
    <row r="889" spans="2:18" s="18" customFormat="1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</row>
    <row r="890" spans="2:18" s="18" customFormat="1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</row>
    <row r="891" spans="2:18" s="18" customForma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</row>
    <row r="892" spans="2:18" s="18" customFormat="1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</row>
    <row r="893" spans="2:18" s="18" customFormat="1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</row>
    <row r="894" spans="2:18" s="18" customFormat="1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</row>
    <row r="895" spans="2:18" s="18" customFormat="1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</row>
    <row r="896" spans="2:18" s="18" customFormat="1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</row>
    <row r="897" spans="2:18" s="18" customFormat="1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</row>
    <row r="898" spans="2:18" s="18" customFormat="1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</row>
    <row r="899" spans="2:18" s="18" customFormat="1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</row>
    <row r="900" spans="2:18" s="18" customFormat="1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</row>
    <row r="901" spans="2:18" s="18" customFormat="1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</row>
    <row r="902" spans="2:18" s="18" customFormat="1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</row>
    <row r="903" spans="2:18" s="18" customFormat="1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</row>
    <row r="904" spans="2:18" s="18" customFormat="1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</row>
    <row r="905" spans="2:18" s="18" customFormat="1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</row>
    <row r="906" spans="2:18" s="18" customFormat="1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</row>
    <row r="907" spans="2:18" s="18" customFormat="1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</row>
    <row r="908" spans="2:18" s="18" customForma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</row>
    <row r="909" spans="2:18" s="18" customFormat="1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</row>
    <row r="910" spans="2:18" s="18" customFormat="1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</row>
    <row r="911" spans="2:18" s="18" customFormat="1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</row>
    <row r="912" spans="2:18" s="18" customFormat="1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</row>
    <row r="913" spans="2:18" s="18" customFormat="1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</row>
    <row r="914" spans="2:18" s="18" customFormat="1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</row>
    <row r="915" spans="2:18" s="18" customFormat="1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</row>
    <row r="916" spans="2:18" s="18" customFormat="1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</row>
    <row r="917" spans="2:18" s="18" customFormat="1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</row>
    <row r="918" spans="2:18" s="18" customFormat="1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</row>
    <row r="919" spans="2:18" s="18" customFormat="1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</row>
    <row r="920" spans="2:18" s="18" customFormat="1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</row>
    <row r="921" spans="2:18" s="18" customFormat="1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</row>
    <row r="922" spans="2:18" s="18" customFormat="1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</row>
    <row r="923" spans="2:18" s="18" customFormat="1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</row>
    <row r="924" spans="2:18" s="18" customFormat="1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</row>
    <row r="925" spans="2:18" s="18" customFormat="1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</row>
    <row r="926" spans="2:18" s="18" customFormat="1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</row>
    <row r="927" spans="2:18" s="18" customForma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</row>
    <row r="928" spans="2:18" s="18" customFormat="1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</row>
    <row r="929" spans="2:18" s="18" customFormat="1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</row>
    <row r="930" spans="2:18" s="18" customFormat="1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</row>
    <row r="931" spans="2:18" s="18" customFormat="1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</row>
    <row r="932" spans="2:18" s="18" customFormat="1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</row>
    <row r="933" spans="2:18" s="18" customFormat="1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</row>
    <row r="934" spans="2:18" s="18" customFormat="1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</row>
    <row r="935" spans="2:18" s="18" customFormat="1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</row>
    <row r="936" spans="2:18" s="18" customFormat="1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</row>
    <row r="937" spans="2:18" s="18" customFormat="1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</row>
    <row r="938" spans="2:18" s="18" customFormat="1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</row>
    <row r="939" spans="2:18" s="18" customFormat="1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</row>
    <row r="940" spans="2:18" s="18" customFormat="1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</row>
    <row r="941" spans="2:18" s="18" customFormat="1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</row>
    <row r="942" spans="2:18" s="18" customFormat="1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</row>
    <row r="943" spans="2:18" s="18" customFormat="1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</row>
    <row r="944" spans="2:18" s="18" customForma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</row>
    <row r="945" spans="2:18" s="18" customFormat="1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</row>
    <row r="946" spans="2:18" s="18" customFormat="1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</row>
    <row r="947" spans="2:18" s="18" customFormat="1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</row>
    <row r="948" spans="2:18" s="18" customFormat="1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</row>
    <row r="949" spans="2:18" s="18" customFormat="1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</row>
    <row r="950" spans="2:18" s="18" customFormat="1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</row>
    <row r="951" spans="2:18" s="18" customFormat="1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</row>
    <row r="952" spans="2:18" s="18" customFormat="1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</row>
    <row r="953" spans="2:18" s="18" customFormat="1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</row>
    <row r="954" spans="2:18" s="18" customFormat="1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</row>
    <row r="955" spans="2:18" s="18" customFormat="1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</row>
    <row r="956" spans="2:18" s="18" customFormat="1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</row>
    <row r="957" spans="2:18" s="18" customFormat="1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</row>
    <row r="958" spans="2:18" s="18" customFormat="1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</row>
    <row r="959" spans="2:18" s="18" customFormat="1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</row>
    <row r="960" spans="2:18" s="18" customFormat="1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</row>
    <row r="961" spans="2:18" s="18" customFormat="1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</row>
    <row r="962" spans="2:18" s="18" customFormat="1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</row>
    <row r="963" spans="2:18" s="18" customForma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</row>
    <row r="964" spans="2:18" s="18" customFormat="1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</row>
    <row r="965" spans="2:18" s="18" customFormat="1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</row>
    <row r="966" spans="2:18" s="18" customFormat="1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</row>
    <row r="967" spans="2:18" s="18" customFormat="1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</row>
    <row r="968" spans="2:18" s="18" customFormat="1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</row>
    <row r="969" spans="2:18" s="18" customFormat="1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</row>
    <row r="970" spans="2:18" s="18" customFormat="1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</row>
    <row r="971" spans="2:18" s="18" customFormat="1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</row>
    <row r="972" spans="2:18" s="18" customFormat="1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</row>
    <row r="973" spans="2:18" s="18" customFormat="1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</row>
    <row r="974" spans="2:18" s="18" customFormat="1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</row>
    <row r="975" spans="2:18" s="18" customFormat="1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</row>
    <row r="976" spans="2:18" s="18" customFormat="1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</row>
    <row r="977" spans="2:18" s="18" customFormat="1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</row>
    <row r="978" spans="2:18" s="18" customFormat="1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</row>
    <row r="979" spans="2:18" s="18" customFormat="1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</row>
    <row r="980" spans="2:18" s="18" customForma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</row>
    <row r="981" spans="2:18" s="18" customFormat="1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</row>
    <row r="982" spans="2:18" s="18" customFormat="1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</row>
    <row r="983" spans="2:18" s="18" customFormat="1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</row>
    <row r="984" spans="2:18" s="18" customFormat="1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</row>
    <row r="985" spans="2:18" s="18" customFormat="1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</row>
    <row r="986" spans="2:18" s="18" customFormat="1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</row>
    <row r="987" spans="2:18" s="18" customFormat="1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</row>
    <row r="988" spans="2:18" s="18" customFormat="1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</row>
    <row r="989" spans="2:18" s="18" customFormat="1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</row>
    <row r="990" spans="2:18" s="18" customFormat="1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</row>
    <row r="991" spans="2:18" s="18" customFormat="1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</row>
    <row r="992" spans="2:18" s="18" customFormat="1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</row>
    <row r="993" spans="2:18" s="18" customFormat="1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</row>
    <row r="994" spans="2:18" s="18" customFormat="1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</row>
    <row r="995" spans="2:18" s="18" customFormat="1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</row>
    <row r="996" spans="2:18" s="18" customFormat="1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</row>
    <row r="997" spans="2:18" s="18" customFormat="1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</row>
    <row r="998" spans="2:18" s="18" customFormat="1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</row>
    <row r="999" spans="2:18" s="18" customForma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</row>
    <row r="1000" spans="2:18" s="18" customFormat="1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</row>
    <row r="1001" spans="2:18" s="18" customFormat="1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</row>
    <row r="1002" spans="2:18" s="18" customFormat="1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</row>
    <row r="1003" spans="2:18" s="18" customFormat="1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</row>
    <row r="1004" spans="2:18" s="18" customFormat="1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</row>
    <row r="1005" spans="2:18" s="18" customFormat="1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</row>
    <row r="1006" spans="2:18" s="18" customFormat="1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</row>
    <row r="1007" spans="2:18" s="18" customFormat="1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</row>
    <row r="1008" spans="2:18" s="18" customFormat="1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</row>
    <row r="1009" spans="2:18" s="18" customFormat="1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</row>
    <row r="1010" spans="2:18" s="18" customFormat="1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</row>
    <row r="1011" spans="2:18" s="18" customFormat="1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</row>
    <row r="1012" spans="2:18" s="18" customFormat="1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</row>
    <row r="1013" spans="2:18" s="18" customFormat="1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</row>
    <row r="1014" spans="2:18" s="18" customFormat="1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</row>
    <row r="1015" spans="2:18" s="18" customFormat="1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</row>
    <row r="1016" spans="2:18" s="18" customForma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</row>
    <row r="1017" spans="2:18" s="18" customFormat="1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</row>
    <row r="1018" spans="2:18" s="18" customFormat="1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</row>
    <row r="1019" spans="2:18" s="18" customFormat="1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</row>
    <row r="1020" spans="2:18" s="18" customFormat="1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</row>
    <row r="1021" spans="2:18" s="18" customFormat="1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</row>
    <row r="1022" spans="2:18" s="18" customFormat="1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</row>
    <row r="1023" spans="2:18" s="18" customFormat="1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</row>
    <row r="1024" spans="2:18" s="18" customFormat="1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</row>
    <row r="1025" spans="2:18" s="18" customFormat="1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</row>
    <row r="1026" spans="2:18" s="18" customFormat="1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</row>
    <row r="1027" spans="2:18" s="18" customFormat="1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</row>
    <row r="1028" spans="2:18" s="18" customFormat="1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</row>
    <row r="1029" spans="2:18" s="18" customFormat="1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</row>
    <row r="1030" spans="2:18" s="18" customFormat="1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</row>
    <row r="1031" spans="2:18" s="18" customFormat="1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</row>
    <row r="1032" spans="2:18" s="18" customFormat="1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</row>
    <row r="1033" spans="2:18" s="18" customFormat="1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</row>
    <row r="1034" spans="2:18" s="18" customFormat="1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</row>
    <row r="1035" spans="2:18" s="18" customForma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</row>
    <row r="1036" spans="2:18" s="18" customFormat="1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</row>
    <row r="1037" spans="2:18" s="18" customFormat="1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</row>
    <row r="1038" spans="2:18" s="18" customFormat="1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</row>
    <row r="1039" spans="2:18" s="18" customFormat="1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</row>
    <row r="1040" spans="2:18" s="18" customFormat="1"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</row>
    <row r="1041" spans="2:18" s="18" customFormat="1"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</row>
    <row r="1042" spans="2:18" s="18" customFormat="1"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</row>
    <row r="1043" spans="2:18" s="18" customFormat="1"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</row>
    <row r="1044" spans="2:18" s="18" customFormat="1"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</row>
    <row r="1045" spans="2:18" s="18" customFormat="1"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</row>
    <row r="1046" spans="2:18" s="18" customFormat="1"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</row>
    <row r="1047" spans="2:18" s="18" customFormat="1"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</row>
    <row r="1048" spans="2:18" s="18" customFormat="1"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</row>
    <row r="1049" spans="2:18" s="18" customFormat="1"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</row>
    <row r="1050" spans="2:18" s="18" customFormat="1"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</row>
    <row r="1051" spans="2:18" s="18" customFormat="1"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</row>
    <row r="1052" spans="2:18" s="18" customForma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</row>
    <row r="1053" spans="2:18" s="18" customFormat="1"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</row>
    <row r="1054" spans="2:18" s="18" customFormat="1"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</row>
    <row r="1055" spans="2:18" s="18" customFormat="1"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</row>
    <row r="1056" spans="2:18" s="18" customFormat="1"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</row>
    <row r="1057" spans="2:18" s="18" customFormat="1"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</row>
    <row r="1058" spans="2:18" s="18" customFormat="1"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</row>
    <row r="1059" spans="2:18" s="18" customFormat="1"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</row>
    <row r="1060" spans="2:18" s="18" customFormat="1"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</row>
    <row r="1061" spans="2:18" s="18" customFormat="1"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</row>
    <row r="1062" spans="2:18" s="18" customFormat="1"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</row>
    <row r="1063" spans="2:18" s="18" customFormat="1"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</row>
    <row r="1064" spans="2:18" s="18" customFormat="1"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</row>
    <row r="1065" spans="2:18" s="18" customFormat="1"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</row>
    <row r="1066" spans="2:18" s="18" customFormat="1"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</row>
    <row r="1067" spans="2:18" s="18" customFormat="1"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</row>
    <row r="1068" spans="2:18" s="18" customFormat="1"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</row>
    <row r="1069" spans="2:18" s="18" customFormat="1"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</row>
    <row r="1070" spans="2:18" s="18" customFormat="1"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</row>
    <row r="1071" spans="2:18" s="18" customForma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</row>
    <row r="1072" spans="2:18" s="18" customFormat="1"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</row>
    <row r="1073" spans="2:18" s="18" customFormat="1"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</row>
    <row r="1074" spans="2:18" s="18" customFormat="1"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</row>
    <row r="1075" spans="2:18" s="18" customFormat="1"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</row>
    <row r="1076" spans="2:18" s="18" customFormat="1"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</row>
    <row r="1077" spans="2:18" s="18" customFormat="1"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</row>
    <row r="1078" spans="2:18" s="18" customFormat="1"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</row>
    <row r="1079" spans="2:18" s="18" customFormat="1"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</row>
    <row r="1080" spans="2:18" s="18" customFormat="1"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</row>
    <row r="1081" spans="2:18" s="18" customFormat="1"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</row>
    <row r="1082" spans="2:18" s="18" customFormat="1"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</row>
    <row r="1083" spans="2:18" s="18" customFormat="1"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</row>
    <row r="1084" spans="2:18" s="18" customFormat="1"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</row>
    <row r="1085" spans="2:18" s="18" customFormat="1"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</row>
    <row r="1086" spans="2:18" s="18" customFormat="1"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</row>
    <row r="1087" spans="2:18" s="18" customFormat="1"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</row>
    <row r="1088" spans="2:18" s="18" customFormat="1"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</row>
    <row r="1089" spans="2:18" s="18" customFormat="1"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</row>
    <row r="1090" spans="2:18" s="18" customFormat="1"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</row>
    <row r="1091" spans="2:18" s="18" customFormat="1"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</row>
    <row r="1092" spans="2:18" s="18" customFormat="1"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</row>
    <row r="1093" spans="2:18" s="18" customFormat="1"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</row>
    <row r="1094" spans="2:18" s="18" customFormat="1"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</row>
    <row r="1095" spans="2:18" s="18" customFormat="1"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</row>
    <row r="1096" spans="2:18" s="18" customFormat="1"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</row>
    <row r="1097" spans="2:18" s="18" customFormat="1"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</row>
    <row r="1098" spans="2:18" s="18" customFormat="1"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</row>
    <row r="1099" spans="2:18" s="18" customFormat="1"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</row>
    <row r="1100" spans="2:18" s="18" customFormat="1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</row>
    <row r="1101" spans="2:18" s="18" customFormat="1"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</row>
    <row r="1102" spans="2:18" s="18" customFormat="1"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</row>
    <row r="1103" spans="2:18" s="18" customFormat="1"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</row>
    <row r="1104" spans="2:18" s="18" customFormat="1"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</row>
    <row r="1105" spans="2:18" s="18" customFormat="1"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</row>
    <row r="1106" spans="2:18" s="18" customFormat="1"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</row>
    <row r="1107" spans="2:18" s="18" customFormat="1"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</row>
    <row r="1108" spans="2:18" s="18" customFormat="1"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</row>
    <row r="1109" spans="2:18" s="18" customFormat="1"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</row>
    <row r="1110" spans="2:18" s="18" customFormat="1"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</row>
    <row r="1111" spans="2:18" s="18" customFormat="1"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</row>
    <row r="1112" spans="2:18" s="18" customFormat="1"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</row>
    <row r="1113" spans="2:18" s="18" customFormat="1"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</row>
    <row r="1114" spans="2:18" s="18" customFormat="1"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</row>
    <row r="1115" spans="2:18" s="18" customFormat="1"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</row>
    <row r="1116" spans="2:18" s="18" customFormat="1"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</row>
    <row r="1117" spans="2:18" s="18" customFormat="1"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</row>
    <row r="1118" spans="2:18" s="18" customFormat="1"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</row>
    <row r="1119" spans="2:18" s="18" customFormat="1"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</row>
    <row r="1120" spans="2:18" s="18" customFormat="1"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</row>
    <row r="1121" spans="2:18" s="18" customFormat="1"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</row>
    <row r="1122" spans="2:18" s="18" customFormat="1"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</row>
    <row r="1123" spans="2:18" s="18" customFormat="1"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</row>
    <row r="1124" spans="2:18" s="18" customFormat="1"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</row>
    <row r="1125" spans="2:18" s="18" customFormat="1"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</row>
    <row r="1126" spans="2:18" s="18" customFormat="1"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</row>
    <row r="1127" spans="2:18" s="18" customFormat="1"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</row>
    <row r="1128" spans="2:18" s="18" customFormat="1"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</row>
    <row r="1129" spans="2:18" s="18" customFormat="1"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</row>
    <row r="1130" spans="2:18" s="18" customFormat="1"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</row>
    <row r="1131" spans="2:18" s="18" customFormat="1"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</row>
    <row r="1132" spans="2:18" s="18" customFormat="1"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</row>
    <row r="1133" spans="2:18" s="18" customFormat="1"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</row>
    <row r="1134" spans="2:18" s="18" customFormat="1"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</row>
    <row r="1135" spans="2:18" s="18" customFormat="1"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</row>
    <row r="1136" spans="2:18" s="18" customFormat="1"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</row>
    <row r="1137" spans="2:18" s="18" customFormat="1"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</row>
    <row r="1138" spans="2:18" s="18" customFormat="1"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</row>
    <row r="1139" spans="2:18" s="18" customFormat="1"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</row>
    <row r="1140" spans="2:18" s="18" customFormat="1"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</row>
    <row r="1141" spans="2:18" s="18" customFormat="1"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</row>
    <row r="1142" spans="2:18" s="18" customFormat="1"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</row>
    <row r="1143" spans="2:18" s="18" customFormat="1"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</row>
    <row r="1144" spans="2:18" s="18" customFormat="1"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</row>
    <row r="1145" spans="2:18" s="18" customFormat="1"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</row>
    <row r="1146" spans="2:18" s="18" customFormat="1"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</row>
    <row r="1147" spans="2:18" s="18" customFormat="1"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</row>
    <row r="1148" spans="2:18" s="18" customFormat="1"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</row>
    <row r="1149" spans="2:18" s="18" customFormat="1"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</row>
    <row r="1150" spans="2:18" s="18" customFormat="1"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</row>
    <row r="1151" spans="2:18" s="18" customFormat="1"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</row>
    <row r="1152" spans="2:18" s="18" customFormat="1"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</row>
    <row r="1153" spans="2:18" s="18" customFormat="1"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</row>
    <row r="1154" spans="2:18" s="18" customFormat="1"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</row>
    <row r="1155" spans="2:18" s="18" customFormat="1"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</row>
    <row r="1156" spans="2:18" s="18" customFormat="1"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</row>
    <row r="1157" spans="2:18" s="18" customFormat="1"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</row>
    <row r="1158" spans="2:18" s="18" customFormat="1"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</row>
    <row r="1159" spans="2:18" s="18" customFormat="1"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</row>
    <row r="1160" spans="2:18" s="18" customFormat="1"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</row>
    <row r="1161" spans="2:18" s="18" customFormat="1"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</row>
    <row r="1162" spans="2:18" s="18" customFormat="1"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</row>
    <row r="1163" spans="2:18" s="18" customFormat="1"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</row>
    <row r="1164" spans="2:18" s="18" customFormat="1"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</row>
    <row r="1165" spans="2:18" s="18" customFormat="1"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</row>
    <row r="1166" spans="2:18" s="18" customFormat="1"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</row>
    <row r="1167" spans="2:18" s="18" customFormat="1"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</row>
    <row r="1168" spans="2:18" s="18" customFormat="1"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</row>
    <row r="1169" spans="2:18" s="18" customFormat="1"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</row>
    <row r="1170" spans="2:18" s="18" customFormat="1"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</row>
    <row r="1171" spans="2:18" s="18" customFormat="1"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</row>
    <row r="1172" spans="2:18" s="18" customFormat="1"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</row>
    <row r="1173" spans="2:18" s="18" customFormat="1"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</row>
    <row r="1174" spans="2:18" s="18" customFormat="1"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</row>
    <row r="1175" spans="2:18" s="18" customFormat="1"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</row>
    <row r="1176" spans="2:18" s="18" customFormat="1"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</row>
    <row r="1177" spans="2:18" s="18" customFormat="1"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</row>
    <row r="1178" spans="2:18" s="18" customFormat="1"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</row>
    <row r="1179" spans="2:18" s="18" customFormat="1"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</row>
    <row r="1180" spans="2:18" s="18" customFormat="1"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</row>
    <row r="1181" spans="2:18" s="18" customFormat="1"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</row>
    <row r="1182" spans="2:18" s="18" customFormat="1"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</row>
    <row r="1183" spans="2:18" s="18" customFormat="1"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</row>
    <row r="1184" spans="2:18" s="18" customFormat="1"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</row>
    <row r="1185" spans="2:18" s="18" customFormat="1"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</row>
    <row r="1186" spans="2:18" s="18" customFormat="1"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</row>
    <row r="1187" spans="2:18" s="18" customFormat="1"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</row>
    <row r="1188" spans="2:18" s="18" customFormat="1"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</row>
    <row r="1189" spans="2:18" s="18" customFormat="1"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</row>
    <row r="1190" spans="2:18" s="18" customFormat="1"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</row>
    <row r="1191" spans="2:18" s="18" customFormat="1"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</row>
    <row r="1192" spans="2:18" s="18" customFormat="1"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</row>
    <row r="1193" spans="2:18" s="18" customFormat="1"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</row>
    <row r="1194" spans="2:18" s="18" customFormat="1"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</row>
    <row r="1195" spans="2:18" s="18" customFormat="1"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</row>
    <row r="1196" spans="2:18" s="18" customFormat="1"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</row>
    <row r="1197" spans="2:18" s="18" customFormat="1"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</row>
    <row r="1198" spans="2:18" s="18" customFormat="1"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</row>
    <row r="1199" spans="2:18" s="18" customFormat="1"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</row>
    <row r="1200" spans="2:18" s="18" customFormat="1"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</row>
    <row r="1201" spans="2:18" s="18" customFormat="1"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</row>
    <row r="1202" spans="2:18" s="18" customFormat="1"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</row>
    <row r="1203" spans="2:18" s="18" customFormat="1"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</row>
    <row r="1204" spans="2:18" s="18" customFormat="1"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</row>
    <row r="1205" spans="2:18" s="18" customFormat="1"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</row>
    <row r="1206" spans="2:18" s="18" customFormat="1"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</row>
    <row r="1207" spans="2:18" s="18" customFormat="1"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</row>
    <row r="1208" spans="2:18" s="18" customFormat="1"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</row>
    <row r="1209" spans="2:18" s="18" customFormat="1"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</row>
    <row r="1210" spans="2:18" s="18" customFormat="1"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</row>
    <row r="1211" spans="2:18" s="18" customFormat="1"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</row>
    <row r="1212" spans="2:18" s="18" customFormat="1"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</row>
    <row r="1213" spans="2:18" s="18" customFormat="1"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</row>
    <row r="1214" spans="2:18" s="18" customFormat="1"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</row>
    <row r="1215" spans="2:18" s="18" customFormat="1"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</row>
    <row r="1216" spans="2:18" s="18" customFormat="1"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</row>
    <row r="1217" spans="2:18" s="18" customFormat="1"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</row>
    <row r="1218" spans="2:18" s="18" customFormat="1"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</row>
    <row r="1219" spans="2:18" s="18" customFormat="1"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</row>
    <row r="1220" spans="2:18" s="18" customFormat="1"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</row>
    <row r="1221" spans="2:18" s="18" customFormat="1"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</row>
    <row r="1222" spans="2:18" s="18" customFormat="1"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</row>
    <row r="1223" spans="2:18" s="18" customFormat="1"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</row>
    <row r="1224" spans="2:18" s="18" customFormat="1"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</row>
    <row r="1225" spans="2:18" s="18" customFormat="1"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</row>
    <row r="1226" spans="2:18" s="18" customFormat="1"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</row>
    <row r="1227" spans="2:18" s="18" customFormat="1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</row>
    <row r="1228" spans="2:18" s="18" customFormat="1"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</row>
    <row r="1229" spans="2:18" s="18" customFormat="1"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</row>
    <row r="1230" spans="2:18" s="18" customFormat="1"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</row>
    <row r="1231" spans="2:18" s="18" customFormat="1"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</row>
    <row r="1232" spans="2:18" s="18" customFormat="1"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</row>
    <row r="1233" spans="2:18" s="18" customFormat="1"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</row>
    <row r="1234" spans="2:18" s="18" customFormat="1"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</row>
    <row r="1235" spans="2:18" s="18" customFormat="1"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</row>
    <row r="1236" spans="2:18" s="18" customFormat="1"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</row>
    <row r="1237" spans="2:18" s="18" customFormat="1"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</row>
    <row r="1238" spans="2:18" s="18" customFormat="1"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</row>
    <row r="1239" spans="2:18" s="18" customFormat="1"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</row>
    <row r="1240" spans="2:18" s="18" customFormat="1"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</row>
    <row r="1241" spans="2:18" s="18" customFormat="1"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</row>
    <row r="1242" spans="2:18" s="18" customFormat="1"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</row>
    <row r="1243" spans="2:18" s="18" customFormat="1"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</row>
    <row r="1244" spans="2:18" s="18" customFormat="1"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</row>
    <row r="1245" spans="2:18" s="18" customFormat="1"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</row>
    <row r="1246" spans="2:18" s="18" customFormat="1"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</row>
    <row r="1247" spans="2:18" s="18" customFormat="1"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</row>
    <row r="1248" spans="2:18" s="18" customFormat="1"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</row>
    <row r="1249" spans="2:18" s="18" customFormat="1"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</row>
    <row r="1250" spans="2:18" s="18" customFormat="1"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</row>
    <row r="1251" spans="2:18" s="18" customFormat="1"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</row>
    <row r="1252" spans="2:18" s="18" customFormat="1"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</row>
    <row r="1253" spans="2:18" s="18" customFormat="1"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</row>
    <row r="1254" spans="2:18" s="18" customFormat="1"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</row>
    <row r="1255" spans="2:18" s="18" customFormat="1"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</row>
    <row r="1256" spans="2:18" s="18" customFormat="1"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</row>
    <row r="1257" spans="2:18" s="18" customFormat="1"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</row>
    <row r="1258" spans="2:18" s="18" customFormat="1"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</row>
    <row r="1259" spans="2:18" s="18" customFormat="1"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</row>
    <row r="1260" spans="2:18" s="18" customFormat="1"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</row>
    <row r="1261" spans="2:18" s="18" customFormat="1"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</row>
    <row r="1262" spans="2:18" s="18" customFormat="1"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</row>
    <row r="1263" spans="2:18" s="18" customFormat="1"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</row>
    <row r="1264" spans="2:18" s="18" customFormat="1"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</row>
    <row r="1265" spans="2:18" s="18" customFormat="1"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</row>
    <row r="1266" spans="2:18" s="18" customFormat="1"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</row>
  </sheetData>
  <mergeCells count="4">
    <mergeCell ref="B1:N1"/>
    <mergeCell ref="B2:B3"/>
    <mergeCell ref="C2:G2"/>
    <mergeCell ref="H2:N2"/>
  </mergeCells>
  <pageMargins left="0.7" right="0.7" top="0.75" bottom="0.75" header="0.3" footer="0.3"/>
  <pageSetup fitToHeight="30" orientation="portrait"/>
  <headerFooter>
    <oddFooter xml:space="preserve">&amp;LControlled Unclassified Information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B697-E09C-CD4D-9020-CEE7566FAAB8}">
  <dimension ref="A1:P422"/>
  <sheetViews>
    <sheetView topLeftCell="D1" workbookViewId="0">
      <selection activeCell="K18" sqref="K18"/>
    </sheetView>
  </sheetViews>
  <sheetFormatPr baseColWidth="10" defaultRowHeight="16"/>
  <cols>
    <col min="1" max="1" width="6.5" style="53" hidden="1" customWidth="1"/>
    <col min="2" max="2" width="11.33203125" style="53" hidden="1" customWidth="1"/>
    <col min="3" max="3" width="22.6640625" style="50" hidden="1" customWidth="1"/>
    <col min="4" max="4" width="8.1640625" style="50" bestFit="1" customWidth="1"/>
    <col min="5" max="5" width="10.83203125" style="50"/>
    <col min="6" max="6" width="11.83203125" style="53" hidden="1" customWidth="1"/>
    <col min="7" max="7" width="11.33203125" style="53" hidden="1" customWidth="1"/>
    <col min="8" max="8" width="8.6640625" style="50" hidden="1" customWidth="1"/>
    <col min="9" max="9" width="12.1640625" style="50" bestFit="1" customWidth="1"/>
    <col min="10" max="16384" width="10.83203125" style="50"/>
  </cols>
  <sheetData>
    <row r="1" spans="1:16" ht="17" thickBot="1">
      <c r="A1" s="49" t="s">
        <v>220</v>
      </c>
      <c r="B1" s="49" t="s">
        <v>0</v>
      </c>
      <c r="C1" s="49" t="s">
        <v>1</v>
      </c>
      <c r="D1" s="49" t="s">
        <v>225</v>
      </c>
      <c r="F1" s="49" t="s">
        <v>220</v>
      </c>
      <c r="G1" s="49" t="s">
        <v>0</v>
      </c>
      <c r="H1" s="49" t="s">
        <v>1</v>
      </c>
      <c r="I1" s="49" t="s">
        <v>1151</v>
      </c>
    </row>
    <row r="2" spans="1:16">
      <c r="A2" s="51" t="s">
        <v>744</v>
      </c>
      <c r="B2" s="51">
        <v>1</v>
      </c>
      <c r="D2" s="50" t="str">
        <f>CONCATENATE(A2,"-",B2,"-",IF(ISBLANK(C2),0,C2))</f>
        <v>AC-1-0</v>
      </c>
      <c r="F2" s="52" t="s">
        <v>744</v>
      </c>
      <c r="G2" s="52">
        <v>1</v>
      </c>
      <c r="I2" s="50" t="str">
        <f>CONCATENATE(F2,"-",G2,"-",IF(ISBLANK(H2),0,H2))</f>
        <v>AC-1-0</v>
      </c>
      <c r="K2" s="66" t="s">
        <v>1152</v>
      </c>
      <c r="L2" s="67"/>
      <c r="M2" s="67"/>
      <c r="N2" s="67"/>
      <c r="O2" s="67"/>
      <c r="P2" s="68"/>
    </row>
    <row r="3" spans="1:16">
      <c r="A3" s="51" t="s">
        <v>744</v>
      </c>
      <c r="B3" s="51">
        <v>2</v>
      </c>
      <c r="D3" s="50" t="str">
        <f t="shared" ref="D3:D66" si="0">CONCATENATE(A3,"-",B3,"-",IF(ISBLANK(C3),0,C3))</f>
        <v>AC-2-0</v>
      </c>
      <c r="F3" s="52" t="s">
        <v>744</v>
      </c>
      <c r="G3" s="52">
        <v>2</v>
      </c>
      <c r="I3" s="50" t="str">
        <f t="shared" ref="I3:I66" si="1">CONCATENATE(F3,"-",G3,"-",IF(ISBLANK(H3),0,H3))</f>
        <v>AC-2-0</v>
      </c>
      <c r="K3" s="69"/>
      <c r="L3" s="70"/>
      <c r="M3" s="70"/>
      <c r="N3" s="70"/>
      <c r="O3" s="70"/>
      <c r="P3" s="71"/>
    </row>
    <row r="4" spans="1:16">
      <c r="A4" s="51" t="s">
        <v>744</v>
      </c>
      <c r="B4" s="51">
        <v>2</v>
      </c>
      <c r="C4" s="50">
        <v>1</v>
      </c>
      <c r="D4" s="50" t="str">
        <f t="shared" si="0"/>
        <v>AC-2-1</v>
      </c>
      <c r="F4" s="52" t="s">
        <v>744</v>
      </c>
      <c r="G4" s="52">
        <v>2</v>
      </c>
      <c r="H4" s="50">
        <v>1</v>
      </c>
      <c r="I4" s="50" t="str">
        <f t="shared" si="1"/>
        <v>AC-2-1</v>
      </c>
      <c r="K4" s="69"/>
      <c r="L4" s="70"/>
      <c r="M4" s="70"/>
      <c r="N4" s="70"/>
      <c r="O4" s="70"/>
      <c r="P4" s="71"/>
    </row>
    <row r="5" spans="1:16">
      <c r="A5" s="51" t="s">
        <v>744</v>
      </c>
      <c r="B5" s="51">
        <v>2</v>
      </c>
      <c r="C5" s="50">
        <v>2</v>
      </c>
      <c r="D5" s="50" t="str">
        <f t="shared" si="0"/>
        <v>AC-2-2</v>
      </c>
      <c r="F5" s="52" t="s">
        <v>744</v>
      </c>
      <c r="G5" s="52">
        <v>2</v>
      </c>
      <c r="H5" s="50">
        <v>2</v>
      </c>
      <c r="I5" s="50" t="str">
        <f t="shared" si="1"/>
        <v>AC-2-2</v>
      </c>
      <c r="K5" s="69"/>
      <c r="L5" s="70"/>
      <c r="M5" s="70"/>
      <c r="N5" s="70"/>
      <c r="O5" s="70"/>
      <c r="P5" s="71"/>
    </row>
    <row r="6" spans="1:16">
      <c r="A6" s="51" t="s">
        <v>744</v>
      </c>
      <c r="B6" s="51">
        <v>2</v>
      </c>
      <c r="C6" s="50">
        <v>3</v>
      </c>
      <c r="D6" s="50" t="str">
        <f t="shared" si="0"/>
        <v>AC-2-3</v>
      </c>
      <c r="F6" s="52" t="s">
        <v>744</v>
      </c>
      <c r="G6" s="52">
        <v>2</v>
      </c>
      <c r="H6" s="50">
        <v>3</v>
      </c>
      <c r="I6" s="50" t="str">
        <f t="shared" si="1"/>
        <v>AC-2-3</v>
      </c>
      <c r="K6" s="69"/>
      <c r="L6" s="70"/>
      <c r="M6" s="70"/>
      <c r="N6" s="70"/>
      <c r="O6" s="70"/>
      <c r="P6" s="71"/>
    </row>
    <row r="7" spans="1:16">
      <c r="A7" s="51" t="s">
        <v>744</v>
      </c>
      <c r="B7" s="51">
        <v>2</v>
      </c>
      <c r="C7" s="50">
        <v>4</v>
      </c>
      <c r="D7" s="50" t="str">
        <f t="shared" si="0"/>
        <v>AC-2-4</v>
      </c>
      <c r="F7" s="52" t="s">
        <v>744</v>
      </c>
      <c r="G7" s="52">
        <v>2</v>
      </c>
      <c r="H7" s="50">
        <v>4</v>
      </c>
      <c r="I7" s="50" t="str">
        <f t="shared" si="1"/>
        <v>AC-2-4</v>
      </c>
      <c r="K7" s="69"/>
      <c r="L7" s="70"/>
      <c r="M7" s="70"/>
      <c r="N7" s="70"/>
      <c r="O7" s="70"/>
      <c r="P7" s="71"/>
    </row>
    <row r="8" spans="1:16">
      <c r="A8" s="51" t="s">
        <v>744</v>
      </c>
      <c r="B8" s="51">
        <v>2</v>
      </c>
      <c r="C8" s="50">
        <v>5</v>
      </c>
      <c r="D8" s="50" t="str">
        <f t="shared" si="0"/>
        <v>AC-2-5</v>
      </c>
      <c r="F8" s="52" t="s">
        <v>744</v>
      </c>
      <c r="G8" s="52">
        <v>2</v>
      </c>
      <c r="H8" s="50">
        <v>5</v>
      </c>
      <c r="I8" s="50" t="str">
        <f t="shared" si="1"/>
        <v>AC-2-5</v>
      </c>
      <c r="K8" s="69"/>
      <c r="L8" s="70"/>
      <c r="M8" s="70"/>
      <c r="N8" s="70"/>
      <c r="O8" s="70"/>
      <c r="P8" s="71"/>
    </row>
    <row r="9" spans="1:16">
      <c r="A9" s="51" t="s">
        <v>744</v>
      </c>
      <c r="B9" s="51">
        <v>2</v>
      </c>
      <c r="C9" s="50">
        <v>7</v>
      </c>
      <c r="D9" s="50" t="str">
        <f t="shared" si="0"/>
        <v>AC-2-7</v>
      </c>
      <c r="F9" s="52" t="s">
        <v>744</v>
      </c>
      <c r="G9" s="52">
        <v>2</v>
      </c>
      <c r="H9" s="50">
        <v>7</v>
      </c>
      <c r="I9" s="50" t="str">
        <f t="shared" si="1"/>
        <v>AC-2-7</v>
      </c>
      <c r="K9" s="69"/>
      <c r="L9" s="70"/>
      <c r="M9" s="70"/>
      <c r="N9" s="70"/>
      <c r="O9" s="70"/>
      <c r="P9" s="71"/>
    </row>
    <row r="10" spans="1:16">
      <c r="A10" s="51" t="s">
        <v>744</v>
      </c>
      <c r="B10" s="51">
        <v>2</v>
      </c>
      <c r="C10" s="50">
        <v>9</v>
      </c>
      <c r="D10" s="50" t="str">
        <f t="shared" si="0"/>
        <v>AC-2-9</v>
      </c>
      <c r="F10" s="52" t="s">
        <v>744</v>
      </c>
      <c r="G10" s="52">
        <v>2</v>
      </c>
      <c r="H10" s="50">
        <v>9</v>
      </c>
      <c r="I10" s="50" t="str">
        <f t="shared" si="1"/>
        <v>AC-2-9</v>
      </c>
      <c r="K10" s="69"/>
      <c r="L10" s="70"/>
      <c r="M10" s="70"/>
      <c r="N10" s="70"/>
      <c r="O10" s="70"/>
      <c r="P10" s="71"/>
    </row>
    <row r="11" spans="1:16">
      <c r="A11" s="51" t="s">
        <v>744</v>
      </c>
      <c r="B11" s="51">
        <v>2</v>
      </c>
      <c r="C11" s="50">
        <v>10</v>
      </c>
      <c r="D11" s="50" t="str">
        <f t="shared" si="0"/>
        <v>AC-2-10</v>
      </c>
      <c r="F11" s="52" t="s">
        <v>744</v>
      </c>
      <c r="G11" s="52">
        <v>2</v>
      </c>
      <c r="H11" s="50">
        <v>10</v>
      </c>
      <c r="I11" s="50" t="str">
        <f t="shared" si="1"/>
        <v>AC-2-10</v>
      </c>
      <c r="K11" s="69"/>
      <c r="L11" s="70"/>
      <c r="M11" s="70"/>
      <c r="N11" s="70"/>
      <c r="O11" s="70"/>
      <c r="P11" s="71"/>
    </row>
    <row r="12" spans="1:16">
      <c r="A12" s="51" t="s">
        <v>744</v>
      </c>
      <c r="B12" s="51">
        <v>2</v>
      </c>
      <c r="C12" s="50">
        <v>11</v>
      </c>
      <c r="D12" s="50" t="str">
        <f t="shared" si="0"/>
        <v>AC-2-11</v>
      </c>
      <c r="F12" s="52" t="s">
        <v>744</v>
      </c>
      <c r="G12" s="52">
        <v>2</v>
      </c>
      <c r="H12" s="50">
        <v>12</v>
      </c>
      <c r="I12" s="50" t="str">
        <f t="shared" si="1"/>
        <v>AC-2-12</v>
      </c>
      <c r="K12" s="69"/>
      <c r="L12" s="70"/>
      <c r="M12" s="70"/>
      <c r="N12" s="70"/>
      <c r="O12" s="70"/>
      <c r="P12" s="71"/>
    </row>
    <row r="13" spans="1:16" ht="17" thickBot="1">
      <c r="A13" s="51" t="s">
        <v>744</v>
      </c>
      <c r="B13" s="51">
        <v>2</v>
      </c>
      <c r="C13" s="50">
        <v>12</v>
      </c>
      <c r="D13" s="50" t="str">
        <f t="shared" si="0"/>
        <v>AC-2-12</v>
      </c>
      <c r="F13" s="52" t="s">
        <v>744</v>
      </c>
      <c r="G13" s="52">
        <v>3</v>
      </c>
      <c r="I13" s="50" t="str">
        <f t="shared" si="1"/>
        <v>AC-3-0</v>
      </c>
      <c r="K13" s="72"/>
      <c r="L13" s="73"/>
      <c r="M13" s="73"/>
      <c r="N13" s="73"/>
      <c r="O13" s="73"/>
      <c r="P13" s="74"/>
    </row>
    <row r="14" spans="1:16">
      <c r="A14" s="51" t="s">
        <v>744</v>
      </c>
      <c r="B14" s="51">
        <v>2</v>
      </c>
      <c r="C14" s="50">
        <v>13</v>
      </c>
      <c r="D14" s="50" t="str">
        <f t="shared" si="0"/>
        <v>AC-2-13</v>
      </c>
      <c r="F14" s="52" t="s">
        <v>744</v>
      </c>
      <c r="G14" s="52">
        <v>4</v>
      </c>
      <c r="I14" s="50" t="str">
        <f t="shared" si="1"/>
        <v>AC-4-0</v>
      </c>
    </row>
    <row r="15" spans="1:16">
      <c r="A15" s="51" t="s">
        <v>744</v>
      </c>
      <c r="B15" s="51">
        <v>3</v>
      </c>
      <c r="D15" s="50" t="str">
        <f t="shared" si="0"/>
        <v>AC-3-0</v>
      </c>
      <c r="F15" s="52" t="s">
        <v>744</v>
      </c>
      <c r="G15" s="52">
        <v>4</v>
      </c>
      <c r="H15" s="50">
        <v>21</v>
      </c>
      <c r="I15" s="50" t="str">
        <f t="shared" si="1"/>
        <v>AC-4-21</v>
      </c>
    </row>
    <row r="16" spans="1:16">
      <c r="A16" s="51" t="s">
        <v>744</v>
      </c>
      <c r="B16" s="51">
        <v>4</v>
      </c>
      <c r="D16" s="50" t="str">
        <f t="shared" si="0"/>
        <v>AC-4-0</v>
      </c>
      <c r="F16" s="52" t="s">
        <v>744</v>
      </c>
      <c r="G16" s="52">
        <v>5</v>
      </c>
      <c r="I16" s="50" t="str">
        <f t="shared" si="1"/>
        <v>AC-5-0</v>
      </c>
    </row>
    <row r="17" spans="1:9">
      <c r="A17" s="51" t="s">
        <v>744</v>
      </c>
      <c r="B17" s="51">
        <v>4</v>
      </c>
      <c r="C17" s="50">
        <v>8</v>
      </c>
      <c r="D17" s="50" t="str">
        <f t="shared" si="0"/>
        <v>AC-4-8</v>
      </c>
      <c r="F17" s="52" t="s">
        <v>744</v>
      </c>
      <c r="G17" s="52">
        <v>6</v>
      </c>
      <c r="I17" s="50" t="str">
        <f t="shared" si="1"/>
        <v>AC-6-0</v>
      </c>
    </row>
    <row r="18" spans="1:9">
      <c r="A18" s="51" t="s">
        <v>744</v>
      </c>
      <c r="B18" s="51">
        <v>4</v>
      </c>
      <c r="C18" s="50">
        <v>21</v>
      </c>
      <c r="D18" s="50" t="str">
        <f t="shared" si="0"/>
        <v>AC-4-21</v>
      </c>
      <c r="F18" s="52" t="s">
        <v>744</v>
      </c>
      <c r="G18" s="52">
        <v>6</v>
      </c>
      <c r="H18" s="50">
        <v>1</v>
      </c>
      <c r="I18" s="50" t="str">
        <f t="shared" si="1"/>
        <v>AC-6-1</v>
      </c>
    </row>
    <row r="19" spans="1:9">
      <c r="A19" s="51" t="s">
        <v>744</v>
      </c>
      <c r="B19" s="51">
        <v>5</v>
      </c>
      <c r="D19" s="50" t="str">
        <f t="shared" si="0"/>
        <v>AC-5-0</v>
      </c>
      <c r="F19" s="52" t="s">
        <v>744</v>
      </c>
      <c r="G19" s="52">
        <v>6</v>
      </c>
      <c r="H19" s="50">
        <v>2</v>
      </c>
      <c r="I19" s="50" t="str">
        <f t="shared" si="1"/>
        <v>AC-6-2</v>
      </c>
    </row>
    <row r="20" spans="1:9">
      <c r="A20" s="51" t="s">
        <v>744</v>
      </c>
      <c r="B20" s="51">
        <v>6</v>
      </c>
      <c r="D20" s="50" t="str">
        <f t="shared" si="0"/>
        <v>AC-6-0</v>
      </c>
      <c r="F20" s="52" t="s">
        <v>744</v>
      </c>
      <c r="G20" s="52">
        <v>6</v>
      </c>
      <c r="H20" s="50">
        <v>5</v>
      </c>
      <c r="I20" s="50" t="str">
        <f t="shared" si="1"/>
        <v>AC-6-5</v>
      </c>
    </row>
    <row r="21" spans="1:9">
      <c r="A21" s="51" t="s">
        <v>744</v>
      </c>
      <c r="B21" s="51">
        <v>6</v>
      </c>
      <c r="C21" s="50">
        <v>1</v>
      </c>
      <c r="D21" s="50" t="str">
        <f t="shared" si="0"/>
        <v>AC-6-1</v>
      </c>
      <c r="F21" s="52" t="s">
        <v>744</v>
      </c>
      <c r="G21" s="52">
        <v>6</v>
      </c>
      <c r="H21" s="50">
        <v>9</v>
      </c>
      <c r="I21" s="50" t="str">
        <f t="shared" si="1"/>
        <v>AC-6-9</v>
      </c>
    </row>
    <row r="22" spans="1:9">
      <c r="A22" s="51" t="s">
        <v>744</v>
      </c>
      <c r="B22" s="51">
        <v>6</v>
      </c>
      <c r="C22" s="50">
        <v>2</v>
      </c>
      <c r="D22" s="50" t="str">
        <f t="shared" si="0"/>
        <v>AC-6-2</v>
      </c>
      <c r="F22" s="52" t="s">
        <v>744</v>
      </c>
      <c r="G22" s="52">
        <v>6</v>
      </c>
      <c r="H22" s="50">
        <v>10</v>
      </c>
      <c r="I22" s="50" t="str">
        <f t="shared" si="1"/>
        <v>AC-6-10</v>
      </c>
    </row>
    <row r="23" spans="1:9">
      <c r="A23" s="51" t="s">
        <v>744</v>
      </c>
      <c r="B23" s="51">
        <v>6</v>
      </c>
      <c r="C23" s="50">
        <v>3</v>
      </c>
      <c r="D23" s="50" t="str">
        <f t="shared" si="0"/>
        <v>AC-6-3</v>
      </c>
      <c r="F23" s="52" t="s">
        <v>744</v>
      </c>
      <c r="G23" s="52">
        <v>7</v>
      </c>
      <c r="I23" s="50" t="str">
        <f t="shared" si="1"/>
        <v>AC-7-0</v>
      </c>
    </row>
    <row r="24" spans="1:9">
      <c r="A24" s="51" t="s">
        <v>744</v>
      </c>
      <c r="B24" s="51">
        <v>6</v>
      </c>
      <c r="C24" s="50">
        <v>5</v>
      </c>
      <c r="D24" s="50" t="str">
        <f t="shared" si="0"/>
        <v>AC-6-5</v>
      </c>
      <c r="F24" s="52" t="s">
        <v>744</v>
      </c>
      <c r="G24" s="52">
        <v>8</v>
      </c>
      <c r="I24" s="50" t="str">
        <f t="shared" si="1"/>
        <v>AC-8-0</v>
      </c>
    </row>
    <row r="25" spans="1:9">
      <c r="A25" s="51" t="s">
        <v>744</v>
      </c>
      <c r="B25" s="51">
        <v>6</v>
      </c>
      <c r="C25" s="50">
        <v>7</v>
      </c>
      <c r="D25" s="50" t="str">
        <f t="shared" si="0"/>
        <v>AC-6-7</v>
      </c>
      <c r="F25" s="52" t="s">
        <v>744</v>
      </c>
      <c r="G25" s="52">
        <v>10</v>
      </c>
      <c r="I25" s="50" t="str">
        <f t="shared" si="1"/>
        <v>AC-10-0</v>
      </c>
    </row>
    <row r="26" spans="1:9">
      <c r="A26" s="51" t="s">
        <v>744</v>
      </c>
      <c r="B26" s="51">
        <v>6</v>
      </c>
      <c r="C26" s="50">
        <v>8</v>
      </c>
      <c r="D26" s="50" t="str">
        <f t="shared" si="0"/>
        <v>AC-6-8</v>
      </c>
      <c r="F26" s="52" t="s">
        <v>744</v>
      </c>
      <c r="G26" s="52">
        <v>11</v>
      </c>
      <c r="I26" s="50" t="str">
        <f t="shared" si="1"/>
        <v>AC-11-0</v>
      </c>
    </row>
    <row r="27" spans="1:9">
      <c r="A27" s="51" t="s">
        <v>744</v>
      </c>
      <c r="B27" s="51">
        <v>6</v>
      </c>
      <c r="C27" s="50">
        <v>9</v>
      </c>
      <c r="D27" s="50" t="str">
        <f t="shared" si="0"/>
        <v>AC-6-9</v>
      </c>
      <c r="F27" s="52" t="s">
        <v>744</v>
      </c>
      <c r="G27" s="52">
        <v>11</v>
      </c>
      <c r="H27" s="50">
        <v>1</v>
      </c>
      <c r="I27" s="50" t="str">
        <f t="shared" si="1"/>
        <v>AC-11-1</v>
      </c>
    </row>
    <row r="28" spans="1:9">
      <c r="A28" s="51" t="s">
        <v>744</v>
      </c>
      <c r="B28" s="51">
        <v>6</v>
      </c>
      <c r="C28" s="50">
        <v>10</v>
      </c>
      <c r="D28" s="50" t="str">
        <f t="shared" si="0"/>
        <v>AC-6-10</v>
      </c>
      <c r="F28" s="52" t="s">
        <v>744</v>
      </c>
      <c r="G28" s="52">
        <v>12</v>
      </c>
      <c r="I28" s="50" t="str">
        <f t="shared" si="1"/>
        <v>AC-12-0</v>
      </c>
    </row>
    <row r="29" spans="1:9">
      <c r="A29" s="51" t="s">
        <v>744</v>
      </c>
      <c r="B29" s="51">
        <v>7</v>
      </c>
      <c r="D29" s="50" t="str">
        <f t="shared" si="0"/>
        <v>AC-7-0</v>
      </c>
      <c r="F29" s="52" t="s">
        <v>744</v>
      </c>
      <c r="G29" s="52">
        <v>14</v>
      </c>
      <c r="I29" s="50" t="str">
        <f t="shared" si="1"/>
        <v>AC-14-0</v>
      </c>
    </row>
    <row r="30" spans="1:9">
      <c r="A30" s="51" t="s">
        <v>744</v>
      </c>
      <c r="B30" s="51">
        <v>7</v>
      </c>
      <c r="C30" s="50">
        <v>2</v>
      </c>
      <c r="D30" s="50" t="str">
        <f t="shared" si="0"/>
        <v>AC-7-2</v>
      </c>
      <c r="F30" s="52" t="s">
        <v>744</v>
      </c>
      <c r="G30" s="52">
        <v>17</v>
      </c>
      <c r="I30" s="50" t="str">
        <f t="shared" si="1"/>
        <v>AC-17-0</v>
      </c>
    </row>
    <row r="31" spans="1:9">
      <c r="A31" s="51" t="s">
        <v>744</v>
      </c>
      <c r="B31" s="51">
        <v>8</v>
      </c>
      <c r="D31" s="50" t="str">
        <f t="shared" si="0"/>
        <v>AC-8-0</v>
      </c>
      <c r="F31" s="52" t="s">
        <v>744</v>
      </c>
      <c r="G31" s="52">
        <v>17</v>
      </c>
      <c r="H31" s="50">
        <v>1</v>
      </c>
      <c r="I31" s="50" t="str">
        <f t="shared" si="1"/>
        <v>AC-17-1</v>
      </c>
    </row>
    <row r="32" spans="1:9">
      <c r="A32" s="51" t="s">
        <v>744</v>
      </c>
      <c r="B32" s="51">
        <v>10</v>
      </c>
      <c r="D32" s="50" t="str">
        <f t="shared" si="0"/>
        <v>AC-10-0</v>
      </c>
      <c r="F32" s="52" t="s">
        <v>744</v>
      </c>
      <c r="G32" s="52">
        <v>17</v>
      </c>
      <c r="H32" s="50">
        <v>2</v>
      </c>
      <c r="I32" s="50" t="str">
        <f t="shared" si="1"/>
        <v>AC-17-2</v>
      </c>
    </row>
    <row r="33" spans="1:9">
      <c r="A33" s="51" t="s">
        <v>744</v>
      </c>
      <c r="B33" s="51">
        <v>11</v>
      </c>
      <c r="D33" s="50" t="str">
        <f t="shared" si="0"/>
        <v>AC-11-0</v>
      </c>
      <c r="F33" s="52" t="s">
        <v>744</v>
      </c>
      <c r="G33" s="52">
        <v>17</v>
      </c>
      <c r="H33" s="50">
        <v>3</v>
      </c>
      <c r="I33" s="50" t="str">
        <f t="shared" si="1"/>
        <v>AC-17-3</v>
      </c>
    </row>
    <row r="34" spans="1:9">
      <c r="A34" s="51" t="s">
        <v>744</v>
      </c>
      <c r="B34" s="51">
        <v>11</v>
      </c>
      <c r="C34" s="50">
        <v>1</v>
      </c>
      <c r="D34" s="50" t="str">
        <f t="shared" si="0"/>
        <v>AC-11-1</v>
      </c>
      <c r="F34" s="52" t="s">
        <v>744</v>
      </c>
      <c r="G34" s="52">
        <v>17</v>
      </c>
      <c r="H34" s="50">
        <v>4</v>
      </c>
      <c r="I34" s="50" t="str">
        <f t="shared" si="1"/>
        <v>AC-17-4</v>
      </c>
    </row>
    <row r="35" spans="1:9">
      <c r="A35" s="51" t="s">
        <v>744</v>
      </c>
      <c r="B35" s="51">
        <v>12</v>
      </c>
      <c r="D35" s="50" t="str">
        <f t="shared" si="0"/>
        <v>AC-12-0</v>
      </c>
      <c r="F35" s="52" t="s">
        <v>744</v>
      </c>
      <c r="G35" s="52">
        <v>17</v>
      </c>
      <c r="H35" s="50">
        <v>9</v>
      </c>
      <c r="I35" s="50" t="str">
        <f t="shared" si="1"/>
        <v>AC-17-9</v>
      </c>
    </row>
    <row r="36" spans="1:9">
      <c r="A36" s="51" t="s">
        <v>744</v>
      </c>
      <c r="B36" s="51">
        <v>12</v>
      </c>
      <c r="C36" s="50">
        <v>1</v>
      </c>
      <c r="D36" s="50" t="str">
        <f t="shared" si="0"/>
        <v>AC-12-1</v>
      </c>
      <c r="F36" s="52" t="s">
        <v>744</v>
      </c>
      <c r="G36" s="52">
        <v>18</v>
      </c>
      <c r="I36" s="50" t="str">
        <f t="shared" si="1"/>
        <v>AC-18-0</v>
      </c>
    </row>
    <row r="37" spans="1:9">
      <c r="A37" s="51" t="s">
        <v>744</v>
      </c>
      <c r="B37" s="51">
        <v>14</v>
      </c>
      <c r="D37" s="50" t="str">
        <f t="shared" si="0"/>
        <v>AC-14-0</v>
      </c>
      <c r="F37" s="52" t="s">
        <v>744</v>
      </c>
      <c r="G37" s="52">
        <v>18</v>
      </c>
      <c r="H37" s="50">
        <v>1</v>
      </c>
      <c r="I37" s="50" t="str">
        <f t="shared" si="1"/>
        <v>AC-18-1</v>
      </c>
    </row>
    <row r="38" spans="1:9">
      <c r="A38" s="51" t="s">
        <v>744</v>
      </c>
      <c r="B38" s="51">
        <v>17</v>
      </c>
      <c r="D38" s="50" t="str">
        <f t="shared" si="0"/>
        <v>AC-17-0</v>
      </c>
      <c r="F38" s="52" t="s">
        <v>744</v>
      </c>
      <c r="G38" s="52">
        <v>19</v>
      </c>
      <c r="I38" s="50" t="str">
        <f t="shared" si="1"/>
        <v>AC-19-0</v>
      </c>
    </row>
    <row r="39" spans="1:9">
      <c r="A39" s="51" t="s">
        <v>744</v>
      </c>
      <c r="B39" s="51">
        <v>17</v>
      </c>
      <c r="C39" s="50">
        <v>1</v>
      </c>
      <c r="D39" s="50" t="str">
        <f t="shared" si="0"/>
        <v>AC-17-1</v>
      </c>
      <c r="F39" s="52" t="s">
        <v>744</v>
      </c>
      <c r="G39" s="52">
        <v>19</v>
      </c>
      <c r="H39" s="50">
        <v>5</v>
      </c>
      <c r="I39" s="50" t="str">
        <f t="shared" si="1"/>
        <v>AC-19-5</v>
      </c>
    </row>
    <row r="40" spans="1:9">
      <c r="A40" s="51" t="s">
        <v>744</v>
      </c>
      <c r="B40" s="51">
        <v>17</v>
      </c>
      <c r="C40" s="50">
        <v>2</v>
      </c>
      <c r="D40" s="50" t="str">
        <f t="shared" si="0"/>
        <v>AC-17-2</v>
      </c>
      <c r="F40" s="52" t="s">
        <v>744</v>
      </c>
      <c r="G40" s="52">
        <v>20</v>
      </c>
      <c r="I40" s="50" t="str">
        <f t="shared" si="1"/>
        <v>AC-20-0</v>
      </c>
    </row>
    <row r="41" spans="1:9">
      <c r="A41" s="51" t="s">
        <v>744</v>
      </c>
      <c r="B41" s="51">
        <v>17</v>
      </c>
      <c r="C41" s="50">
        <v>3</v>
      </c>
      <c r="D41" s="50" t="str">
        <f t="shared" si="0"/>
        <v>AC-17-3</v>
      </c>
      <c r="F41" s="52" t="s">
        <v>744</v>
      </c>
      <c r="G41" s="52">
        <v>20</v>
      </c>
      <c r="H41" s="50">
        <v>1</v>
      </c>
      <c r="I41" s="50" t="str">
        <f t="shared" si="1"/>
        <v>AC-20-1</v>
      </c>
    </row>
    <row r="42" spans="1:9">
      <c r="A42" s="51" t="s">
        <v>744</v>
      </c>
      <c r="B42" s="51">
        <v>17</v>
      </c>
      <c r="C42" s="50">
        <v>4</v>
      </c>
      <c r="D42" s="50" t="str">
        <f t="shared" si="0"/>
        <v>AC-17-4</v>
      </c>
      <c r="F42" s="52" t="s">
        <v>744</v>
      </c>
      <c r="G42" s="52">
        <v>20</v>
      </c>
      <c r="H42" s="50">
        <v>2</v>
      </c>
      <c r="I42" s="50" t="str">
        <f t="shared" si="1"/>
        <v>AC-20-2</v>
      </c>
    </row>
    <row r="43" spans="1:9">
      <c r="A43" s="51" t="s">
        <v>744</v>
      </c>
      <c r="B43" s="51">
        <v>17</v>
      </c>
      <c r="C43" s="50">
        <v>9</v>
      </c>
      <c r="D43" s="50" t="str">
        <f t="shared" si="0"/>
        <v>AC-17-9</v>
      </c>
      <c r="F43" s="52" t="s">
        <v>744</v>
      </c>
      <c r="G43" s="52">
        <v>21</v>
      </c>
      <c r="I43" s="50" t="str">
        <f t="shared" si="1"/>
        <v>AC-21-0</v>
      </c>
    </row>
    <row r="44" spans="1:9">
      <c r="A44" s="51" t="s">
        <v>744</v>
      </c>
      <c r="B44" s="51">
        <v>18</v>
      </c>
      <c r="D44" s="50" t="str">
        <f t="shared" si="0"/>
        <v>AC-18-0</v>
      </c>
      <c r="F44" s="52" t="s">
        <v>744</v>
      </c>
      <c r="G44" s="52">
        <v>22</v>
      </c>
      <c r="I44" s="50" t="str">
        <f t="shared" si="1"/>
        <v>AC-22-0</v>
      </c>
    </row>
    <row r="45" spans="1:9">
      <c r="A45" s="51" t="s">
        <v>744</v>
      </c>
      <c r="B45" s="51">
        <v>18</v>
      </c>
      <c r="C45" s="50">
        <v>1</v>
      </c>
      <c r="D45" s="50" t="str">
        <f t="shared" si="0"/>
        <v>AC-18-1</v>
      </c>
      <c r="F45" s="52" t="s">
        <v>745</v>
      </c>
      <c r="G45" s="52">
        <v>1</v>
      </c>
      <c r="I45" s="50" t="str">
        <f t="shared" si="1"/>
        <v>AT-1-0</v>
      </c>
    </row>
    <row r="46" spans="1:9">
      <c r="A46" s="51" t="s">
        <v>744</v>
      </c>
      <c r="B46" s="51">
        <v>18</v>
      </c>
      <c r="C46" s="50">
        <v>3</v>
      </c>
      <c r="D46" s="50" t="str">
        <f t="shared" si="0"/>
        <v>AC-18-3</v>
      </c>
      <c r="F46" s="52" t="s">
        <v>745</v>
      </c>
      <c r="G46" s="52">
        <v>2</v>
      </c>
      <c r="I46" s="50" t="str">
        <f t="shared" si="1"/>
        <v>AT-2-0</v>
      </c>
    </row>
    <row r="47" spans="1:9">
      <c r="A47" s="51" t="s">
        <v>744</v>
      </c>
      <c r="B47" s="51">
        <v>18</v>
      </c>
      <c r="C47" s="50">
        <v>4</v>
      </c>
      <c r="D47" s="50" t="str">
        <f t="shared" si="0"/>
        <v>AC-18-4</v>
      </c>
      <c r="F47" s="52" t="s">
        <v>745</v>
      </c>
      <c r="G47" s="52">
        <v>2</v>
      </c>
      <c r="H47" s="50">
        <v>2</v>
      </c>
      <c r="I47" s="50" t="str">
        <f t="shared" si="1"/>
        <v>AT-2-2</v>
      </c>
    </row>
    <row r="48" spans="1:9">
      <c r="A48" s="51" t="s">
        <v>744</v>
      </c>
      <c r="B48" s="51">
        <v>18</v>
      </c>
      <c r="C48" s="50">
        <v>5</v>
      </c>
      <c r="D48" s="50" t="str">
        <f t="shared" si="0"/>
        <v>AC-18-5</v>
      </c>
      <c r="F48" s="52" t="s">
        <v>745</v>
      </c>
      <c r="G48" s="52">
        <v>3</v>
      </c>
      <c r="I48" s="50" t="str">
        <f t="shared" si="1"/>
        <v>AT-3-0</v>
      </c>
    </row>
    <row r="49" spans="1:9">
      <c r="A49" s="51" t="s">
        <v>744</v>
      </c>
      <c r="B49" s="51">
        <v>19</v>
      </c>
      <c r="D49" s="50" t="str">
        <f t="shared" si="0"/>
        <v>AC-19-0</v>
      </c>
      <c r="F49" s="52" t="s">
        <v>745</v>
      </c>
      <c r="G49" s="52">
        <v>4</v>
      </c>
      <c r="I49" s="50" t="str">
        <f t="shared" si="1"/>
        <v>AT-4-0</v>
      </c>
    </row>
    <row r="50" spans="1:9">
      <c r="A50" s="51" t="s">
        <v>744</v>
      </c>
      <c r="B50" s="51">
        <v>19</v>
      </c>
      <c r="C50" s="50">
        <v>5</v>
      </c>
      <c r="D50" s="50" t="str">
        <f t="shared" si="0"/>
        <v>AC-19-5</v>
      </c>
      <c r="F50" s="52" t="s">
        <v>746</v>
      </c>
      <c r="G50" s="52">
        <v>1</v>
      </c>
      <c r="I50" s="50" t="str">
        <f t="shared" si="1"/>
        <v>AU-1-0</v>
      </c>
    </row>
    <row r="51" spans="1:9">
      <c r="A51" s="51" t="s">
        <v>744</v>
      </c>
      <c r="B51" s="51">
        <v>20</v>
      </c>
      <c r="D51" s="50" t="str">
        <f t="shared" si="0"/>
        <v>AC-20-0</v>
      </c>
      <c r="F51" s="52" t="s">
        <v>746</v>
      </c>
      <c r="G51" s="52">
        <v>2</v>
      </c>
      <c r="I51" s="50" t="str">
        <f t="shared" si="1"/>
        <v>AU-2-0</v>
      </c>
    </row>
    <row r="52" spans="1:9">
      <c r="A52" s="51" t="s">
        <v>744</v>
      </c>
      <c r="B52" s="51">
        <v>20</v>
      </c>
      <c r="C52" s="50">
        <v>1</v>
      </c>
      <c r="D52" s="50" t="str">
        <f t="shared" si="0"/>
        <v>AC-20-1</v>
      </c>
      <c r="F52" s="52" t="s">
        <v>746</v>
      </c>
      <c r="G52" s="52">
        <v>2</v>
      </c>
      <c r="H52" s="50">
        <v>3</v>
      </c>
      <c r="I52" s="50" t="str">
        <f t="shared" si="1"/>
        <v>AU-2-3</v>
      </c>
    </row>
    <row r="53" spans="1:9">
      <c r="A53" s="51" t="s">
        <v>744</v>
      </c>
      <c r="B53" s="51">
        <v>20</v>
      </c>
      <c r="C53" s="50">
        <v>2</v>
      </c>
      <c r="D53" s="50" t="str">
        <f t="shared" si="0"/>
        <v>AC-20-2</v>
      </c>
      <c r="F53" s="52" t="s">
        <v>746</v>
      </c>
      <c r="G53" s="52">
        <v>3</v>
      </c>
      <c r="I53" s="50" t="str">
        <f t="shared" si="1"/>
        <v>AU-3-0</v>
      </c>
    </row>
    <row r="54" spans="1:9">
      <c r="A54" s="51" t="s">
        <v>744</v>
      </c>
      <c r="B54" s="51">
        <v>21</v>
      </c>
      <c r="D54" s="50" t="str">
        <f t="shared" si="0"/>
        <v>AC-21-0</v>
      </c>
      <c r="F54" s="52" t="s">
        <v>746</v>
      </c>
      <c r="G54" s="52">
        <v>3</v>
      </c>
      <c r="H54" s="50">
        <v>1</v>
      </c>
      <c r="I54" s="50" t="str">
        <f t="shared" si="1"/>
        <v>AU-3-1</v>
      </c>
    </row>
    <row r="55" spans="1:9">
      <c r="A55" s="51" t="s">
        <v>744</v>
      </c>
      <c r="B55" s="51">
        <v>22</v>
      </c>
      <c r="D55" s="50" t="str">
        <f t="shared" si="0"/>
        <v>AC-22-0</v>
      </c>
      <c r="F55" s="52" t="s">
        <v>746</v>
      </c>
      <c r="G55" s="52">
        <v>4</v>
      </c>
      <c r="I55" s="50" t="str">
        <f t="shared" si="1"/>
        <v>AU-4-0</v>
      </c>
    </row>
    <row r="56" spans="1:9">
      <c r="A56" s="51" t="s">
        <v>745</v>
      </c>
      <c r="B56" s="51">
        <v>1</v>
      </c>
      <c r="D56" s="50" t="str">
        <f t="shared" si="0"/>
        <v>AT-1-0</v>
      </c>
      <c r="F56" s="52" t="s">
        <v>746</v>
      </c>
      <c r="G56" s="52">
        <v>5</v>
      </c>
      <c r="I56" s="50" t="str">
        <f t="shared" si="1"/>
        <v>AU-5-0</v>
      </c>
    </row>
    <row r="57" spans="1:9">
      <c r="A57" s="51" t="s">
        <v>745</v>
      </c>
      <c r="B57" s="51">
        <v>2</v>
      </c>
      <c r="D57" s="50" t="str">
        <f t="shared" si="0"/>
        <v>AT-2-0</v>
      </c>
      <c r="F57" s="52" t="s">
        <v>746</v>
      </c>
      <c r="G57" s="52">
        <v>6</v>
      </c>
      <c r="I57" s="50" t="str">
        <f t="shared" si="1"/>
        <v>AU-6-0</v>
      </c>
    </row>
    <row r="58" spans="1:9">
      <c r="A58" s="51" t="s">
        <v>745</v>
      </c>
      <c r="B58" s="51">
        <v>2</v>
      </c>
      <c r="C58" s="50">
        <v>2</v>
      </c>
      <c r="D58" s="50" t="str">
        <f t="shared" si="0"/>
        <v>AT-2-2</v>
      </c>
      <c r="F58" s="52" t="s">
        <v>746</v>
      </c>
      <c r="G58" s="52">
        <v>6</v>
      </c>
      <c r="H58" s="50">
        <v>1</v>
      </c>
      <c r="I58" s="50" t="str">
        <f t="shared" si="1"/>
        <v>AU-6-1</v>
      </c>
    </row>
    <row r="59" spans="1:9">
      <c r="A59" s="51" t="s">
        <v>745</v>
      </c>
      <c r="B59" s="51">
        <v>3</v>
      </c>
      <c r="D59" s="50" t="str">
        <f t="shared" si="0"/>
        <v>AT-3-0</v>
      </c>
      <c r="F59" s="52" t="s">
        <v>746</v>
      </c>
      <c r="G59" s="52">
        <v>6</v>
      </c>
      <c r="H59" s="50">
        <v>3</v>
      </c>
      <c r="I59" s="50" t="str">
        <f t="shared" si="1"/>
        <v>AU-6-3</v>
      </c>
    </row>
    <row r="60" spans="1:9">
      <c r="A60" s="51" t="s">
        <v>745</v>
      </c>
      <c r="B60" s="51">
        <v>3</v>
      </c>
      <c r="C60" s="50">
        <v>3</v>
      </c>
      <c r="D60" s="50" t="str">
        <f t="shared" si="0"/>
        <v>AT-3-3</v>
      </c>
      <c r="F60" s="52" t="s">
        <v>746</v>
      </c>
      <c r="G60" s="52">
        <v>7</v>
      </c>
      <c r="I60" s="50" t="str">
        <f t="shared" si="1"/>
        <v>AU-7-0</v>
      </c>
    </row>
    <row r="61" spans="1:9">
      <c r="A61" s="51" t="s">
        <v>745</v>
      </c>
      <c r="B61" s="51">
        <v>3</v>
      </c>
      <c r="C61" s="50">
        <v>4</v>
      </c>
      <c r="D61" s="50" t="str">
        <f t="shared" si="0"/>
        <v>AT-3-4</v>
      </c>
      <c r="F61" s="52" t="s">
        <v>746</v>
      </c>
      <c r="G61" s="52">
        <v>7</v>
      </c>
      <c r="H61" s="50">
        <v>1</v>
      </c>
      <c r="I61" s="50" t="str">
        <f t="shared" si="1"/>
        <v>AU-7-1</v>
      </c>
    </row>
    <row r="62" spans="1:9">
      <c r="A62" s="51" t="s">
        <v>745</v>
      </c>
      <c r="B62" s="51">
        <v>4</v>
      </c>
      <c r="D62" s="50" t="str">
        <f t="shared" si="0"/>
        <v>AT-4-0</v>
      </c>
      <c r="F62" s="52" t="s">
        <v>746</v>
      </c>
      <c r="G62" s="52">
        <v>8</v>
      </c>
      <c r="I62" s="50" t="str">
        <f t="shared" si="1"/>
        <v>AU-8-0</v>
      </c>
    </row>
    <row r="63" spans="1:9">
      <c r="A63" s="51" t="s">
        <v>746</v>
      </c>
      <c r="B63" s="51">
        <v>1</v>
      </c>
      <c r="D63" s="50" t="str">
        <f t="shared" si="0"/>
        <v>AU-1-0</v>
      </c>
      <c r="F63" s="52" t="s">
        <v>746</v>
      </c>
      <c r="G63" s="52">
        <v>8</v>
      </c>
      <c r="H63" s="50">
        <v>1</v>
      </c>
      <c r="I63" s="50" t="str">
        <f t="shared" si="1"/>
        <v>AU-8-1</v>
      </c>
    </row>
    <row r="64" spans="1:9">
      <c r="A64" s="51" t="s">
        <v>746</v>
      </c>
      <c r="B64" s="51">
        <v>2</v>
      </c>
      <c r="D64" s="50" t="str">
        <f t="shared" si="0"/>
        <v>AU-2-0</v>
      </c>
      <c r="F64" s="52" t="s">
        <v>746</v>
      </c>
      <c r="G64" s="52">
        <v>9</v>
      </c>
      <c r="I64" s="50" t="str">
        <f t="shared" si="1"/>
        <v>AU-9-0</v>
      </c>
    </row>
    <row r="65" spans="1:9">
      <c r="A65" s="51" t="s">
        <v>746</v>
      </c>
      <c r="B65" s="51">
        <v>2</v>
      </c>
      <c r="C65" s="50">
        <v>3</v>
      </c>
      <c r="D65" s="50" t="str">
        <f t="shared" si="0"/>
        <v>AU-2-3</v>
      </c>
      <c r="F65" s="52" t="s">
        <v>746</v>
      </c>
      <c r="G65" s="52">
        <v>9</v>
      </c>
      <c r="H65" s="50">
        <v>2</v>
      </c>
      <c r="I65" s="50" t="str">
        <f t="shared" si="1"/>
        <v>AU-9-2</v>
      </c>
    </row>
    <row r="66" spans="1:9">
      <c r="A66" s="51" t="s">
        <v>746</v>
      </c>
      <c r="B66" s="51">
        <v>3</v>
      </c>
      <c r="D66" s="50" t="str">
        <f t="shared" si="0"/>
        <v>AU-3-0</v>
      </c>
      <c r="F66" s="52" t="s">
        <v>746</v>
      </c>
      <c r="G66" s="52">
        <v>9</v>
      </c>
      <c r="H66" s="50">
        <v>4</v>
      </c>
      <c r="I66" s="50" t="str">
        <f t="shared" si="1"/>
        <v>AU-9-4</v>
      </c>
    </row>
    <row r="67" spans="1:9">
      <c r="A67" s="51" t="s">
        <v>746</v>
      </c>
      <c r="B67" s="51">
        <v>3</v>
      </c>
      <c r="C67" s="50">
        <v>1</v>
      </c>
      <c r="D67" s="50" t="str">
        <f t="shared" ref="D67:D130" si="2">CONCATENATE(A67,"-",B67,"-",IF(ISBLANK(C67),0,C67))</f>
        <v>AU-3-1</v>
      </c>
      <c r="F67" s="52" t="s">
        <v>746</v>
      </c>
      <c r="G67" s="52">
        <v>11</v>
      </c>
      <c r="I67" s="50" t="str">
        <f t="shared" ref="I67:I130" si="3">CONCATENATE(F67,"-",G67,"-",IF(ISBLANK(H67),0,H67))</f>
        <v>AU-11-0</v>
      </c>
    </row>
    <row r="68" spans="1:9">
      <c r="A68" s="51" t="s">
        <v>746</v>
      </c>
      <c r="B68" s="51">
        <v>3</v>
      </c>
      <c r="C68" s="50">
        <v>2</v>
      </c>
      <c r="D68" s="50" t="str">
        <f t="shared" si="2"/>
        <v>AU-3-2</v>
      </c>
      <c r="F68" s="52" t="s">
        <v>746</v>
      </c>
      <c r="G68" s="52">
        <v>12</v>
      </c>
      <c r="I68" s="50" t="str">
        <f t="shared" si="3"/>
        <v>AU-12-0</v>
      </c>
    </row>
    <row r="69" spans="1:9">
      <c r="A69" s="51" t="s">
        <v>746</v>
      </c>
      <c r="B69" s="51">
        <v>4</v>
      </c>
      <c r="D69" s="50" t="str">
        <f t="shared" si="2"/>
        <v>AU-4-0</v>
      </c>
      <c r="F69" s="52" t="s">
        <v>747</v>
      </c>
      <c r="G69" s="52">
        <v>1</v>
      </c>
      <c r="I69" s="50" t="str">
        <f t="shared" si="3"/>
        <v>CA-1-0</v>
      </c>
    </row>
    <row r="70" spans="1:9">
      <c r="A70" s="51" t="s">
        <v>746</v>
      </c>
      <c r="B70" s="51">
        <v>5</v>
      </c>
      <c r="D70" s="50" t="str">
        <f t="shared" si="2"/>
        <v>AU-5-0</v>
      </c>
      <c r="F70" s="52" t="s">
        <v>747</v>
      </c>
      <c r="G70" s="52">
        <v>2</v>
      </c>
      <c r="I70" s="50" t="str">
        <f t="shared" si="3"/>
        <v>CA-2-0</v>
      </c>
    </row>
    <row r="71" spans="1:9">
      <c r="A71" s="51" t="s">
        <v>746</v>
      </c>
      <c r="B71" s="51">
        <v>5</v>
      </c>
      <c r="C71" s="50">
        <v>1</v>
      </c>
      <c r="D71" s="50" t="str">
        <f t="shared" si="2"/>
        <v>AU-5-1</v>
      </c>
      <c r="F71" s="52" t="s">
        <v>747</v>
      </c>
      <c r="G71" s="52">
        <v>2</v>
      </c>
      <c r="H71" s="50">
        <v>1</v>
      </c>
      <c r="I71" s="50" t="str">
        <f t="shared" si="3"/>
        <v>CA-2-1</v>
      </c>
    </row>
    <row r="72" spans="1:9">
      <c r="A72" s="51" t="s">
        <v>746</v>
      </c>
      <c r="B72" s="51">
        <v>5</v>
      </c>
      <c r="C72" s="50">
        <v>2</v>
      </c>
      <c r="D72" s="50" t="str">
        <f t="shared" si="2"/>
        <v>AU-5-2</v>
      </c>
      <c r="F72" s="52" t="s">
        <v>747</v>
      </c>
      <c r="G72" s="52">
        <v>2</v>
      </c>
      <c r="H72" s="50">
        <v>2</v>
      </c>
      <c r="I72" s="50" t="str">
        <f t="shared" si="3"/>
        <v>CA-2-2</v>
      </c>
    </row>
    <row r="73" spans="1:9">
      <c r="A73" s="51" t="s">
        <v>746</v>
      </c>
      <c r="B73" s="51">
        <v>6</v>
      </c>
      <c r="D73" s="50" t="str">
        <f t="shared" si="2"/>
        <v>AU-6-0</v>
      </c>
      <c r="F73" s="52" t="s">
        <v>747</v>
      </c>
      <c r="G73" s="52">
        <v>2</v>
      </c>
      <c r="H73" s="50">
        <v>3</v>
      </c>
      <c r="I73" s="50" t="str">
        <f t="shared" si="3"/>
        <v>CA-2-3</v>
      </c>
    </row>
    <row r="74" spans="1:9">
      <c r="A74" s="51" t="s">
        <v>746</v>
      </c>
      <c r="B74" s="51">
        <v>6</v>
      </c>
      <c r="C74" s="50">
        <v>1</v>
      </c>
      <c r="D74" s="50" t="str">
        <f t="shared" si="2"/>
        <v>AU-6-1</v>
      </c>
      <c r="F74" s="52" t="s">
        <v>747</v>
      </c>
      <c r="G74" s="52">
        <v>3</v>
      </c>
      <c r="I74" s="50" t="str">
        <f t="shared" si="3"/>
        <v>CA-3-0</v>
      </c>
    </row>
    <row r="75" spans="1:9">
      <c r="A75" s="51" t="s">
        <v>746</v>
      </c>
      <c r="B75" s="51">
        <v>6</v>
      </c>
      <c r="C75" s="50">
        <v>3</v>
      </c>
      <c r="D75" s="50" t="str">
        <f t="shared" si="2"/>
        <v>AU-6-3</v>
      </c>
      <c r="F75" s="52" t="s">
        <v>747</v>
      </c>
      <c r="G75" s="52">
        <v>3</v>
      </c>
      <c r="H75" s="50">
        <v>3</v>
      </c>
      <c r="I75" s="50" t="str">
        <f t="shared" si="3"/>
        <v>CA-3-3</v>
      </c>
    </row>
    <row r="76" spans="1:9">
      <c r="A76" s="51" t="s">
        <v>746</v>
      </c>
      <c r="B76" s="51">
        <v>6</v>
      </c>
      <c r="C76" s="50">
        <v>4</v>
      </c>
      <c r="D76" s="50" t="str">
        <f t="shared" si="2"/>
        <v>AU-6-4</v>
      </c>
      <c r="F76" s="52" t="s">
        <v>747</v>
      </c>
      <c r="G76" s="52">
        <v>3</v>
      </c>
      <c r="H76" s="50">
        <v>5</v>
      </c>
      <c r="I76" s="50" t="str">
        <f t="shared" si="3"/>
        <v>CA-3-5</v>
      </c>
    </row>
    <row r="77" spans="1:9">
      <c r="A77" s="51" t="s">
        <v>746</v>
      </c>
      <c r="B77" s="51">
        <v>6</v>
      </c>
      <c r="C77" s="50">
        <v>5</v>
      </c>
      <c r="D77" s="50" t="str">
        <f t="shared" si="2"/>
        <v>AU-6-5</v>
      </c>
      <c r="F77" s="52" t="s">
        <v>747</v>
      </c>
      <c r="G77" s="52">
        <v>5</v>
      </c>
      <c r="I77" s="50" t="str">
        <f t="shared" si="3"/>
        <v>CA-5-0</v>
      </c>
    </row>
    <row r="78" spans="1:9">
      <c r="A78" s="51" t="s">
        <v>746</v>
      </c>
      <c r="B78" s="51">
        <v>6</v>
      </c>
      <c r="C78" s="50">
        <v>6</v>
      </c>
      <c r="D78" s="50" t="str">
        <f t="shared" si="2"/>
        <v>AU-6-6</v>
      </c>
      <c r="F78" s="52" t="s">
        <v>747</v>
      </c>
      <c r="G78" s="52">
        <v>6</v>
      </c>
      <c r="I78" s="50" t="str">
        <f t="shared" si="3"/>
        <v>CA-6-0</v>
      </c>
    </row>
    <row r="79" spans="1:9">
      <c r="A79" s="51" t="s">
        <v>746</v>
      </c>
      <c r="B79" s="51">
        <v>6</v>
      </c>
      <c r="C79" s="50">
        <v>7</v>
      </c>
      <c r="D79" s="50" t="str">
        <f t="shared" si="2"/>
        <v>AU-6-7</v>
      </c>
      <c r="F79" s="52" t="s">
        <v>747</v>
      </c>
      <c r="G79" s="52">
        <v>7</v>
      </c>
      <c r="I79" s="50" t="str">
        <f t="shared" si="3"/>
        <v>CA-7-0</v>
      </c>
    </row>
    <row r="80" spans="1:9">
      <c r="A80" s="51" t="s">
        <v>746</v>
      </c>
      <c r="B80" s="51">
        <v>6</v>
      </c>
      <c r="C80" s="50">
        <v>10</v>
      </c>
      <c r="D80" s="50" t="str">
        <f t="shared" si="2"/>
        <v>AU-6-10</v>
      </c>
      <c r="F80" s="52" t="s">
        <v>747</v>
      </c>
      <c r="G80" s="52">
        <v>7</v>
      </c>
      <c r="H80" s="50">
        <v>1</v>
      </c>
      <c r="I80" s="50" t="str">
        <f t="shared" si="3"/>
        <v>CA-7-1</v>
      </c>
    </row>
    <row r="81" spans="1:9">
      <c r="A81" s="51" t="s">
        <v>746</v>
      </c>
      <c r="B81" s="51">
        <v>7</v>
      </c>
      <c r="D81" s="50" t="str">
        <f t="shared" si="2"/>
        <v>AU-7-0</v>
      </c>
      <c r="F81" s="52" t="s">
        <v>747</v>
      </c>
      <c r="G81" s="52">
        <v>8</v>
      </c>
      <c r="I81" s="50" t="str">
        <f t="shared" si="3"/>
        <v>CA-8-0</v>
      </c>
    </row>
    <row r="82" spans="1:9">
      <c r="A82" s="51" t="s">
        <v>746</v>
      </c>
      <c r="B82" s="51">
        <v>7</v>
      </c>
      <c r="C82" s="50">
        <v>1</v>
      </c>
      <c r="D82" s="50" t="str">
        <f t="shared" si="2"/>
        <v>AU-7-1</v>
      </c>
      <c r="F82" s="52" t="s">
        <v>747</v>
      </c>
      <c r="G82" s="52">
        <v>8</v>
      </c>
      <c r="H82" s="50">
        <v>1</v>
      </c>
      <c r="I82" s="50" t="str">
        <f t="shared" si="3"/>
        <v>CA-8-1</v>
      </c>
    </row>
    <row r="83" spans="1:9">
      <c r="A83" s="51" t="s">
        <v>746</v>
      </c>
      <c r="B83" s="51">
        <v>8</v>
      </c>
      <c r="D83" s="50" t="str">
        <f t="shared" si="2"/>
        <v>AU-8-0</v>
      </c>
      <c r="F83" s="52" t="s">
        <v>747</v>
      </c>
      <c r="G83" s="52">
        <v>9</v>
      </c>
      <c r="I83" s="50" t="str">
        <f t="shared" si="3"/>
        <v>CA-9-0</v>
      </c>
    </row>
    <row r="84" spans="1:9">
      <c r="A84" s="51" t="s">
        <v>746</v>
      </c>
      <c r="B84" s="51">
        <v>8</v>
      </c>
      <c r="C84" s="50">
        <v>1</v>
      </c>
      <c r="D84" s="50" t="str">
        <f t="shared" si="2"/>
        <v>AU-8-1</v>
      </c>
      <c r="F84" s="52" t="s">
        <v>748</v>
      </c>
      <c r="G84" s="52">
        <v>1</v>
      </c>
      <c r="I84" s="50" t="str">
        <f t="shared" si="3"/>
        <v>CM-1-0</v>
      </c>
    </row>
    <row r="85" spans="1:9">
      <c r="A85" s="51" t="s">
        <v>746</v>
      </c>
      <c r="B85" s="51">
        <v>9</v>
      </c>
      <c r="D85" s="50" t="str">
        <f t="shared" si="2"/>
        <v>AU-9-0</v>
      </c>
      <c r="F85" s="52" t="s">
        <v>748</v>
      </c>
      <c r="G85" s="52">
        <v>2</v>
      </c>
      <c r="I85" s="50" t="str">
        <f t="shared" si="3"/>
        <v>CM-2-0</v>
      </c>
    </row>
    <row r="86" spans="1:9">
      <c r="A86" s="51" t="s">
        <v>746</v>
      </c>
      <c r="B86" s="51">
        <v>9</v>
      </c>
      <c r="C86" s="50">
        <v>2</v>
      </c>
      <c r="D86" s="50" t="str">
        <f t="shared" si="2"/>
        <v>AU-9-2</v>
      </c>
      <c r="F86" s="52" t="s">
        <v>748</v>
      </c>
      <c r="G86" s="52">
        <v>2</v>
      </c>
      <c r="H86" s="50">
        <v>1</v>
      </c>
      <c r="I86" s="50" t="str">
        <f t="shared" si="3"/>
        <v>CM-2-1</v>
      </c>
    </row>
    <row r="87" spans="1:9">
      <c r="A87" s="51" t="s">
        <v>746</v>
      </c>
      <c r="B87" s="51">
        <v>9</v>
      </c>
      <c r="C87" s="50">
        <v>3</v>
      </c>
      <c r="D87" s="50" t="str">
        <f t="shared" si="2"/>
        <v>AU-9-3</v>
      </c>
      <c r="F87" s="52" t="s">
        <v>748</v>
      </c>
      <c r="G87" s="52">
        <v>2</v>
      </c>
      <c r="H87" s="50">
        <v>2</v>
      </c>
      <c r="I87" s="50" t="str">
        <f t="shared" si="3"/>
        <v>CM-2-2</v>
      </c>
    </row>
    <row r="88" spans="1:9">
      <c r="A88" s="51" t="s">
        <v>746</v>
      </c>
      <c r="B88" s="51">
        <v>9</v>
      </c>
      <c r="C88" s="50">
        <v>4</v>
      </c>
      <c r="D88" s="50" t="str">
        <f t="shared" si="2"/>
        <v>AU-9-4</v>
      </c>
      <c r="F88" s="52" t="s">
        <v>748</v>
      </c>
      <c r="G88" s="52">
        <v>2</v>
      </c>
      <c r="H88" s="50">
        <v>3</v>
      </c>
      <c r="I88" s="50" t="str">
        <f t="shared" si="3"/>
        <v>CM-2-3</v>
      </c>
    </row>
    <row r="89" spans="1:9">
      <c r="A89" s="51" t="s">
        <v>746</v>
      </c>
      <c r="B89" s="51">
        <v>10</v>
      </c>
      <c r="D89" s="50" t="str">
        <f t="shared" si="2"/>
        <v>AU-10-0</v>
      </c>
      <c r="F89" s="52" t="s">
        <v>748</v>
      </c>
      <c r="G89" s="52">
        <v>2</v>
      </c>
      <c r="H89" s="50">
        <v>7</v>
      </c>
      <c r="I89" s="50" t="str">
        <f t="shared" si="3"/>
        <v>CM-2-7</v>
      </c>
    </row>
    <row r="90" spans="1:9">
      <c r="A90" s="51" t="s">
        <v>746</v>
      </c>
      <c r="B90" s="51">
        <v>11</v>
      </c>
      <c r="D90" s="50" t="str">
        <f t="shared" si="2"/>
        <v>AU-11-0</v>
      </c>
      <c r="F90" s="52" t="s">
        <v>748</v>
      </c>
      <c r="G90" s="52">
        <v>3</v>
      </c>
      <c r="I90" s="50" t="str">
        <f t="shared" si="3"/>
        <v>CM-3-0</v>
      </c>
    </row>
    <row r="91" spans="1:9">
      <c r="A91" s="51" t="s">
        <v>746</v>
      </c>
      <c r="B91" s="51">
        <v>12</v>
      </c>
      <c r="D91" s="50" t="str">
        <f t="shared" si="2"/>
        <v>AU-12-0</v>
      </c>
      <c r="F91" s="52" t="s">
        <v>748</v>
      </c>
      <c r="G91" s="52">
        <v>4</v>
      </c>
      <c r="I91" s="50" t="str">
        <f t="shared" si="3"/>
        <v>CM-4-0</v>
      </c>
    </row>
    <row r="92" spans="1:9">
      <c r="A92" s="51" t="s">
        <v>746</v>
      </c>
      <c r="B92" s="51">
        <v>12</v>
      </c>
      <c r="C92" s="50">
        <v>1</v>
      </c>
      <c r="D92" s="50" t="str">
        <f t="shared" si="2"/>
        <v>AU-12-1</v>
      </c>
      <c r="F92" s="52" t="s">
        <v>748</v>
      </c>
      <c r="G92" s="52">
        <v>5</v>
      </c>
      <c r="I92" s="50" t="str">
        <f t="shared" si="3"/>
        <v>CM-5-0</v>
      </c>
    </row>
    <row r="93" spans="1:9">
      <c r="A93" s="51" t="s">
        <v>746</v>
      </c>
      <c r="B93" s="51">
        <v>12</v>
      </c>
      <c r="C93" s="50">
        <v>3</v>
      </c>
      <c r="D93" s="50" t="str">
        <f t="shared" si="2"/>
        <v>AU-12-3</v>
      </c>
      <c r="F93" s="52" t="s">
        <v>748</v>
      </c>
      <c r="G93" s="52">
        <v>5</v>
      </c>
      <c r="H93" s="50">
        <v>1</v>
      </c>
      <c r="I93" s="50" t="str">
        <f t="shared" si="3"/>
        <v>CM-5-1</v>
      </c>
    </row>
    <row r="94" spans="1:9">
      <c r="A94" s="51" t="s">
        <v>747</v>
      </c>
      <c r="B94" s="51">
        <v>1</v>
      </c>
      <c r="D94" s="50" t="str">
        <f t="shared" si="2"/>
        <v>CA-1-0</v>
      </c>
      <c r="F94" s="52" t="s">
        <v>748</v>
      </c>
      <c r="G94" s="52">
        <v>5</v>
      </c>
      <c r="H94" s="50">
        <v>3</v>
      </c>
      <c r="I94" s="50" t="str">
        <f t="shared" si="3"/>
        <v>CM-5-3</v>
      </c>
    </row>
    <row r="95" spans="1:9">
      <c r="A95" s="51" t="s">
        <v>747</v>
      </c>
      <c r="B95" s="51">
        <v>2</v>
      </c>
      <c r="D95" s="50" t="str">
        <f t="shared" si="2"/>
        <v>CA-2-0</v>
      </c>
      <c r="F95" s="52" t="s">
        <v>748</v>
      </c>
      <c r="G95" s="52">
        <v>5</v>
      </c>
      <c r="H95" s="50">
        <v>5</v>
      </c>
      <c r="I95" s="50" t="str">
        <f t="shared" si="3"/>
        <v>CM-5-5</v>
      </c>
    </row>
    <row r="96" spans="1:9">
      <c r="A96" s="51" t="s">
        <v>747</v>
      </c>
      <c r="B96" s="51">
        <v>2</v>
      </c>
      <c r="C96" s="50">
        <v>1</v>
      </c>
      <c r="D96" s="50" t="str">
        <f t="shared" si="2"/>
        <v>CA-2-1</v>
      </c>
      <c r="F96" s="52" t="s">
        <v>748</v>
      </c>
      <c r="G96" s="52">
        <v>6</v>
      </c>
      <c r="I96" s="50" t="str">
        <f t="shared" si="3"/>
        <v>CM-6-0</v>
      </c>
    </row>
    <row r="97" spans="1:9">
      <c r="A97" s="51" t="s">
        <v>747</v>
      </c>
      <c r="B97" s="51">
        <v>2</v>
      </c>
      <c r="C97" s="50">
        <v>2</v>
      </c>
      <c r="D97" s="50" t="str">
        <f t="shared" si="2"/>
        <v>CA-2-2</v>
      </c>
      <c r="F97" s="52" t="s">
        <v>748</v>
      </c>
      <c r="G97" s="52">
        <v>6</v>
      </c>
      <c r="H97" s="50">
        <v>1</v>
      </c>
      <c r="I97" s="50" t="str">
        <f t="shared" si="3"/>
        <v>CM-6-1</v>
      </c>
    </row>
    <row r="98" spans="1:9">
      <c r="A98" s="51" t="s">
        <v>747</v>
      </c>
      <c r="B98" s="51">
        <v>2</v>
      </c>
      <c r="C98" s="50">
        <v>3</v>
      </c>
      <c r="D98" s="50" t="str">
        <f t="shared" si="2"/>
        <v>CA-2-3</v>
      </c>
      <c r="F98" s="52" t="s">
        <v>748</v>
      </c>
      <c r="G98" s="52">
        <v>7</v>
      </c>
      <c r="I98" s="50" t="str">
        <f t="shared" si="3"/>
        <v>CM-7-0</v>
      </c>
    </row>
    <row r="99" spans="1:9">
      <c r="A99" s="51" t="s">
        <v>747</v>
      </c>
      <c r="B99" s="51">
        <v>3</v>
      </c>
      <c r="D99" s="50" t="str">
        <f t="shared" si="2"/>
        <v>CA-3-0</v>
      </c>
      <c r="F99" s="52" t="s">
        <v>748</v>
      </c>
      <c r="G99" s="52">
        <v>7</v>
      </c>
      <c r="H99" s="50">
        <v>1</v>
      </c>
      <c r="I99" s="50" t="str">
        <f t="shared" si="3"/>
        <v>CM-7-1</v>
      </c>
    </row>
    <row r="100" spans="1:9">
      <c r="A100" s="51" t="s">
        <v>747</v>
      </c>
      <c r="B100" s="51">
        <v>3</v>
      </c>
      <c r="C100" s="50">
        <v>3</v>
      </c>
      <c r="D100" s="50" t="str">
        <f t="shared" si="2"/>
        <v>CA-3-3</v>
      </c>
      <c r="F100" s="52" t="s">
        <v>748</v>
      </c>
      <c r="G100" s="52">
        <v>7</v>
      </c>
      <c r="H100" s="50">
        <v>2</v>
      </c>
      <c r="I100" s="50" t="str">
        <f t="shared" si="3"/>
        <v>CM-7-2</v>
      </c>
    </row>
    <row r="101" spans="1:9">
      <c r="A101" s="51" t="s">
        <v>747</v>
      </c>
      <c r="B101" s="51">
        <v>3</v>
      </c>
      <c r="C101" s="50">
        <v>5</v>
      </c>
      <c r="D101" s="50" t="str">
        <f t="shared" si="2"/>
        <v>CA-3-5</v>
      </c>
      <c r="F101" s="52" t="s">
        <v>748</v>
      </c>
      <c r="G101" s="52">
        <v>7</v>
      </c>
      <c r="H101" s="50">
        <v>5</v>
      </c>
      <c r="I101" s="50" t="str">
        <f t="shared" si="3"/>
        <v>CM-7-5</v>
      </c>
    </row>
    <row r="102" spans="1:9">
      <c r="A102" s="51" t="s">
        <v>747</v>
      </c>
      <c r="B102" s="51">
        <v>5</v>
      </c>
      <c r="D102" s="50" t="str">
        <f t="shared" si="2"/>
        <v>CA-5-0</v>
      </c>
      <c r="F102" s="52" t="s">
        <v>748</v>
      </c>
      <c r="G102" s="52">
        <v>8</v>
      </c>
      <c r="I102" s="50" t="str">
        <f t="shared" si="3"/>
        <v>CM-8-0</v>
      </c>
    </row>
    <row r="103" spans="1:9">
      <c r="A103" s="51" t="s">
        <v>747</v>
      </c>
      <c r="B103" s="51">
        <v>6</v>
      </c>
      <c r="D103" s="50" t="str">
        <f t="shared" si="2"/>
        <v>CA-6-0</v>
      </c>
      <c r="F103" s="52" t="s">
        <v>748</v>
      </c>
      <c r="G103" s="52">
        <v>8</v>
      </c>
      <c r="H103" s="50">
        <v>1</v>
      </c>
      <c r="I103" s="50" t="str">
        <f t="shared" si="3"/>
        <v>CM-8-1</v>
      </c>
    </row>
    <row r="104" spans="1:9">
      <c r="A104" s="51" t="s">
        <v>747</v>
      </c>
      <c r="B104" s="51">
        <v>7</v>
      </c>
      <c r="D104" s="50" t="str">
        <f t="shared" si="2"/>
        <v>CA-7-0</v>
      </c>
      <c r="F104" s="52" t="s">
        <v>748</v>
      </c>
      <c r="G104" s="52">
        <v>8</v>
      </c>
      <c r="H104" s="50">
        <v>3</v>
      </c>
      <c r="I104" s="50" t="str">
        <f t="shared" si="3"/>
        <v>CM-8-3</v>
      </c>
    </row>
    <row r="105" spans="1:9">
      <c r="A105" s="51" t="s">
        <v>747</v>
      </c>
      <c r="B105" s="51">
        <v>7</v>
      </c>
      <c r="C105" s="50">
        <v>1</v>
      </c>
      <c r="D105" s="50" t="str">
        <f t="shared" si="2"/>
        <v>CA-7-1</v>
      </c>
      <c r="F105" s="52" t="s">
        <v>748</v>
      </c>
      <c r="G105" s="52">
        <v>8</v>
      </c>
      <c r="H105" s="50">
        <v>5</v>
      </c>
      <c r="I105" s="50" t="str">
        <f t="shared" si="3"/>
        <v>CM-8-5</v>
      </c>
    </row>
    <row r="106" spans="1:9">
      <c r="A106" s="51" t="s">
        <v>747</v>
      </c>
      <c r="B106" s="51">
        <v>7</v>
      </c>
      <c r="C106" s="50">
        <v>3</v>
      </c>
      <c r="D106" s="50" t="str">
        <f t="shared" si="2"/>
        <v>CA-7-3</v>
      </c>
      <c r="F106" s="52" t="s">
        <v>748</v>
      </c>
      <c r="G106" s="52">
        <v>9</v>
      </c>
      <c r="I106" s="50" t="str">
        <f t="shared" si="3"/>
        <v>CM-9-0</v>
      </c>
    </row>
    <row r="107" spans="1:9">
      <c r="A107" s="51" t="s">
        <v>747</v>
      </c>
      <c r="B107" s="51">
        <v>8</v>
      </c>
      <c r="D107" s="50" t="str">
        <f t="shared" si="2"/>
        <v>CA-8-0</v>
      </c>
      <c r="F107" s="52" t="s">
        <v>748</v>
      </c>
      <c r="G107" s="52">
        <v>10</v>
      </c>
      <c r="I107" s="50" t="str">
        <f t="shared" si="3"/>
        <v>CM-10-0</v>
      </c>
    </row>
    <row r="108" spans="1:9">
      <c r="A108" s="51" t="s">
        <v>747</v>
      </c>
      <c r="B108" s="51">
        <v>8</v>
      </c>
      <c r="C108" s="50">
        <v>1</v>
      </c>
      <c r="D108" s="50" t="str">
        <f t="shared" si="2"/>
        <v>CA-8-1</v>
      </c>
      <c r="F108" s="52" t="s">
        <v>748</v>
      </c>
      <c r="G108" s="52">
        <v>10</v>
      </c>
      <c r="H108" s="50">
        <v>1</v>
      </c>
      <c r="I108" s="50" t="str">
        <f t="shared" si="3"/>
        <v>CM-10-1</v>
      </c>
    </row>
    <row r="109" spans="1:9">
      <c r="A109" s="51" t="s">
        <v>747</v>
      </c>
      <c r="B109" s="51">
        <v>9</v>
      </c>
      <c r="D109" s="50" t="str">
        <f t="shared" si="2"/>
        <v>CA-9-0</v>
      </c>
      <c r="F109" s="52" t="s">
        <v>748</v>
      </c>
      <c r="G109" s="52">
        <v>11</v>
      </c>
      <c r="I109" s="50" t="str">
        <f t="shared" si="3"/>
        <v>CM-11-0</v>
      </c>
    </row>
    <row r="110" spans="1:9">
      <c r="A110" s="51" t="s">
        <v>748</v>
      </c>
      <c r="B110" s="51">
        <v>1</v>
      </c>
      <c r="D110" s="50" t="str">
        <f t="shared" si="2"/>
        <v>CM-1-0</v>
      </c>
      <c r="F110" s="52" t="s">
        <v>749</v>
      </c>
      <c r="G110" s="52">
        <v>1</v>
      </c>
      <c r="I110" s="50" t="str">
        <f t="shared" si="3"/>
        <v>CP-1-0</v>
      </c>
    </row>
    <row r="111" spans="1:9">
      <c r="A111" s="51" t="s">
        <v>748</v>
      </c>
      <c r="B111" s="51">
        <v>2</v>
      </c>
      <c r="D111" s="50" t="str">
        <f t="shared" si="2"/>
        <v>CM-2-0</v>
      </c>
      <c r="F111" s="52" t="s">
        <v>749</v>
      </c>
      <c r="G111" s="52">
        <v>2</v>
      </c>
      <c r="I111" s="50" t="str">
        <f t="shared" si="3"/>
        <v>CP-2-0</v>
      </c>
    </row>
    <row r="112" spans="1:9">
      <c r="A112" s="51" t="s">
        <v>748</v>
      </c>
      <c r="B112" s="51">
        <v>2</v>
      </c>
      <c r="C112" s="50">
        <v>1</v>
      </c>
      <c r="D112" s="50" t="str">
        <f t="shared" si="2"/>
        <v>CM-2-1</v>
      </c>
      <c r="F112" s="52" t="s">
        <v>749</v>
      </c>
      <c r="G112" s="52">
        <v>2</v>
      </c>
      <c r="H112" s="50">
        <v>1</v>
      </c>
      <c r="I112" s="50" t="str">
        <f t="shared" si="3"/>
        <v>CP-2-1</v>
      </c>
    </row>
    <row r="113" spans="1:9">
      <c r="A113" s="51" t="s">
        <v>748</v>
      </c>
      <c r="B113" s="51">
        <v>2</v>
      </c>
      <c r="C113" s="50">
        <v>2</v>
      </c>
      <c r="D113" s="50" t="str">
        <f t="shared" si="2"/>
        <v>CM-2-2</v>
      </c>
      <c r="F113" s="52" t="s">
        <v>749</v>
      </c>
      <c r="G113" s="52">
        <v>2</v>
      </c>
      <c r="H113" s="50">
        <v>2</v>
      </c>
      <c r="I113" s="50" t="str">
        <f t="shared" si="3"/>
        <v>CP-2-2</v>
      </c>
    </row>
    <row r="114" spans="1:9">
      <c r="A114" s="51" t="s">
        <v>748</v>
      </c>
      <c r="B114" s="51">
        <v>2</v>
      </c>
      <c r="C114" s="50">
        <v>3</v>
      </c>
      <c r="D114" s="50" t="str">
        <f t="shared" si="2"/>
        <v>CM-2-3</v>
      </c>
      <c r="F114" s="52" t="s">
        <v>749</v>
      </c>
      <c r="G114" s="52">
        <v>2</v>
      </c>
      <c r="H114" s="50">
        <v>3</v>
      </c>
      <c r="I114" s="50" t="str">
        <f t="shared" si="3"/>
        <v>CP-2-3</v>
      </c>
    </row>
    <row r="115" spans="1:9">
      <c r="A115" s="51" t="s">
        <v>748</v>
      </c>
      <c r="B115" s="51">
        <v>2</v>
      </c>
      <c r="C115" s="50">
        <v>7</v>
      </c>
      <c r="D115" s="50" t="str">
        <f t="shared" si="2"/>
        <v>CM-2-7</v>
      </c>
      <c r="F115" s="52" t="s">
        <v>749</v>
      </c>
      <c r="G115" s="52">
        <v>2</v>
      </c>
      <c r="H115" s="50">
        <v>8</v>
      </c>
      <c r="I115" s="50" t="str">
        <f t="shared" si="3"/>
        <v>CP-2-8</v>
      </c>
    </row>
    <row r="116" spans="1:9">
      <c r="A116" s="51" t="s">
        <v>748</v>
      </c>
      <c r="B116" s="51">
        <v>3</v>
      </c>
      <c r="D116" s="50" t="str">
        <f t="shared" si="2"/>
        <v>CM-3-0</v>
      </c>
      <c r="F116" s="52" t="s">
        <v>749</v>
      </c>
      <c r="G116" s="52">
        <v>3</v>
      </c>
      <c r="I116" s="50" t="str">
        <f t="shared" si="3"/>
        <v>CP-3-0</v>
      </c>
    </row>
    <row r="117" spans="1:9">
      <c r="A117" s="51" t="s">
        <v>748</v>
      </c>
      <c r="B117" s="51">
        <v>3</v>
      </c>
      <c r="C117" s="50">
        <v>1</v>
      </c>
      <c r="D117" s="50" t="str">
        <f t="shared" si="2"/>
        <v>CM-3-1</v>
      </c>
      <c r="F117" s="52" t="s">
        <v>749</v>
      </c>
      <c r="G117" s="52">
        <v>4</v>
      </c>
      <c r="I117" s="50" t="str">
        <f t="shared" si="3"/>
        <v>CP-4-0</v>
      </c>
    </row>
    <row r="118" spans="1:9">
      <c r="A118" s="51" t="s">
        <v>748</v>
      </c>
      <c r="B118" s="51">
        <v>3</v>
      </c>
      <c r="C118" s="50">
        <v>2</v>
      </c>
      <c r="D118" s="50" t="str">
        <f t="shared" si="2"/>
        <v>CM-3-2</v>
      </c>
      <c r="F118" s="52" t="s">
        <v>749</v>
      </c>
      <c r="G118" s="52">
        <v>4</v>
      </c>
      <c r="H118" s="50">
        <v>1</v>
      </c>
      <c r="I118" s="50" t="str">
        <f t="shared" si="3"/>
        <v>CP-4-1</v>
      </c>
    </row>
    <row r="119" spans="1:9">
      <c r="A119" s="51" t="s">
        <v>748</v>
      </c>
      <c r="B119" s="51">
        <v>3</v>
      </c>
      <c r="C119" s="50">
        <v>4</v>
      </c>
      <c r="D119" s="50" t="str">
        <f t="shared" si="2"/>
        <v>CM-3-4</v>
      </c>
      <c r="F119" s="52" t="s">
        <v>749</v>
      </c>
      <c r="G119" s="52">
        <v>6</v>
      </c>
      <c r="I119" s="50" t="str">
        <f t="shared" si="3"/>
        <v>CP-6-0</v>
      </c>
    </row>
    <row r="120" spans="1:9">
      <c r="A120" s="51" t="s">
        <v>748</v>
      </c>
      <c r="B120" s="51">
        <v>3</v>
      </c>
      <c r="C120" s="50">
        <v>6</v>
      </c>
      <c r="D120" s="50" t="str">
        <f t="shared" si="2"/>
        <v>CM-3-6</v>
      </c>
      <c r="F120" s="52" t="s">
        <v>749</v>
      </c>
      <c r="G120" s="52">
        <v>6</v>
      </c>
      <c r="H120" s="50">
        <v>1</v>
      </c>
      <c r="I120" s="50" t="str">
        <f t="shared" si="3"/>
        <v>CP-6-1</v>
      </c>
    </row>
    <row r="121" spans="1:9">
      <c r="A121" s="51" t="s">
        <v>748</v>
      </c>
      <c r="B121" s="51">
        <v>4</v>
      </c>
      <c r="D121" s="50" t="str">
        <f t="shared" si="2"/>
        <v>CM-4-0</v>
      </c>
      <c r="F121" s="52" t="s">
        <v>749</v>
      </c>
      <c r="G121" s="52">
        <v>6</v>
      </c>
      <c r="H121" s="50">
        <v>3</v>
      </c>
      <c r="I121" s="50" t="str">
        <f t="shared" si="3"/>
        <v>CP-6-3</v>
      </c>
    </row>
    <row r="122" spans="1:9">
      <c r="A122" s="51" t="s">
        <v>748</v>
      </c>
      <c r="B122" s="51">
        <v>4</v>
      </c>
      <c r="C122" s="50">
        <v>1</v>
      </c>
      <c r="D122" s="50" t="str">
        <f t="shared" si="2"/>
        <v>CM-4-1</v>
      </c>
      <c r="F122" s="52" t="s">
        <v>749</v>
      </c>
      <c r="G122" s="52">
        <v>7</v>
      </c>
      <c r="I122" s="50" t="str">
        <f t="shared" si="3"/>
        <v>CP-7-0</v>
      </c>
    </row>
    <row r="123" spans="1:9">
      <c r="A123" s="51" t="s">
        <v>748</v>
      </c>
      <c r="B123" s="51">
        <v>5</v>
      </c>
      <c r="D123" s="50" t="str">
        <f t="shared" si="2"/>
        <v>CM-5-0</v>
      </c>
      <c r="F123" s="52" t="s">
        <v>749</v>
      </c>
      <c r="G123" s="52">
        <v>7</v>
      </c>
      <c r="H123" s="50">
        <v>1</v>
      </c>
      <c r="I123" s="50" t="str">
        <f t="shared" si="3"/>
        <v>CP-7-1</v>
      </c>
    </row>
    <row r="124" spans="1:9">
      <c r="A124" s="51" t="s">
        <v>748</v>
      </c>
      <c r="B124" s="51">
        <v>5</v>
      </c>
      <c r="C124" s="50">
        <v>1</v>
      </c>
      <c r="D124" s="50" t="str">
        <f t="shared" si="2"/>
        <v>CM-5-1</v>
      </c>
      <c r="F124" s="52" t="s">
        <v>749</v>
      </c>
      <c r="G124" s="52">
        <v>7</v>
      </c>
      <c r="H124" s="50">
        <v>2</v>
      </c>
      <c r="I124" s="50" t="str">
        <f t="shared" si="3"/>
        <v>CP-7-2</v>
      </c>
    </row>
    <row r="125" spans="1:9">
      <c r="A125" s="51" t="s">
        <v>748</v>
      </c>
      <c r="B125" s="51">
        <v>5</v>
      </c>
      <c r="C125" s="50">
        <v>2</v>
      </c>
      <c r="D125" s="50" t="str">
        <f t="shared" si="2"/>
        <v>CM-5-2</v>
      </c>
      <c r="F125" s="52" t="s">
        <v>749</v>
      </c>
      <c r="G125" s="52">
        <v>7</v>
      </c>
      <c r="H125" s="50">
        <v>3</v>
      </c>
      <c r="I125" s="50" t="str">
        <f t="shared" si="3"/>
        <v>CP-7-3</v>
      </c>
    </row>
    <row r="126" spans="1:9">
      <c r="A126" s="51" t="s">
        <v>748</v>
      </c>
      <c r="B126" s="51">
        <v>5</v>
      </c>
      <c r="C126" s="50">
        <v>3</v>
      </c>
      <c r="D126" s="50" t="str">
        <f t="shared" si="2"/>
        <v>CM-5-3</v>
      </c>
      <c r="F126" s="52" t="s">
        <v>749</v>
      </c>
      <c r="G126" s="52">
        <v>8</v>
      </c>
      <c r="I126" s="50" t="str">
        <f t="shared" si="3"/>
        <v>CP-8-0</v>
      </c>
    </row>
    <row r="127" spans="1:9">
      <c r="A127" s="51" t="s">
        <v>748</v>
      </c>
      <c r="B127" s="51">
        <v>5</v>
      </c>
      <c r="C127" s="50">
        <v>5</v>
      </c>
      <c r="D127" s="50" t="str">
        <f t="shared" si="2"/>
        <v>CM-5-5</v>
      </c>
      <c r="F127" s="52" t="s">
        <v>749</v>
      </c>
      <c r="G127" s="52">
        <v>8</v>
      </c>
      <c r="H127" s="50">
        <v>1</v>
      </c>
      <c r="I127" s="50" t="str">
        <f t="shared" si="3"/>
        <v>CP-8-1</v>
      </c>
    </row>
    <row r="128" spans="1:9">
      <c r="A128" s="51" t="s">
        <v>748</v>
      </c>
      <c r="B128" s="51">
        <v>6</v>
      </c>
      <c r="D128" s="50" t="str">
        <f t="shared" si="2"/>
        <v>CM-6-0</v>
      </c>
      <c r="F128" s="52" t="s">
        <v>749</v>
      </c>
      <c r="G128" s="52">
        <v>8</v>
      </c>
      <c r="H128" s="50">
        <v>2</v>
      </c>
      <c r="I128" s="50" t="str">
        <f t="shared" si="3"/>
        <v>CP-8-2</v>
      </c>
    </row>
    <row r="129" spans="1:9">
      <c r="A129" s="51" t="s">
        <v>748</v>
      </c>
      <c r="B129" s="51">
        <v>6</v>
      </c>
      <c r="C129" s="50">
        <v>1</v>
      </c>
      <c r="D129" s="50" t="str">
        <f t="shared" si="2"/>
        <v>CM-6-1</v>
      </c>
      <c r="F129" s="52" t="s">
        <v>749</v>
      </c>
      <c r="G129" s="52">
        <v>9</v>
      </c>
      <c r="I129" s="50" t="str">
        <f t="shared" si="3"/>
        <v>CP-9-0</v>
      </c>
    </row>
    <row r="130" spans="1:9">
      <c r="A130" s="51" t="s">
        <v>748</v>
      </c>
      <c r="B130" s="51">
        <v>6</v>
      </c>
      <c r="C130" s="50">
        <v>2</v>
      </c>
      <c r="D130" s="50" t="str">
        <f t="shared" si="2"/>
        <v>CM-6-2</v>
      </c>
      <c r="F130" s="52" t="s">
        <v>749</v>
      </c>
      <c r="G130" s="52">
        <v>9</v>
      </c>
      <c r="H130" s="50">
        <v>1</v>
      </c>
      <c r="I130" s="50" t="str">
        <f t="shared" si="3"/>
        <v>CP-9-1</v>
      </c>
    </row>
    <row r="131" spans="1:9">
      <c r="A131" s="51" t="s">
        <v>748</v>
      </c>
      <c r="B131" s="51">
        <v>7</v>
      </c>
      <c r="D131" s="50" t="str">
        <f t="shared" ref="D131:D194" si="4">CONCATENATE(A131,"-",B131,"-",IF(ISBLANK(C131),0,C131))</f>
        <v>CM-7-0</v>
      </c>
      <c r="F131" s="52" t="s">
        <v>749</v>
      </c>
      <c r="G131" s="52">
        <v>9</v>
      </c>
      <c r="H131" s="50">
        <v>3</v>
      </c>
      <c r="I131" s="50" t="str">
        <f t="shared" ref="I131:I194" si="5">CONCATENATE(F131,"-",G131,"-",IF(ISBLANK(H131),0,H131))</f>
        <v>CP-9-3</v>
      </c>
    </row>
    <row r="132" spans="1:9">
      <c r="A132" s="51" t="s">
        <v>748</v>
      </c>
      <c r="B132" s="51">
        <v>7</v>
      </c>
      <c r="C132" s="50">
        <v>1</v>
      </c>
      <c r="D132" s="50" t="str">
        <f t="shared" si="4"/>
        <v>CM-7-1</v>
      </c>
      <c r="F132" s="52" t="s">
        <v>749</v>
      </c>
      <c r="G132" s="52">
        <v>10</v>
      </c>
      <c r="I132" s="50" t="str">
        <f t="shared" si="5"/>
        <v>CP-10-0</v>
      </c>
    </row>
    <row r="133" spans="1:9">
      <c r="A133" s="51" t="s">
        <v>748</v>
      </c>
      <c r="B133" s="51">
        <v>7</v>
      </c>
      <c r="C133" s="50">
        <v>2</v>
      </c>
      <c r="D133" s="50" t="str">
        <f t="shared" si="4"/>
        <v>CM-7-2</v>
      </c>
      <c r="F133" s="52" t="s">
        <v>749</v>
      </c>
      <c r="G133" s="52">
        <v>10</v>
      </c>
      <c r="H133" s="50">
        <v>2</v>
      </c>
      <c r="I133" s="50" t="str">
        <f t="shared" si="5"/>
        <v>CP-10-2</v>
      </c>
    </row>
    <row r="134" spans="1:9">
      <c r="A134" s="51" t="s">
        <v>748</v>
      </c>
      <c r="B134" s="51">
        <v>7</v>
      </c>
      <c r="C134" s="50">
        <v>5</v>
      </c>
      <c r="D134" s="50" t="str">
        <f t="shared" si="4"/>
        <v>CM-7-5</v>
      </c>
      <c r="F134" s="52" t="s">
        <v>750</v>
      </c>
      <c r="G134" s="52">
        <v>1</v>
      </c>
      <c r="I134" s="50" t="str">
        <f t="shared" si="5"/>
        <v>IA-1-0</v>
      </c>
    </row>
    <row r="135" spans="1:9">
      <c r="A135" s="51" t="s">
        <v>748</v>
      </c>
      <c r="B135" s="51">
        <v>8</v>
      </c>
      <c r="D135" s="50" t="str">
        <f t="shared" si="4"/>
        <v>CM-8-0</v>
      </c>
      <c r="F135" s="52" t="s">
        <v>750</v>
      </c>
      <c r="G135" s="52">
        <v>2</v>
      </c>
      <c r="I135" s="50" t="str">
        <f t="shared" si="5"/>
        <v>IA-2-0</v>
      </c>
    </row>
    <row r="136" spans="1:9">
      <c r="A136" s="51" t="s">
        <v>748</v>
      </c>
      <c r="B136" s="51">
        <v>8</v>
      </c>
      <c r="C136" s="50">
        <v>1</v>
      </c>
      <c r="D136" s="50" t="str">
        <f t="shared" si="4"/>
        <v>CM-8-1</v>
      </c>
      <c r="F136" s="52" t="s">
        <v>750</v>
      </c>
      <c r="G136" s="52">
        <v>2</v>
      </c>
      <c r="H136" s="50">
        <v>1</v>
      </c>
      <c r="I136" s="50" t="str">
        <f t="shared" si="5"/>
        <v>IA-2-1</v>
      </c>
    </row>
    <row r="137" spans="1:9">
      <c r="A137" s="51" t="s">
        <v>748</v>
      </c>
      <c r="B137" s="51">
        <v>8</v>
      </c>
      <c r="C137" s="50">
        <v>2</v>
      </c>
      <c r="D137" s="50" t="str">
        <f t="shared" si="4"/>
        <v>CM-8-2</v>
      </c>
      <c r="F137" s="52" t="s">
        <v>750</v>
      </c>
      <c r="G137" s="52">
        <v>2</v>
      </c>
      <c r="H137" s="50">
        <v>2</v>
      </c>
      <c r="I137" s="50" t="str">
        <f t="shared" si="5"/>
        <v>IA-2-2</v>
      </c>
    </row>
    <row r="138" spans="1:9">
      <c r="A138" s="51" t="s">
        <v>748</v>
      </c>
      <c r="B138" s="51">
        <v>8</v>
      </c>
      <c r="C138" s="50">
        <v>3</v>
      </c>
      <c r="D138" s="50" t="str">
        <f t="shared" si="4"/>
        <v>CM-8-3</v>
      </c>
      <c r="F138" s="52" t="s">
        <v>750</v>
      </c>
      <c r="G138" s="52">
        <v>2</v>
      </c>
      <c r="H138" s="50">
        <v>3</v>
      </c>
      <c r="I138" s="50" t="str">
        <f t="shared" si="5"/>
        <v>IA-2-3</v>
      </c>
    </row>
    <row r="139" spans="1:9">
      <c r="A139" s="51" t="s">
        <v>748</v>
      </c>
      <c r="B139" s="51">
        <v>8</v>
      </c>
      <c r="C139" s="50">
        <v>4</v>
      </c>
      <c r="D139" s="50" t="str">
        <f t="shared" si="4"/>
        <v>CM-8-4</v>
      </c>
      <c r="F139" s="52" t="s">
        <v>750</v>
      </c>
      <c r="G139" s="52">
        <v>2</v>
      </c>
      <c r="H139" s="50">
        <v>5</v>
      </c>
      <c r="I139" s="50" t="str">
        <f t="shared" si="5"/>
        <v>IA-2-5</v>
      </c>
    </row>
    <row r="140" spans="1:9">
      <c r="A140" s="51" t="s">
        <v>748</v>
      </c>
      <c r="B140" s="51">
        <v>8</v>
      </c>
      <c r="C140" s="50">
        <v>5</v>
      </c>
      <c r="D140" s="50" t="str">
        <f t="shared" si="4"/>
        <v>CM-8-5</v>
      </c>
      <c r="F140" s="52" t="s">
        <v>750</v>
      </c>
      <c r="G140" s="52">
        <v>2</v>
      </c>
      <c r="H140" s="50">
        <v>8</v>
      </c>
      <c r="I140" s="50" t="str">
        <f t="shared" si="5"/>
        <v>IA-2-8</v>
      </c>
    </row>
    <row r="141" spans="1:9">
      <c r="A141" s="51" t="s">
        <v>748</v>
      </c>
      <c r="B141" s="51">
        <v>9</v>
      </c>
      <c r="D141" s="50" t="str">
        <f t="shared" si="4"/>
        <v>CM-9-0</v>
      </c>
      <c r="F141" s="52" t="s">
        <v>750</v>
      </c>
      <c r="G141" s="52">
        <v>2</v>
      </c>
      <c r="H141" s="50">
        <v>11</v>
      </c>
      <c r="I141" s="50" t="str">
        <f t="shared" si="5"/>
        <v>IA-2-11</v>
      </c>
    </row>
    <row r="142" spans="1:9">
      <c r="A142" s="51" t="s">
        <v>748</v>
      </c>
      <c r="B142" s="51">
        <v>10</v>
      </c>
      <c r="D142" s="50" t="str">
        <f t="shared" si="4"/>
        <v>CM-10-0</v>
      </c>
      <c r="F142" s="52" t="s">
        <v>750</v>
      </c>
      <c r="G142" s="52">
        <v>2</v>
      </c>
      <c r="H142" s="50">
        <v>12</v>
      </c>
      <c r="I142" s="50" t="str">
        <f t="shared" si="5"/>
        <v>IA-2-12</v>
      </c>
    </row>
    <row r="143" spans="1:9">
      <c r="A143" s="51" t="s">
        <v>748</v>
      </c>
      <c r="B143" s="51">
        <v>10</v>
      </c>
      <c r="C143" s="50">
        <v>1</v>
      </c>
      <c r="D143" s="50" t="str">
        <f t="shared" si="4"/>
        <v>CM-10-1</v>
      </c>
      <c r="F143" s="52" t="s">
        <v>750</v>
      </c>
      <c r="G143" s="52">
        <v>3</v>
      </c>
      <c r="I143" s="50" t="str">
        <f t="shared" si="5"/>
        <v>IA-3-0</v>
      </c>
    </row>
    <row r="144" spans="1:9">
      <c r="A144" s="51" t="s">
        <v>748</v>
      </c>
      <c r="B144" s="51">
        <v>11</v>
      </c>
      <c r="D144" s="50" t="str">
        <f t="shared" si="4"/>
        <v>CM-11-0</v>
      </c>
      <c r="F144" s="52" t="s">
        <v>750</v>
      </c>
      <c r="G144" s="52">
        <v>4</v>
      </c>
      <c r="I144" s="50" t="str">
        <f t="shared" si="5"/>
        <v>IA-4-0</v>
      </c>
    </row>
    <row r="145" spans="1:9">
      <c r="A145" s="51" t="s">
        <v>748</v>
      </c>
      <c r="B145" s="51">
        <v>11</v>
      </c>
      <c r="C145" s="50">
        <v>1</v>
      </c>
      <c r="D145" s="50" t="str">
        <f t="shared" si="4"/>
        <v>CM-11-1</v>
      </c>
      <c r="F145" s="52" t="s">
        <v>750</v>
      </c>
      <c r="G145" s="52">
        <v>4</v>
      </c>
      <c r="H145" s="50">
        <v>4</v>
      </c>
      <c r="I145" s="50" t="str">
        <f t="shared" si="5"/>
        <v>IA-4-4</v>
      </c>
    </row>
    <row r="146" spans="1:9">
      <c r="A146" s="51" t="s">
        <v>749</v>
      </c>
      <c r="B146" s="51">
        <v>1</v>
      </c>
      <c r="D146" s="50" t="str">
        <f t="shared" si="4"/>
        <v>CP-1-0</v>
      </c>
      <c r="F146" s="52" t="s">
        <v>750</v>
      </c>
      <c r="G146" s="52">
        <v>5</v>
      </c>
      <c r="I146" s="50" t="str">
        <f t="shared" si="5"/>
        <v>IA-5-0</v>
      </c>
    </row>
    <row r="147" spans="1:9">
      <c r="A147" s="51" t="s">
        <v>749</v>
      </c>
      <c r="B147" s="51">
        <v>2</v>
      </c>
      <c r="D147" s="50" t="str">
        <f t="shared" si="4"/>
        <v>CP-2-0</v>
      </c>
      <c r="F147" s="52" t="s">
        <v>750</v>
      </c>
      <c r="G147" s="52">
        <v>5</v>
      </c>
      <c r="H147" s="50">
        <v>1</v>
      </c>
      <c r="I147" s="50" t="str">
        <f t="shared" si="5"/>
        <v>IA-5-1</v>
      </c>
    </row>
    <row r="148" spans="1:9">
      <c r="A148" s="51" t="s">
        <v>749</v>
      </c>
      <c r="B148" s="51">
        <v>2</v>
      </c>
      <c r="C148" s="50">
        <v>1</v>
      </c>
      <c r="D148" s="50" t="str">
        <f t="shared" si="4"/>
        <v>CP-2-1</v>
      </c>
      <c r="F148" s="52" t="s">
        <v>750</v>
      </c>
      <c r="G148" s="52">
        <v>5</v>
      </c>
      <c r="H148" s="50">
        <v>2</v>
      </c>
      <c r="I148" s="50" t="str">
        <f t="shared" si="5"/>
        <v>IA-5-2</v>
      </c>
    </row>
    <row r="149" spans="1:9">
      <c r="A149" s="51" t="s">
        <v>749</v>
      </c>
      <c r="B149" s="51">
        <v>2</v>
      </c>
      <c r="C149" s="50">
        <v>2</v>
      </c>
      <c r="D149" s="50" t="str">
        <f t="shared" si="4"/>
        <v>CP-2-2</v>
      </c>
      <c r="F149" s="52" t="s">
        <v>750</v>
      </c>
      <c r="G149" s="52">
        <v>5</v>
      </c>
      <c r="H149" s="50">
        <v>3</v>
      </c>
      <c r="I149" s="50" t="str">
        <f t="shared" si="5"/>
        <v>IA-5-3</v>
      </c>
    </row>
    <row r="150" spans="1:9">
      <c r="A150" s="51" t="s">
        <v>749</v>
      </c>
      <c r="B150" s="51">
        <v>2</v>
      </c>
      <c r="C150" s="50">
        <v>3</v>
      </c>
      <c r="D150" s="50" t="str">
        <f t="shared" si="4"/>
        <v>CP-2-3</v>
      </c>
      <c r="F150" s="52" t="s">
        <v>750</v>
      </c>
      <c r="G150" s="52">
        <v>5</v>
      </c>
      <c r="H150" s="50">
        <v>4</v>
      </c>
      <c r="I150" s="50" t="str">
        <f t="shared" si="5"/>
        <v>IA-5-4</v>
      </c>
    </row>
    <row r="151" spans="1:9">
      <c r="A151" s="51" t="s">
        <v>749</v>
      </c>
      <c r="B151" s="51">
        <v>2</v>
      </c>
      <c r="C151" s="50">
        <v>4</v>
      </c>
      <c r="D151" s="50" t="str">
        <f t="shared" si="4"/>
        <v>CP-2-4</v>
      </c>
      <c r="F151" s="52" t="s">
        <v>750</v>
      </c>
      <c r="G151" s="52">
        <v>5</v>
      </c>
      <c r="H151" s="50">
        <v>6</v>
      </c>
      <c r="I151" s="50" t="str">
        <f t="shared" si="5"/>
        <v>IA-5-6</v>
      </c>
    </row>
    <row r="152" spans="1:9">
      <c r="A152" s="51" t="s">
        <v>749</v>
      </c>
      <c r="B152" s="51">
        <v>2</v>
      </c>
      <c r="C152" s="50">
        <v>5</v>
      </c>
      <c r="D152" s="50" t="str">
        <f t="shared" si="4"/>
        <v>CP-2-5</v>
      </c>
      <c r="F152" s="52" t="s">
        <v>750</v>
      </c>
      <c r="G152" s="52">
        <v>5</v>
      </c>
      <c r="H152" s="50">
        <v>7</v>
      </c>
      <c r="I152" s="50" t="str">
        <f t="shared" si="5"/>
        <v>IA-5-7</v>
      </c>
    </row>
    <row r="153" spans="1:9">
      <c r="A153" s="51" t="s">
        <v>749</v>
      </c>
      <c r="B153" s="51">
        <v>2</v>
      </c>
      <c r="C153" s="50">
        <v>8</v>
      </c>
      <c r="D153" s="50" t="str">
        <f t="shared" si="4"/>
        <v>CP-2-8</v>
      </c>
      <c r="F153" s="52" t="s">
        <v>750</v>
      </c>
      <c r="G153" s="52">
        <v>5</v>
      </c>
      <c r="H153" s="50">
        <v>11</v>
      </c>
      <c r="I153" s="50" t="str">
        <f t="shared" si="5"/>
        <v>IA-5-11</v>
      </c>
    </row>
    <row r="154" spans="1:9">
      <c r="A154" s="51" t="s">
        <v>749</v>
      </c>
      <c r="B154" s="51">
        <v>3</v>
      </c>
      <c r="D154" s="50" t="str">
        <f t="shared" si="4"/>
        <v>CP-3-0</v>
      </c>
      <c r="F154" s="52" t="s">
        <v>750</v>
      </c>
      <c r="G154" s="52">
        <v>6</v>
      </c>
      <c r="I154" s="50" t="str">
        <f t="shared" si="5"/>
        <v>IA-6-0</v>
      </c>
    </row>
    <row r="155" spans="1:9">
      <c r="A155" s="51" t="s">
        <v>749</v>
      </c>
      <c r="B155" s="51">
        <v>3</v>
      </c>
      <c r="C155" s="50">
        <v>1</v>
      </c>
      <c r="D155" s="50" t="str">
        <f t="shared" si="4"/>
        <v>CP-3-1</v>
      </c>
      <c r="F155" s="52" t="s">
        <v>750</v>
      </c>
      <c r="G155" s="52">
        <v>7</v>
      </c>
      <c r="I155" s="50" t="str">
        <f t="shared" si="5"/>
        <v>IA-7-0</v>
      </c>
    </row>
    <row r="156" spans="1:9">
      <c r="A156" s="51" t="s">
        <v>749</v>
      </c>
      <c r="B156" s="51">
        <v>4</v>
      </c>
      <c r="D156" s="50" t="str">
        <f t="shared" si="4"/>
        <v>CP-4-0</v>
      </c>
      <c r="F156" s="52" t="s">
        <v>750</v>
      </c>
      <c r="G156" s="52">
        <v>8</v>
      </c>
      <c r="I156" s="50" t="str">
        <f t="shared" si="5"/>
        <v>IA-8-0</v>
      </c>
    </row>
    <row r="157" spans="1:9">
      <c r="A157" s="51" t="s">
        <v>749</v>
      </c>
      <c r="B157" s="51">
        <v>4</v>
      </c>
      <c r="C157" s="50">
        <v>1</v>
      </c>
      <c r="D157" s="50" t="str">
        <f t="shared" si="4"/>
        <v>CP-4-1</v>
      </c>
      <c r="F157" s="52" t="s">
        <v>750</v>
      </c>
      <c r="G157" s="52">
        <v>8</v>
      </c>
      <c r="H157" s="50">
        <v>1</v>
      </c>
      <c r="I157" s="50" t="str">
        <f t="shared" si="5"/>
        <v>IA-8-1</v>
      </c>
    </row>
    <row r="158" spans="1:9">
      <c r="A158" s="51" t="s">
        <v>749</v>
      </c>
      <c r="B158" s="51">
        <v>4</v>
      </c>
      <c r="C158" s="50">
        <v>2</v>
      </c>
      <c r="D158" s="50" t="str">
        <f t="shared" si="4"/>
        <v>CP-4-2</v>
      </c>
      <c r="F158" s="52" t="s">
        <v>750</v>
      </c>
      <c r="G158" s="52">
        <v>8</v>
      </c>
      <c r="H158" s="50">
        <v>2</v>
      </c>
      <c r="I158" s="50" t="str">
        <f t="shared" si="5"/>
        <v>IA-8-2</v>
      </c>
    </row>
    <row r="159" spans="1:9">
      <c r="A159" s="51" t="s">
        <v>749</v>
      </c>
      <c r="B159" s="51">
        <v>6</v>
      </c>
      <c r="D159" s="50" t="str">
        <f t="shared" si="4"/>
        <v>CP-6-0</v>
      </c>
      <c r="F159" s="52" t="s">
        <v>750</v>
      </c>
      <c r="G159" s="52">
        <v>8</v>
      </c>
      <c r="H159" s="50">
        <v>3</v>
      </c>
      <c r="I159" s="50" t="str">
        <f t="shared" si="5"/>
        <v>IA-8-3</v>
      </c>
    </row>
    <row r="160" spans="1:9">
      <c r="A160" s="51" t="s">
        <v>749</v>
      </c>
      <c r="B160" s="51">
        <v>6</v>
      </c>
      <c r="C160" s="50">
        <v>1</v>
      </c>
      <c r="D160" s="50" t="str">
        <f t="shared" si="4"/>
        <v>CP-6-1</v>
      </c>
      <c r="F160" s="52" t="s">
        <v>750</v>
      </c>
      <c r="G160" s="52">
        <v>8</v>
      </c>
      <c r="H160" s="50">
        <v>4</v>
      </c>
      <c r="I160" s="50" t="str">
        <f t="shared" si="5"/>
        <v>IA-8-4</v>
      </c>
    </row>
    <row r="161" spans="1:9">
      <c r="A161" s="51" t="s">
        <v>749</v>
      </c>
      <c r="B161" s="51">
        <v>6</v>
      </c>
      <c r="C161" s="50">
        <v>2</v>
      </c>
      <c r="D161" s="50" t="str">
        <f t="shared" si="4"/>
        <v>CP-6-2</v>
      </c>
      <c r="F161" s="52" t="s">
        <v>751</v>
      </c>
      <c r="G161" s="52">
        <v>1</v>
      </c>
      <c r="I161" s="50" t="str">
        <f t="shared" si="5"/>
        <v>IR-1-0</v>
      </c>
    </row>
    <row r="162" spans="1:9">
      <c r="A162" s="51" t="s">
        <v>749</v>
      </c>
      <c r="B162" s="51">
        <v>6</v>
      </c>
      <c r="C162" s="50">
        <v>3</v>
      </c>
      <c r="D162" s="50" t="str">
        <f t="shared" si="4"/>
        <v>CP-6-3</v>
      </c>
      <c r="F162" s="52" t="s">
        <v>751</v>
      </c>
      <c r="G162" s="52">
        <v>2</v>
      </c>
      <c r="I162" s="50" t="str">
        <f t="shared" si="5"/>
        <v>IR-2-0</v>
      </c>
    </row>
    <row r="163" spans="1:9">
      <c r="A163" s="51" t="s">
        <v>749</v>
      </c>
      <c r="B163" s="51">
        <v>7</v>
      </c>
      <c r="D163" s="50" t="str">
        <f t="shared" si="4"/>
        <v>CP-7-0</v>
      </c>
      <c r="F163" s="52" t="s">
        <v>751</v>
      </c>
      <c r="G163" s="52">
        <v>3</v>
      </c>
      <c r="I163" s="50" t="str">
        <f t="shared" si="5"/>
        <v>IR-3-0</v>
      </c>
    </row>
    <row r="164" spans="1:9">
      <c r="A164" s="51" t="s">
        <v>749</v>
      </c>
      <c r="B164" s="51">
        <v>7</v>
      </c>
      <c r="C164" s="50">
        <v>1</v>
      </c>
      <c r="D164" s="50" t="str">
        <f t="shared" si="4"/>
        <v>CP-7-1</v>
      </c>
      <c r="F164" s="52" t="s">
        <v>751</v>
      </c>
      <c r="G164" s="52">
        <v>3</v>
      </c>
      <c r="H164" s="50">
        <v>2</v>
      </c>
      <c r="I164" s="50" t="str">
        <f t="shared" si="5"/>
        <v>IR-3-2</v>
      </c>
    </row>
    <row r="165" spans="1:9">
      <c r="A165" s="51" t="s">
        <v>749</v>
      </c>
      <c r="B165" s="51">
        <v>7</v>
      </c>
      <c r="C165" s="50">
        <v>2</v>
      </c>
      <c r="D165" s="50" t="str">
        <f t="shared" si="4"/>
        <v>CP-7-2</v>
      </c>
      <c r="F165" s="52" t="s">
        <v>751</v>
      </c>
      <c r="G165" s="52">
        <v>4</v>
      </c>
      <c r="I165" s="50" t="str">
        <f t="shared" si="5"/>
        <v>IR-4-0</v>
      </c>
    </row>
    <row r="166" spans="1:9">
      <c r="A166" s="51" t="s">
        <v>749</v>
      </c>
      <c r="B166" s="51">
        <v>7</v>
      </c>
      <c r="C166" s="50">
        <v>3</v>
      </c>
      <c r="D166" s="50" t="str">
        <f t="shared" si="4"/>
        <v>CP-7-3</v>
      </c>
      <c r="F166" s="52" t="s">
        <v>751</v>
      </c>
      <c r="G166" s="52">
        <v>4</v>
      </c>
      <c r="H166" s="50">
        <v>1</v>
      </c>
      <c r="I166" s="50" t="str">
        <f t="shared" si="5"/>
        <v>IR-4-1</v>
      </c>
    </row>
    <row r="167" spans="1:9">
      <c r="A167" s="51" t="s">
        <v>749</v>
      </c>
      <c r="B167" s="51">
        <v>7</v>
      </c>
      <c r="C167" s="50">
        <v>4</v>
      </c>
      <c r="D167" s="50" t="str">
        <f t="shared" si="4"/>
        <v>CP-7-4</v>
      </c>
      <c r="F167" s="52" t="s">
        <v>751</v>
      </c>
      <c r="G167" s="52">
        <v>5</v>
      </c>
      <c r="I167" s="50" t="str">
        <f t="shared" si="5"/>
        <v>IR-5-0</v>
      </c>
    </row>
    <row r="168" spans="1:9">
      <c r="A168" s="51" t="s">
        <v>749</v>
      </c>
      <c r="B168" s="51">
        <v>8</v>
      </c>
      <c r="D168" s="50" t="str">
        <f t="shared" si="4"/>
        <v>CP-8-0</v>
      </c>
      <c r="F168" s="52" t="s">
        <v>751</v>
      </c>
      <c r="G168" s="52">
        <v>6</v>
      </c>
      <c r="I168" s="50" t="str">
        <f t="shared" si="5"/>
        <v>IR-6-0</v>
      </c>
    </row>
    <row r="169" spans="1:9">
      <c r="A169" s="51" t="s">
        <v>749</v>
      </c>
      <c r="B169" s="51">
        <v>8</v>
      </c>
      <c r="C169" s="50">
        <v>1</v>
      </c>
      <c r="D169" s="50" t="str">
        <f t="shared" si="4"/>
        <v>CP-8-1</v>
      </c>
      <c r="F169" s="52" t="s">
        <v>751</v>
      </c>
      <c r="G169" s="52">
        <v>6</v>
      </c>
      <c r="H169" s="50">
        <v>1</v>
      </c>
      <c r="I169" s="50" t="str">
        <f t="shared" si="5"/>
        <v>IR-6-1</v>
      </c>
    </row>
    <row r="170" spans="1:9">
      <c r="A170" s="51" t="s">
        <v>749</v>
      </c>
      <c r="B170" s="51">
        <v>8</v>
      </c>
      <c r="C170" s="50">
        <v>2</v>
      </c>
      <c r="D170" s="50" t="str">
        <f t="shared" si="4"/>
        <v>CP-8-2</v>
      </c>
      <c r="F170" s="52" t="s">
        <v>751</v>
      </c>
      <c r="G170" s="52">
        <v>7</v>
      </c>
      <c r="I170" s="50" t="str">
        <f t="shared" si="5"/>
        <v>IR-7-0</v>
      </c>
    </row>
    <row r="171" spans="1:9">
      <c r="A171" s="51" t="s">
        <v>749</v>
      </c>
      <c r="B171" s="51">
        <v>8</v>
      </c>
      <c r="C171" s="50">
        <v>3</v>
      </c>
      <c r="D171" s="50" t="str">
        <f t="shared" si="4"/>
        <v>CP-8-3</v>
      </c>
      <c r="F171" s="52" t="s">
        <v>751</v>
      </c>
      <c r="G171" s="52">
        <v>7</v>
      </c>
      <c r="H171" s="50">
        <v>1</v>
      </c>
      <c r="I171" s="50" t="str">
        <f t="shared" si="5"/>
        <v>IR-7-1</v>
      </c>
    </row>
    <row r="172" spans="1:9">
      <c r="A172" s="51" t="s">
        <v>749</v>
      </c>
      <c r="B172" s="51">
        <v>8</v>
      </c>
      <c r="C172" s="50">
        <v>4</v>
      </c>
      <c r="D172" s="50" t="str">
        <f t="shared" si="4"/>
        <v>CP-8-4</v>
      </c>
      <c r="F172" s="52" t="s">
        <v>751</v>
      </c>
      <c r="G172" s="52">
        <v>7</v>
      </c>
      <c r="H172" s="50">
        <v>2</v>
      </c>
      <c r="I172" s="50" t="str">
        <f t="shared" si="5"/>
        <v>IR-7-2</v>
      </c>
    </row>
    <row r="173" spans="1:9">
      <c r="A173" s="51" t="s">
        <v>749</v>
      </c>
      <c r="B173" s="51">
        <v>9</v>
      </c>
      <c r="D173" s="50" t="str">
        <f t="shared" si="4"/>
        <v>CP-9-0</v>
      </c>
      <c r="F173" s="52" t="s">
        <v>751</v>
      </c>
      <c r="G173" s="52">
        <v>8</v>
      </c>
      <c r="I173" s="50" t="str">
        <f t="shared" si="5"/>
        <v>IR-8-0</v>
      </c>
    </row>
    <row r="174" spans="1:9">
      <c r="A174" s="51" t="s">
        <v>749</v>
      </c>
      <c r="B174" s="51">
        <v>9</v>
      </c>
      <c r="C174" s="50">
        <v>1</v>
      </c>
      <c r="D174" s="50" t="str">
        <f t="shared" si="4"/>
        <v>CP-9-1</v>
      </c>
      <c r="F174" s="52" t="s">
        <v>751</v>
      </c>
      <c r="G174" s="52">
        <v>9</v>
      </c>
      <c r="I174" s="50" t="str">
        <f t="shared" si="5"/>
        <v>IR-9-0</v>
      </c>
    </row>
    <row r="175" spans="1:9">
      <c r="A175" s="51" t="s">
        <v>749</v>
      </c>
      <c r="B175" s="51">
        <v>9</v>
      </c>
      <c r="C175" s="50">
        <v>2</v>
      </c>
      <c r="D175" s="50" t="str">
        <f t="shared" si="4"/>
        <v>CP-9-2</v>
      </c>
      <c r="F175" s="52" t="s">
        <v>751</v>
      </c>
      <c r="G175" s="52">
        <v>9</v>
      </c>
      <c r="H175" s="50">
        <v>1</v>
      </c>
      <c r="I175" s="50" t="str">
        <f t="shared" si="5"/>
        <v>IR-9-1</v>
      </c>
    </row>
    <row r="176" spans="1:9">
      <c r="A176" s="51" t="s">
        <v>749</v>
      </c>
      <c r="B176" s="51">
        <v>9</v>
      </c>
      <c r="C176" s="50">
        <v>3</v>
      </c>
      <c r="D176" s="50" t="str">
        <f t="shared" si="4"/>
        <v>CP-9-3</v>
      </c>
      <c r="F176" s="52" t="s">
        <v>751</v>
      </c>
      <c r="G176" s="52">
        <v>9</v>
      </c>
      <c r="H176" s="50">
        <v>2</v>
      </c>
      <c r="I176" s="50" t="str">
        <f t="shared" si="5"/>
        <v>IR-9-2</v>
      </c>
    </row>
    <row r="177" spans="1:9">
      <c r="A177" s="51" t="s">
        <v>749</v>
      </c>
      <c r="B177" s="51">
        <v>9</v>
      </c>
      <c r="C177" s="50">
        <v>5</v>
      </c>
      <c r="D177" s="50" t="str">
        <f t="shared" si="4"/>
        <v>CP-9-5</v>
      </c>
      <c r="F177" s="52" t="s">
        <v>751</v>
      </c>
      <c r="G177" s="52">
        <v>9</v>
      </c>
      <c r="H177" s="50">
        <v>3</v>
      </c>
      <c r="I177" s="50" t="str">
        <f t="shared" si="5"/>
        <v>IR-9-3</v>
      </c>
    </row>
    <row r="178" spans="1:9">
      <c r="A178" s="51" t="s">
        <v>749</v>
      </c>
      <c r="B178" s="51">
        <v>10</v>
      </c>
      <c r="D178" s="50" t="str">
        <f t="shared" si="4"/>
        <v>CP-10-0</v>
      </c>
      <c r="F178" s="52" t="s">
        <v>751</v>
      </c>
      <c r="G178" s="52">
        <v>9</v>
      </c>
      <c r="H178" s="50">
        <v>4</v>
      </c>
      <c r="I178" s="50" t="str">
        <f t="shared" si="5"/>
        <v>IR-9-4</v>
      </c>
    </row>
    <row r="179" spans="1:9">
      <c r="A179" s="51" t="s">
        <v>749</v>
      </c>
      <c r="B179" s="51">
        <v>10</v>
      </c>
      <c r="C179" s="50">
        <v>2</v>
      </c>
      <c r="D179" s="50" t="str">
        <f t="shared" si="4"/>
        <v>CP-10-2</v>
      </c>
      <c r="F179" s="52" t="s">
        <v>752</v>
      </c>
      <c r="G179" s="52">
        <v>1</v>
      </c>
      <c r="I179" s="50" t="str">
        <f t="shared" si="5"/>
        <v>MA-1-0</v>
      </c>
    </row>
    <row r="180" spans="1:9">
      <c r="A180" s="51" t="s">
        <v>749</v>
      </c>
      <c r="B180" s="51">
        <v>10</v>
      </c>
      <c r="C180" s="50">
        <v>4</v>
      </c>
      <c r="D180" s="50" t="str">
        <f t="shared" si="4"/>
        <v>CP-10-4</v>
      </c>
      <c r="F180" s="52" t="s">
        <v>752</v>
      </c>
      <c r="G180" s="52">
        <v>2</v>
      </c>
      <c r="I180" s="50" t="str">
        <f t="shared" si="5"/>
        <v>MA-2-0</v>
      </c>
    </row>
    <row r="181" spans="1:9">
      <c r="A181" s="51" t="s">
        <v>750</v>
      </c>
      <c r="B181" s="51">
        <v>1</v>
      </c>
      <c r="D181" s="50" t="str">
        <f t="shared" si="4"/>
        <v>IA-1-0</v>
      </c>
      <c r="F181" s="52" t="s">
        <v>752</v>
      </c>
      <c r="G181" s="52">
        <v>3</v>
      </c>
      <c r="I181" s="50" t="str">
        <f t="shared" si="5"/>
        <v>MA-3-0</v>
      </c>
    </row>
    <row r="182" spans="1:9">
      <c r="A182" s="51" t="s">
        <v>750</v>
      </c>
      <c r="B182" s="51">
        <v>2</v>
      </c>
      <c r="D182" s="50" t="str">
        <f t="shared" si="4"/>
        <v>IA-2-0</v>
      </c>
      <c r="F182" s="52" t="s">
        <v>752</v>
      </c>
      <c r="G182" s="52">
        <v>3</v>
      </c>
      <c r="H182" s="50">
        <v>1</v>
      </c>
      <c r="I182" s="50" t="str">
        <f t="shared" si="5"/>
        <v>MA-3-1</v>
      </c>
    </row>
    <row r="183" spans="1:9">
      <c r="A183" s="51" t="s">
        <v>750</v>
      </c>
      <c r="B183" s="51">
        <v>2</v>
      </c>
      <c r="C183" s="50">
        <v>1</v>
      </c>
      <c r="D183" s="50" t="str">
        <f t="shared" si="4"/>
        <v>IA-2-1</v>
      </c>
      <c r="F183" s="52" t="s">
        <v>752</v>
      </c>
      <c r="G183" s="52">
        <v>3</v>
      </c>
      <c r="H183" s="50">
        <v>2</v>
      </c>
      <c r="I183" s="50" t="str">
        <f t="shared" si="5"/>
        <v>MA-3-2</v>
      </c>
    </row>
    <row r="184" spans="1:9">
      <c r="A184" s="51" t="s">
        <v>750</v>
      </c>
      <c r="B184" s="51">
        <v>2</v>
      </c>
      <c r="C184" s="50">
        <v>2</v>
      </c>
      <c r="D184" s="50" t="str">
        <f t="shared" si="4"/>
        <v>IA-2-2</v>
      </c>
      <c r="F184" s="52" t="s">
        <v>752</v>
      </c>
      <c r="G184" s="52">
        <v>3</v>
      </c>
      <c r="H184" s="50">
        <v>3</v>
      </c>
      <c r="I184" s="50" t="str">
        <f t="shared" si="5"/>
        <v>MA-3-3</v>
      </c>
    </row>
    <row r="185" spans="1:9">
      <c r="A185" s="51" t="s">
        <v>750</v>
      </c>
      <c r="B185" s="51">
        <v>2</v>
      </c>
      <c r="C185" s="50">
        <v>3</v>
      </c>
      <c r="D185" s="50" t="str">
        <f t="shared" si="4"/>
        <v>IA-2-3</v>
      </c>
      <c r="F185" s="52" t="s">
        <v>752</v>
      </c>
      <c r="G185" s="52">
        <v>4</v>
      </c>
      <c r="I185" s="50" t="str">
        <f t="shared" si="5"/>
        <v>MA-4-0</v>
      </c>
    </row>
    <row r="186" spans="1:9">
      <c r="A186" s="51" t="s">
        <v>750</v>
      </c>
      <c r="B186" s="51">
        <v>2</v>
      </c>
      <c r="C186" s="50">
        <v>4</v>
      </c>
      <c r="D186" s="50" t="str">
        <f t="shared" si="4"/>
        <v>IA-2-4</v>
      </c>
      <c r="F186" s="52" t="s">
        <v>752</v>
      </c>
      <c r="G186" s="52">
        <v>4</v>
      </c>
      <c r="H186" s="50">
        <v>2</v>
      </c>
      <c r="I186" s="50" t="str">
        <f t="shared" si="5"/>
        <v>MA-4-2</v>
      </c>
    </row>
    <row r="187" spans="1:9">
      <c r="A187" s="51" t="s">
        <v>750</v>
      </c>
      <c r="B187" s="51">
        <v>2</v>
      </c>
      <c r="C187" s="50">
        <v>5</v>
      </c>
      <c r="D187" s="50" t="str">
        <f t="shared" si="4"/>
        <v>IA-2-5</v>
      </c>
      <c r="F187" s="52" t="s">
        <v>752</v>
      </c>
      <c r="G187" s="52">
        <v>5</v>
      </c>
      <c r="I187" s="50" t="str">
        <f t="shared" si="5"/>
        <v>MA-5-0</v>
      </c>
    </row>
    <row r="188" spans="1:9">
      <c r="A188" s="51" t="s">
        <v>750</v>
      </c>
      <c r="B188" s="51">
        <v>2</v>
      </c>
      <c r="C188" s="50">
        <v>8</v>
      </c>
      <c r="D188" s="50" t="str">
        <f t="shared" si="4"/>
        <v>IA-2-8</v>
      </c>
      <c r="F188" s="52" t="s">
        <v>752</v>
      </c>
      <c r="G188" s="52">
        <v>5</v>
      </c>
      <c r="H188" s="50">
        <v>1</v>
      </c>
      <c r="I188" s="50" t="str">
        <f t="shared" si="5"/>
        <v>MA-5-1</v>
      </c>
    </row>
    <row r="189" spans="1:9">
      <c r="A189" s="51" t="s">
        <v>750</v>
      </c>
      <c r="B189" s="51">
        <v>2</v>
      </c>
      <c r="C189" s="50">
        <v>9</v>
      </c>
      <c r="D189" s="50" t="str">
        <f t="shared" si="4"/>
        <v>IA-2-9</v>
      </c>
      <c r="F189" s="52" t="s">
        <v>752</v>
      </c>
      <c r="G189" s="52">
        <v>6</v>
      </c>
      <c r="I189" s="50" t="str">
        <f t="shared" si="5"/>
        <v>MA-6-0</v>
      </c>
    </row>
    <row r="190" spans="1:9">
      <c r="A190" s="51" t="s">
        <v>750</v>
      </c>
      <c r="B190" s="51">
        <v>2</v>
      </c>
      <c r="C190" s="50">
        <v>11</v>
      </c>
      <c r="D190" s="50" t="str">
        <f t="shared" si="4"/>
        <v>IA-2-11</v>
      </c>
      <c r="F190" s="52" t="s">
        <v>753</v>
      </c>
      <c r="G190" s="52">
        <v>1</v>
      </c>
      <c r="I190" s="50" t="str">
        <f t="shared" si="5"/>
        <v>MP-1-0</v>
      </c>
    </row>
    <row r="191" spans="1:9">
      <c r="A191" s="51" t="s">
        <v>750</v>
      </c>
      <c r="B191" s="51">
        <v>2</v>
      </c>
      <c r="C191" s="50">
        <v>12</v>
      </c>
      <c r="D191" s="50" t="str">
        <f t="shared" si="4"/>
        <v>IA-2-12</v>
      </c>
      <c r="F191" s="52" t="s">
        <v>753</v>
      </c>
      <c r="G191" s="52">
        <v>2</v>
      </c>
      <c r="I191" s="50" t="str">
        <f t="shared" si="5"/>
        <v>MP-2-0</v>
      </c>
    </row>
    <row r="192" spans="1:9">
      <c r="A192" s="51" t="s">
        <v>750</v>
      </c>
      <c r="B192" s="51">
        <v>3</v>
      </c>
      <c r="D192" s="50" t="str">
        <f t="shared" si="4"/>
        <v>IA-3-0</v>
      </c>
      <c r="F192" s="52" t="s">
        <v>753</v>
      </c>
      <c r="G192" s="52">
        <v>3</v>
      </c>
      <c r="I192" s="50" t="str">
        <f t="shared" si="5"/>
        <v>MP-3-0</v>
      </c>
    </row>
    <row r="193" spans="1:9">
      <c r="A193" s="51" t="s">
        <v>750</v>
      </c>
      <c r="B193" s="51">
        <v>4</v>
      </c>
      <c r="D193" s="50" t="str">
        <f t="shared" si="4"/>
        <v>IA-4-0</v>
      </c>
      <c r="F193" s="52" t="s">
        <v>753</v>
      </c>
      <c r="G193" s="52">
        <v>4</v>
      </c>
      <c r="I193" s="50" t="str">
        <f t="shared" si="5"/>
        <v>MP-4-0</v>
      </c>
    </row>
    <row r="194" spans="1:9">
      <c r="A194" s="51" t="s">
        <v>750</v>
      </c>
      <c r="B194" s="51">
        <v>4</v>
      </c>
      <c r="C194" s="50">
        <v>4</v>
      </c>
      <c r="D194" s="50" t="str">
        <f t="shared" si="4"/>
        <v>IA-4-4</v>
      </c>
      <c r="F194" s="52" t="s">
        <v>753</v>
      </c>
      <c r="G194" s="52">
        <v>5</v>
      </c>
      <c r="I194" s="50" t="str">
        <f t="shared" si="5"/>
        <v>MP-5-0</v>
      </c>
    </row>
    <row r="195" spans="1:9">
      <c r="A195" s="51" t="s">
        <v>750</v>
      </c>
      <c r="B195" s="51">
        <v>5</v>
      </c>
      <c r="D195" s="50" t="str">
        <f t="shared" ref="D195:D258" si="6">CONCATENATE(A195,"-",B195,"-",IF(ISBLANK(C195),0,C195))</f>
        <v>IA-5-0</v>
      </c>
      <c r="F195" s="52" t="s">
        <v>753</v>
      </c>
      <c r="G195" s="52">
        <v>5</v>
      </c>
      <c r="H195" s="50">
        <v>4</v>
      </c>
      <c r="I195" s="50" t="str">
        <f t="shared" ref="I195:I258" si="7">CONCATENATE(F195,"-",G195,"-",IF(ISBLANK(H195),0,H195))</f>
        <v>MP-5-4</v>
      </c>
    </row>
    <row r="196" spans="1:9">
      <c r="A196" s="51" t="s">
        <v>750</v>
      </c>
      <c r="B196" s="51">
        <v>5</v>
      </c>
      <c r="C196" s="50">
        <v>1</v>
      </c>
      <c r="D196" s="50" t="str">
        <f t="shared" si="6"/>
        <v>IA-5-1</v>
      </c>
      <c r="F196" s="52" t="s">
        <v>753</v>
      </c>
      <c r="G196" s="52">
        <v>6</v>
      </c>
      <c r="I196" s="50" t="str">
        <f t="shared" si="7"/>
        <v>MP-6-0</v>
      </c>
    </row>
    <row r="197" spans="1:9">
      <c r="A197" s="51" t="s">
        <v>750</v>
      </c>
      <c r="B197" s="51">
        <v>5</v>
      </c>
      <c r="C197" s="50">
        <v>2</v>
      </c>
      <c r="D197" s="50" t="str">
        <f t="shared" si="6"/>
        <v>IA-5-2</v>
      </c>
      <c r="F197" s="52" t="s">
        <v>753</v>
      </c>
      <c r="G197" s="52">
        <v>6</v>
      </c>
      <c r="H197" s="50">
        <v>2</v>
      </c>
      <c r="I197" s="50" t="str">
        <f t="shared" si="7"/>
        <v>MP-6-2</v>
      </c>
    </row>
    <row r="198" spans="1:9">
      <c r="A198" s="51" t="s">
        <v>750</v>
      </c>
      <c r="B198" s="51">
        <v>5</v>
      </c>
      <c r="C198" s="50">
        <v>3</v>
      </c>
      <c r="D198" s="50" t="str">
        <f t="shared" si="6"/>
        <v>IA-5-3</v>
      </c>
      <c r="F198" s="52" t="s">
        <v>753</v>
      </c>
      <c r="G198" s="52">
        <v>7</v>
      </c>
      <c r="I198" s="50" t="str">
        <f t="shared" si="7"/>
        <v>MP-7-0</v>
      </c>
    </row>
    <row r="199" spans="1:9">
      <c r="A199" s="51" t="s">
        <v>750</v>
      </c>
      <c r="B199" s="51">
        <v>5</v>
      </c>
      <c r="C199" s="50">
        <v>4</v>
      </c>
      <c r="D199" s="50" t="str">
        <f t="shared" si="6"/>
        <v>IA-5-4</v>
      </c>
      <c r="F199" s="52" t="s">
        <v>753</v>
      </c>
      <c r="G199" s="52">
        <v>7</v>
      </c>
      <c r="H199" s="50">
        <v>1</v>
      </c>
      <c r="I199" s="50" t="str">
        <f t="shared" si="7"/>
        <v>MP-7-1</v>
      </c>
    </row>
    <row r="200" spans="1:9">
      <c r="A200" s="51" t="s">
        <v>750</v>
      </c>
      <c r="B200" s="51">
        <v>5</v>
      </c>
      <c r="C200" s="50">
        <v>6</v>
      </c>
      <c r="D200" s="50" t="str">
        <f t="shared" si="6"/>
        <v>IA-5-6</v>
      </c>
      <c r="F200" s="52" t="s">
        <v>754</v>
      </c>
      <c r="G200" s="52">
        <v>1</v>
      </c>
      <c r="I200" s="50" t="str">
        <f t="shared" si="7"/>
        <v>PE-1-0</v>
      </c>
    </row>
    <row r="201" spans="1:9">
      <c r="A201" s="51" t="s">
        <v>750</v>
      </c>
      <c r="B201" s="51">
        <v>5</v>
      </c>
      <c r="C201" s="50">
        <v>7</v>
      </c>
      <c r="D201" s="50" t="str">
        <f t="shared" si="6"/>
        <v>IA-5-7</v>
      </c>
      <c r="F201" s="52" t="s">
        <v>754</v>
      </c>
      <c r="G201" s="52">
        <v>2</v>
      </c>
      <c r="I201" s="50" t="str">
        <f t="shared" si="7"/>
        <v>PE-2-0</v>
      </c>
    </row>
    <row r="202" spans="1:9">
      <c r="A202" s="51" t="s">
        <v>750</v>
      </c>
      <c r="B202" s="51">
        <v>5</v>
      </c>
      <c r="C202" s="50">
        <v>8</v>
      </c>
      <c r="D202" s="50" t="str">
        <f t="shared" si="6"/>
        <v>IA-5-8</v>
      </c>
      <c r="F202" s="52" t="s">
        <v>754</v>
      </c>
      <c r="G202" s="52">
        <v>3</v>
      </c>
      <c r="I202" s="50" t="str">
        <f t="shared" si="7"/>
        <v>PE-3-0</v>
      </c>
    </row>
    <row r="203" spans="1:9">
      <c r="A203" s="51" t="s">
        <v>750</v>
      </c>
      <c r="B203" s="51">
        <v>5</v>
      </c>
      <c r="C203" s="50">
        <v>11</v>
      </c>
      <c r="D203" s="50" t="str">
        <f t="shared" si="6"/>
        <v>IA-5-11</v>
      </c>
      <c r="F203" s="52" t="s">
        <v>754</v>
      </c>
      <c r="G203" s="52">
        <v>4</v>
      </c>
      <c r="I203" s="50" t="str">
        <f t="shared" si="7"/>
        <v>PE-4-0</v>
      </c>
    </row>
    <row r="204" spans="1:9">
      <c r="A204" s="51" t="s">
        <v>750</v>
      </c>
      <c r="B204" s="51">
        <v>5</v>
      </c>
      <c r="C204" s="50">
        <v>13</v>
      </c>
      <c r="D204" s="50" t="str">
        <f t="shared" si="6"/>
        <v>IA-5-13</v>
      </c>
      <c r="F204" s="52" t="s">
        <v>754</v>
      </c>
      <c r="G204" s="52">
        <v>5</v>
      </c>
      <c r="I204" s="50" t="str">
        <f t="shared" si="7"/>
        <v>PE-5-0</v>
      </c>
    </row>
    <row r="205" spans="1:9">
      <c r="A205" s="51" t="s">
        <v>750</v>
      </c>
      <c r="B205" s="51">
        <v>6</v>
      </c>
      <c r="D205" s="50" t="str">
        <f t="shared" si="6"/>
        <v>IA-6-0</v>
      </c>
      <c r="F205" s="52" t="s">
        <v>754</v>
      </c>
      <c r="G205" s="52">
        <v>6</v>
      </c>
      <c r="I205" s="50" t="str">
        <f t="shared" si="7"/>
        <v>PE-6-0</v>
      </c>
    </row>
    <row r="206" spans="1:9">
      <c r="A206" s="51" t="s">
        <v>750</v>
      </c>
      <c r="B206" s="51">
        <v>7</v>
      </c>
      <c r="D206" s="50" t="str">
        <f t="shared" si="6"/>
        <v>IA-7-0</v>
      </c>
      <c r="F206" s="52" t="s">
        <v>754</v>
      </c>
      <c r="G206" s="52">
        <v>6</v>
      </c>
      <c r="H206" s="50">
        <v>1</v>
      </c>
      <c r="I206" s="50" t="str">
        <f t="shared" si="7"/>
        <v>PE-6-1</v>
      </c>
    </row>
    <row r="207" spans="1:9">
      <c r="A207" s="51" t="s">
        <v>750</v>
      </c>
      <c r="B207" s="51">
        <v>8</v>
      </c>
      <c r="D207" s="50" t="str">
        <f t="shared" si="6"/>
        <v>IA-8-0</v>
      </c>
      <c r="F207" s="52" t="s">
        <v>754</v>
      </c>
      <c r="G207" s="52">
        <v>8</v>
      </c>
      <c r="I207" s="50" t="str">
        <f t="shared" si="7"/>
        <v>PE-8-0</v>
      </c>
    </row>
    <row r="208" spans="1:9">
      <c r="A208" s="51" t="s">
        <v>750</v>
      </c>
      <c r="B208" s="51">
        <v>8</v>
      </c>
      <c r="C208" s="50">
        <v>1</v>
      </c>
      <c r="D208" s="50" t="str">
        <f t="shared" si="6"/>
        <v>IA-8-1</v>
      </c>
      <c r="F208" s="52" t="s">
        <v>754</v>
      </c>
      <c r="G208" s="52">
        <v>9</v>
      </c>
      <c r="I208" s="50" t="str">
        <f t="shared" si="7"/>
        <v>PE-9-0</v>
      </c>
    </row>
    <row r="209" spans="1:9">
      <c r="A209" s="51" t="s">
        <v>750</v>
      </c>
      <c r="B209" s="51">
        <v>8</v>
      </c>
      <c r="C209" s="50">
        <v>2</v>
      </c>
      <c r="D209" s="50" t="str">
        <f t="shared" si="6"/>
        <v>IA-8-2</v>
      </c>
      <c r="F209" s="52" t="s">
        <v>754</v>
      </c>
      <c r="G209" s="52">
        <v>10</v>
      </c>
      <c r="I209" s="50" t="str">
        <f t="shared" si="7"/>
        <v>PE-10-0</v>
      </c>
    </row>
    <row r="210" spans="1:9">
      <c r="A210" s="51" t="s">
        <v>750</v>
      </c>
      <c r="B210" s="51">
        <v>8</v>
      </c>
      <c r="C210" s="50">
        <v>3</v>
      </c>
      <c r="D210" s="50" t="str">
        <f t="shared" si="6"/>
        <v>IA-8-3</v>
      </c>
      <c r="F210" s="52" t="s">
        <v>754</v>
      </c>
      <c r="G210" s="52">
        <v>11</v>
      </c>
      <c r="I210" s="50" t="str">
        <f t="shared" si="7"/>
        <v>PE-11-0</v>
      </c>
    </row>
    <row r="211" spans="1:9">
      <c r="A211" s="51" t="s">
        <v>750</v>
      </c>
      <c r="B211" s="51">
        <v>8</v>
      </c>
      <c r="C211" s="50">
        <v>4</v>
      </c>
      <c r="D211" s="50" t="str">
        <f t="shared" si="6"/>
        <v>IA-8-4</v>
      </c>
      <c r="F211" s="52" t="s">
        <v>754</v>
      </c>
      <c r="G211" s="52">
        <v>12</v>
      </c>
      <c r="I211" s="50" t="str">
        <f t="shared" si="7"/>
        <v>PE-12-0</v>
      </c>
    </row>
    <row r="212" spans="1:9">
      <c r="A212" s="51" t="s">
        <v>751</v>
      </c>
      <c r="B212" s="51">
        <v>1</v>
      </c>
      <c r="D212" s="50" t="str">
        <f t="shared" si="6"/>
        <v>IR-1-0</v>
      </c>
      <c r="F212" s="52" t="s">
        <v>754</v>
      </c>
      <c r="G212" s="52">
        <v>13</v>
      </c>
      <c r="I212" s="50" t="str">
        <f t="shared" si="7"/>
        <v>PE-13-0</v>
      </c>
    </row>
    <row r="213" spans="1:9">
      <c r="A213" s="51" t="s">
        <v>751</v>
      </c>
      <c r="B213" s="51">
        <v>2</v>
      </c>
      <c r="D213" s="50" t="str">
        <f t="shared" si="6"/>
        <v>IR-2-0</v>
      </c>
      <c r="F213" s="52" t="s">
        <v>754</v>
      </c>
      <c r="G213" s="52">
        <v>13</v>
      </c>
      <c r="H213" s="50">
        <v>2</v>
      </c>
      <c r="I213" s="50" t="str">
        <f t="shared" si="7"/>
        <v>PE-13-2</v>
      </c>
    </row>
    <row r="214" spans="1:9">
      <c r="A214" s="51" t="s">
        <v>751</v>
      </c>
      <c r="B214" s="51">
        <v>2</v>
      </c>
      <c r="C214" s="50">
        <v>1</v>
      </c>
      <c r="D214" s="50" t="str">
        <f t="shared" si="6"/>
        <v>IR-2-1</v>
      </c>
      <c r="F214" s="52" t="s">
        <v>754</v>
      </c>
      <c r="G214" s="52">
        <v>13</v>
      </c>
      <c r="H214" s="50">
        <v>3</v>
      </c>
      <c r="I214" s="50" t="str">
        <f t="shared" si="7"/>
        <v>PE-13-3</v>
      </c>
    </row>
    <row r="215" spans="1:9">
      <c r="A215" s="51" t="s">
        <v>751</v>
      </c>
      <c r="B215" s="51">
        <v>2</v>
      </c>
      <c r="C215" s="50">
        <v>2</v>
      </c>
      <c r="D215" s="50" t="str">
        <f t="shared" si="6"/>
        <v>IR-2-2</v>
      </c>
      <c r="F215" s="52" t="s">
        <v>754</v>
      </c>
      <c r="G215" s="52">
        <v>14</v>
      </c>
      <c r="I215" s="50" t="str">
        <f t="shared" si="7"/>
        <v>PE-14-0</v>
      </c>
    </row>
    <row r="216" spans="1:9">
      <c r="A216" s="51" t="s">
        <v>751</v>
      </c>
      <c r="B216" s="51">
        <v>3</v>
      </c>
      <c r="D216" s="50" t="str">
        <f t="shared" si="6"/>
        <v>IR-3-0</v>
      </c>
      <c r="F216" s="52" t="s">
        <v>754</v>
      </c>
      <c r="G216" s="52">
        <v>14</v>
      </c>
      <c r="H216" s="50">
        <v>2</v>
      </c>
      <c r="I216" s="50" t="str">
        <f t="shared" si="7"/>
        <v>PE-14-2</v>
      </c>
    </row>
    <row r="217" spans="1:9">
      <c r="A217" s="51" t="s">
        <v>751</v>
      </c>
      <c r="B217" s="51">
        <v>3</v>
      </c>
      <c r="C217" s="50">
        <v>2</v>
      </c>
      <c r="D217" s="50" t="str">
        <f t="shared" si="6"/>
        <v>IR-3-2</v>
      </c>
      <c r="F217" s="52" t="s">
        <v>754</v>
      </c>
      <c r="G217" s="52">
        <v>15</v>
      </c>
      <c r="I217" s="50" t="str">
        <f t="shared" si="7"/>
        <v>PE-15-0</v>
      </c>
    </row>
    <row r="218" spans="1:9">
      <c r="A218" s="51" t="s">
        <v>751</v>
      </c>
      <c r="B218" s="51">
        <v>4</v>
      </c>
      <c r="D218" s="50" t="str">
        <f t="shared" si="6"/>
        <v>IR-4-0</v>
      </c>
      <c r="F218" s="52" t="s">
        <v>754</v>
      </c>
      <c r="G218" s="52">
        <v>16</v>
      </c>
      <c r="I218" s="50" t="str">
        <f t="shared" si="7"/>
        <v>PE-16-0</v>
      </c>
    </row>
    <row r="219" spans="1:9">
      <c r="A219" s="51" t="s">
        <v>751</v>
      </c>
      <c r="B219" s="51">
        <v>4</v>
      </c>
      <c r="C219" s="50">
        <v>1</v>
      </c>
      <c r="D219" s="50" t="str">
        <f t="shared" si="6"/>
        <v>IR-4-1</v>
      </c>
      <c r="F219" s="52" t="s">
        <v>754</v>
      </c>
      <c r="G219" s="52">
        <v>17</v>
      </c>
      <c r="I219" s="50" t="str">
        <f t="shared" si="7"/>
        <v>PE-17-0</v>
      </c>
    </row>
    <row r="220" spans="1:9">
      <c r="A220" s="51" t="s">
        <v>751</v>
      </c>
      <c r="B220" s="51">
        <v>4</v>
      </c>
      <c r="C220" s="50">
        <v>2</v>
      </c>
      <c r="D220" s="50" t="str">
        <f t="shared" si="6"/>
        <v>IR-4-2</v>
      </c>
      <c r="F220" s="52" t="s">
        <v>755</v>
      </c>
      <c r="G220" s="52">
        <v>1</v>
      </c>
      <c r="I220" s="50" t="str">
        <f t="shared" si="7"/>
        <v>PL-1-0</v>
      </c>
    </row>
    <row r="221" spans="1:9">
      <c r="A221" s="51" t="s">
        <v>751</v>
      </c>
      <c r="B221" s="51">
        <v>4</v>
      </c>
      <c r="C221" s="50">
        <v>3</v>
      </c>
      <c r="D221" s="50" t="str">
        <f t="shared" si="6"/>
        <v>IR-4-3</v>
      </c>
      <c r="F221" s="52" t="s">
        <v>755</v>
      </c>
      <c r="G221" s="52">
        <v>2</v>
      </c>
      <c r="I221" s="50" t="str">
        <f t="shared" si="7"/>
        <v>PL-2-0</v>
      </c>
    </row>
    <row r="222" spans="1:9">
      <c r="A222" s="51" t="s">
        <v>751</v>
      </c>
      <c r="B222" s="51">
        <v>4</v>
      </c>
      <c r="C222" s="50">
        <v>4</v>
      </c>
      <c r="D222" s="50" t="str">
        <f t="shared" si="6"/>
        <v>IR-4-4</v>
      </c>
      <c r="F222" s="52" t="s">
        <v>755</v>
      </c>
      <c r="G222" s="52">
        <v>2</v>
      </c>
      <c r="H222" s="50">
        <v>3</v>
      </c>
      <c r="I222" s="50" t="str">
        <f t="shared" si="7"/>
        <v>PL-2-3</v>
      </c>
    </row>
    <row r="223" spans="1:9">
      <c r="A223" s="51" t="s">
        <v>751</v>
      </c>
      <c r="B223" s="51">
        <v>4</v>
      </c>
      <c r="C223" s="50">
        <v>6</v>
      </c>
      <c r="D223" s="50" t="str">
        <f t="shared" si="6"/>
        <v>IR-4-6</v>
      </c>
      <c r="F223" s="52" t="s">
        <v>755</v>
      </c>
      <c r="G223" s="52">
        <v>4</v>
      </c>
      <c r="I223" s="50" t="str">
        <f t="shared" si="7"/>
        <v>PL-4-0</v>
      </c>
    </row>
    <row r="224" spans="1:9">
      <c r="A224" s="51" t="s">
        <v>751</v>
      </c>
      <c r="B224" s="51">
        <v>4</v>
      </c>
      <c r="C224" s="50">
        <v>8</v>
      </c>
      <c r="D224" s="50" t="str">
        <f t="shared" si="6"/>
        <v>IR-4-8</v>
      </c>
      <c r="F224" s="52" t="s">
        <v>755</v>
      </c>
      <c r="G224" s="52">
        <v>4</v>
      </c>
      <c r="H224" s="50">
        <v>1</v>
      </c>
      <c r="I224" s="50" t="str">
        <f t="shared" si="7"/>
        <v>PL-4-1</v>
      </c>
    </row>
    <row r="225" spans="1:9">
      <c r="A225" s="51" t="s">
        <v>751</v>
      </c>
      <c r="B225" s="51">
        <v>5</v>
      </c>
      <c r="D225" s="50" t="str">
        <f t="shared" si="6"/>
        <v>IR-5-0</v>
      </c>
      <c r="F225" s="52" t="s">
        <v>755</v>
      </c>
      <c r="G225" s="52">
        <v>8</v>
      </c>
      <c r="I225" s="50" t="str">
        <f t="shared" si="7"/>
        <v>PL-8-0</v>
      </c>
    </row>
    <row r="226" spans="1:9">
      <c r="A226" s="51" t="s">
        <v>751</v>
      </c>
      <c r="B226" s="51">
        <v>5</v>
      </c>
      <c r="C226" s="50">
        <v>1</v>
      </c>
      <c r="D226" s="50" t="str">
        <f t="shared" si="6"/>
        <v>IR-5-1</v>
      </c>
      <c r="F226" s="52" t="s">
        <v>756</v>
      </c>
      <c r="G226" s="52">
        <v>1</v>
      </c>
      <c r="I226" s="50" t="str">
        <f t="shared" si="7"/>
        <v>PS-1-0</v>
      </c>
    </row>
    <row r="227" spans="1:9">
      <c r="A227" s="51" t="s">
        <v>751</v>
      </c>
      <c r="B227" s="51">
        <v>6</v>
      </c>
      <c r="D227" s="50" t="str">
        <f t="shared" si="6"/>
        <v>IR-6-0</v>
      </c>
      <c r="F227" s="52" t="s">
        <v>756</v>
      </c>
      <c r="G227" s="52">
        <v>2</v>
      </c>
      <c r="I227" s="50" t="str">
        <f t="shared" si="7"/>
        <v>PS-2-0</v>
      </c>
    </row>
    <row r="228" spans="1:9">
      <c r="A228" s="51" t="s">
        <v>751</v>
      </c>
      <c r="B228" s="51">
        <v>6</v>
      </c>
      <c r="C228" s="50">
        <v>1</v>
      </c>
      <c r="D228" s="50" t="str">
        <f t="shared" si="6"/>
        <v>IR-6-1</v>
      </c>
      <c r="F228" s="52" t="s">
        <v>756</v>
      </c>
      <c r="G228" s="52">
        <v>3</v>
      </c>
      <c r="I228" s="50" t="str">
        <f t="shared" si="7"/>
        <v>PS-3-0</v>
      </c>
    </row>
    <row r="229" spans="1:9">
      <c r="A229" s="51" t="s">
        <v>751</v>
      </c>
      <c r="B229" s="51">
        <v>7</v>
      </c>
      <c r="D229" s="50" t="str">
        <f t="shared" si="6"/>
        <v>IR-7-0</v>
      </c>
      <c r="F229" s="52" t="s">
        <v>756</v>
      </c>
      <c r="G229" s="52">
        <v>3</v>
      </c>
      <c r="H229" s="50">
        <v>3</v>
      </c>
      <c r="I229" s="50" t="str">
        <f t="shared" si="7"/>
        <v>PS-3-3</v>
      </c>
    </row>
    <row r="230" spans="1:9">
      <c r="A230" s="51" t="s">
        <v>751</v>
      </c>
      <c r="B230" s="51">
        <v>7</v>
      </c>
      <c r="C230" s="50">
        <v>1</v>
      </c>
      <c r="D230" s="50" t="str">
        <f t="shared" si="6"/>
        <v>IR-7-1</v>
      </c>
      <c r="F230" s="52" t="s">
        <v>756</v>
      </c>
      <c r="G230" s="52">
        <v>4</v>
      </c>
      <c r="I230" s="50" t="str">
        <f t="shared" si="7"/>
        <v>PS-4-0</v>
      </c>
    </row>
    <row r="231" spans="1:9">
      <c r="A231" s="51" t="s">
        <v>751</v>
      </c>
      <c r="B231" s="51">
        <v>7</v>
      </c>
      <c r="C231" s="50">
        <v>2</v>
      </c>
      <c r="D231" s="50" t="str">
        <f t="shared" si="6"/>
        <v>IR-7-2</v>
      </c>
      <c r="F231" s="52" t="s">
        <v>756</v>
      </c>
      <c r="G231" s="52">
        <v>5</v>
      </c>
      <c r="I231" s="50" t="str">
        <f t="shared" si="7"/>
        <v>PS-5-0</v>
      </c>
    </row>
    <row r="232" spans="1:9">
      <c r="A232" s="51" t="s">
        <v>751</v>
      </c>
      <c r="B232" s="51">
        <v>8</v>
      </c>
      <c r="D232" s="50" t="str">
        <f t="shared" si="6"/>
        <v>IR-8-0</v>
      </c>
      <c r="F232" s="52" t="s">
        <v>756</v>
      </c>
      <c r="G232" s="52">
        <v>6</v>
      </c>
      <c r="I232" s="50" t="str">
        <f t="shared" si="7"/>
        <v>PS-6-0</v>
      </c>
    </row>
    <row r="233" spans="1:9">
      <c r="A233" s="51" t="s">
        <v>751</v>
      </c>
      <c r="B233" s="51">
        <v>9</v>
      </c>
      <c r="D233" s="50" t="str">
        <f t="shared" si="6"/>
        <v>IR-9-0</v>
      </c>
      <c r="F233" s="52" t="s">
        <v>756</v>
      </c>
      <c r="G233" s="52">
        <v>7</v>
      </c>
      <c r="I233" s="50" t="str">
        <f t="shared" si="7"/>
        <v>PS-7-0</v>
      </c>
    </row>
    <row r="234" spans="1:9">
      <c r="A234" s="51" t="s">
        <v>751</v>
      </c>
      <c r="B234" s="51">
        <v>9</v>
      </c>
      <c r="C234" s="50">
        <v>1</v>
      </c>
      <c r="D234" s="50" t="str">
        <f t="shared" si="6"/>
        <v>IR-9-1</v>
      </c>
      <c r="F234" s="52" t="s">
        <v>756</v>
      </c>
      <c r="G234" s="52">
        <v>8</v>
      </c>
      <c r="I234" s="50" t="str">
        <f t="shared" si="7"/>
        <v>PS-8-0</v>
      </c>
    </row>
    <row r="235" spans="1:9">
      <c r="A235" s="51" t="s">
        <v>751</v>
      </c>
      <c r="B235" s="51">
        <v>9</v>
      </c>
      <c r="C235" s="50">
        <v>2</v>
      </c>
      <c r="D235" s="50" t="str">
        <f t="shared" si="6"/>
        <v>IR-9-2</v>
      </c>
      <c r="F235" s="52" t="s">
        <v>757</v>
      </c>
      <c r="G235" s="52">
        <v>1</v>
      </c>
      <c r="I235" s="50" t="str">
        <f t="shared" si="7"/>
        <v>RA-1-0</v>
      </c>
    </row>
    <row r="236" spans="1:9">
      <c r="A236" s="51" t="s">
        <v>751</v>
      </c>
      <c r="B236" s="51">
        <v>9</v>
      </c>
      <c r="C236" s="50">
        <v>3</v>
      </c>
      <c r="D236" s="50" t="str">
        <f t="shared" si="6"/>
        <v>IR-9-3</v>
      </c>
      <c r="F236" s="52" t="s">
        <v>757</v>
      </c>
      <c r="G236" s="52">
        <v>2</v>
      </c>
      <c r="I236" s="50" t="str">
        <f t="shared" si="7"/>
        <v>RA-2-0</v>
      </c>
    </row>
    <row r="237" spans="1:9">
      <c r="A237" s="51" t="s">
        <v>751</v>
      </c>
      <c r="B237" s="51">
        <v>9</v>
      </c>
      <c r="C237" s="50">
        <v>4</v>
      </c>
      <c r="D237" s="50" t="str">
        <f t="shared" si="6"/>
        <v>IR-9-4</v>
      </c>
      <c r="F237" s="52" t="s">
        <v>757</v>
      </c>
      <c r="G237" s="52">
        <v>3</v>
      </c>
      <c r="I237" s="50" t="str">
        <f t="shared" si="7"/>
        <v>RA-3-0</v>
      </c>
    </row>
    <row r="238" spans="1:9">
      <c r="A238" s="51" t="s">
        <v>752</v>
      </c>
      <c r="B238" s="51">
        <v>1</v>
      </c>
      <c r="D238" s="50" t="str">
        <f t="shared" si="6"/>
        <v>MA-1-0</v>
      </c>
      <c r="F238" s="52" t="s">
        <v>757</v>
      </c>
      <c r="G238" s="52">
        <v>5</v>
      </c>
      <c r="I238" s="50" t="str">
        <f t="shared" si="7"/>
        <v>RA-5-0</v>
      </c>
    </row>
    <row r="239" spans="1:9">
      <c r="A239" s="51" t="s">
        <v>752</v>
      </c>
      <c r="B239" s="51">
        <v>2</v>
      </c>
      <c r="D239" s="50" t="str">
        <f t="shared" si="6"/>
        <v>MA-2-0</v>
      </c>
      <c r="F239" s="52" t="s">
        <v>757</v>
      </c>
      <c r="G239" s="52">
        <v>5</v>
      </c>
      <c r="H239" s="50">
        <v>1</v>
      </c>
      <c r="I239" s="50" t="str">
        <f t="shared" si="7"/>
        <v>RA-5-1</v>
      </c>
    </row>
    <row r="240" spans="1:9">
      <c r="A240" s="51" t="s">
        <v>752</v>
      </c>
      <c r="B240" s="51">
        <v>2</v>
      </c>
      <c r="C240" s="50">
        <v>2</v>
      </c>
      <c r="D240" s="50" t="str">
        <f t="shared" si="6"/>
        <v>MA-2-2</v>
      </c>
      <c r="F240" s="52" t="s">
        <v>757</v>
      </c>
      <c r="G240" s="52">
        <v>5</v>
      </c>
      <c r="H240" s="50">
        <v>2</v>
      </c>
      <c r="I240" s="50" t="str">
        <f t="shared" si="7"/>
        <v>RA-5-2</v>
      </c>
    </row>
    <row r="241" spans="1:9">
      <c r="A241" s="51" t="s">
        <v>752</v>
      </c>
      <c r="B241" s="51">
        <v>3</v>
      </c>
      <c r="D241" s="50" t="str">
        <f t="shared" si="6"/>
        <v>MA-3-0</v>
      </c>
      <c r="F241" s="52" t="s">
        <v>757</v>
      </c>
      <c r="G241" s="52">
        <v>5</v>
      </c>
      <c r="H241" s="50">
        <v>3</v>
      </c>
      <c r="I241" s="50" t="str">
        <f t="shared" si="7"/>
        <v>RA-5-3</v>
      </c>
    </row>
    <row r="242" spans="1:9">
      <c r="A242" s="51" t="s">
        <v>752</v>
      </c>
      <c r="B242" s="51">
        <v>3</v>
      </c>
      <c r="C242" s="50">
        <v>1</v>
      </c>
      <c r="D242" s="50" t="str">
        <f t="shared" si="6"/>
        <v>MA-3-1</v>
      </c>
      <c r="F242" s="52" t="s">
        <v>757</v>
      </c>
      <c r="G242" s="52">
        <v>5</v>
      </c>
      <c r="H242" s="50">
        <v>5</v>
      </c>
      <c r="I242" s="50" t="str">
        <f t="shared" si="7"/>
        <v>RA-5-5</v>
      </c>
    </row>
    <row r="243" spans="1:9">
      <c r="A243" s="51" t="s">
        <v>752</v>
      </c>
      <c r="B243" s="51">
        <v>3</v>
      </c>
      <c r="C243" s="50">
        <v>2</v>
      </c>
      <c r="D243" s="50" t="str">
        <f t="shared" si="6"/>
        <v>MA-3-2</v>
      </c>
      <c r="F243" s="52" t="s">
        <v>757</v>
      </c>
      <c r="G243" s="52">
        <v>5</v>
      </c>
      <c r="H243" s="50">
        <v>6</v>
      </c>
      <c r="I243" s="50" t="str">
        <f t="shared" si="7"/>
        <v>RA-5-6</v>
      </c>
    </row>
    <row r="244" spans="1:9">
      <c r="A244" s="51" t="s">
        <v>752</v>
      </c>
      <c r="B244" s="51">
        <v>3</v>
      </c>
      <c r="C244" s="50">
        <v>3</v>
      </c>
      <c r="D244" s="50" t="str">
        <f t="shared" si="6"/>
        <v>MA-3-3</v>
      </c>
      <c r="F244" s="52" t="s">
        <v>757</v>
      </c>
      <c r="G244" s="52">
        <v>5</v>
      </c>
      <c r="H244" s="50">
        <v>8</v>
      </c>
      <c r="I244" s="50" t="str">
        <f t="shared" si="7"/>
        <v>RA-5-8</v>
      </c>
    </row>
    <row r="245" spans="1:9">
      <c r="A245" s="51" t="s">
        <v>752</v>
      </c>
      <c r="B245" s="51">
        <v>4</v>
      </c>
      <c r="D245" s="50" t="str">
        <f t="shared" si="6"/>
        <v>MA-4-0</v>
      </c>
      <c r="F245" s="52" t="s">
        <v>758</v>
      </c>
      <c r="G245" s="52">
        <v>1</v>
      </c>
      <c r="I245" s="50" t="str">
        <f t="shared" si="7"/>
        <v>SA-1-0</v>
      </c>
    </row>
    <row r="246" spans="1:9">
      <c r="A246" s="51" t="s">
        <v>752</v>
      </c>
      <c r="B246" s="51">
        <v>4</v>
      </c>
      <c r="C246" s="50">
        <v>2</v>
      </c>
      <c r="D246" s="50" t="str">
        <f t="shared" si="6"/>
        <v>MA-4-2</v>
      </c>
      <c r="F246" s="52" t="s">
        <v>758</v>
      </c>
      <c r="G246" s="52">
        <v>2</v>
      </c>
      <c r="I246" s="50" t="str">
        <f t="shared" si="7"/>
        <v>SA-2-0</v>
      </c>
    </row>
    <row r="247" spans="1:9">
      <c r="A247" s="51" t="s">
        <v>752</v>
      </c>
      <c r="B247" s="51">
        <v>4</v>
      </c>
      <c r="C247" s="50">
        <v>3</v>
      </c>
      <c r="D247" s="50" t="str">
        <f t="shared" si="6"/>
        <v>MA-4-3</v>
      </c>
      <c r="F247" s="52" t="s">
        <v>758</v>
      </c>
      <c r="G247" s="52">
        <v>3</v>
      </c>
      <c r="I247" s="50" t="str">
        <f t="shared" si="7"/>
        <v>SA-3-0</v>
      </c>
    </row>
    <row r="248" spans="1:9">
      <c r="A248" s="51" t="s">
        <v>752</v>
      </c>
      <c r="B248" s="51">
        <v>4</v>
      </c>
      <c r="C248" s="50">
        <v>6</v>
      </c>
      <c r="D248" s="50" t="str">
        <f t="shared" si="6"/>
        <v>MA-4-6</v>
      </c>
      <c r="F248" s="52" t="s">
        <v>758</v>
      </c>
      <c r="G248" s="52">
        <v>4</v>
      </c>
      <c r="I248" s="50" t="str">
        <f t="shared" si="7"/>
        <v>SA-4-0</v>
      </c>
    </row>
    <row r="249" spans="1:9">
      <c r="A249" s="51" t="s">
        <v>752</v>
      </c>
      <c r="B249" s="51">
        <v>5</v>
      </c>
      <c r="D249" s="50" t="str">
        <f t="shared" si="6"/>
        <v>MA-5-0</v>
      </c>
      <c r="F249" s="52" t="s">
        <v>758</v>
      </c>
      <c r="G249" s="52">
        <v>4</v>
      </c>
      <c r="H249" s="50">
        <v>1</v>
      </c>
      <c r="I249" s="50" t="str">
        <f t="shared" si="7"/>
        <v>SA-4-1</v>
      </c>
    </row>
    <row r="250" spans="1:9">
      <c r="A250" s="51" t="s">
        <v>752</v>
      </c>
      <c r="B250" s="51">
        <v>5</v>
      </c>
      <c r="C250" s="50">
        <v>1</v>
      </c>
      <c r="D250" s="50" t="str">
        <f t="shared" si="6"/>
        <v>MA-5-1</v>
      </c>
      <c r="F250" s="52" t="s">
        <v>758</v>
      </c>
      <c r="G250" s="52">
        <v>4</v>
      </c>
      <c r="H250" s="50">
        <v>2</v>
      </c>
      <c r="I250" s="50" t="str">
        <f t="shared" si="7"/>
        <v>SA-4-2</v>
      </c>
    </row>
    <row r="251" spans="1:9">
      <c r="A251" s="51" t="s">
        <v>752</v>
      </c>
      <c r="B251" s="51">
        <v>6</v>
      </c>
      <c r="D251" s="50" t="str">
        <f t="shared" si="6"/>
        <v>MA-6-0</v>
      </c>
      <c r="F251" s="52" t="s">
        <v>758</v>
      </c>
      <c r="G251" s="52">
        <v>4</v>
      </c>
      <c r="H251" s="50">
        <v>8</v>
      </c>
      <c r="I251" s="50" t="str">
        <f t="shared" si="7"/>
        <v>SA-4-8</v>
      </c>
    </row>
    <row r="252" spans="1:9">
      <c r="A252" s="51" t="s">
        <v>753</v>
      </c>
      <c r="B252" s="51">
        <v>1</v>
      </c>
      <c r="D252" s="50" t="str">
        <f t="shared" si="6"/>
        <v>MP-1-0</v>
      </c>
      <c r="F252" s="52" t="s">
        <v>758</v>
      </c>
      <c r="G252" s="52">
        <v>4</v>
      </c>
      <c r="H252" s="50">
        <v>9</v>
      </c>
      <c r="I252" s="50" t="str">
        <f t="shared" si="7"/>
        <v>SA-4-9</v>
      </c>
    </row>
    <row r="253" spans="1:9">
      <c r="A253" s="51" t="s">
        <v>753</v>
      </c>
      <c r="B253" s="51">
        <v>2</v>
      </c>
      <c r="D253" s="50" t="str">
        <f t="shared" si="6"/>
        <v>MP-2-0</v>
      </c>
      <c r="F253" s="52" t="s">
        <v>758</v>
      </c>
      <c r="G253" s="52">
        <v>4</v>
      </c>
      <c r="H253" s="50">
        <v>10</v>
      </c>
      <c r="I253" s="50" t="str">
        <f t="shared" si="7"/>
        <v>SA-4-10</v>
      </c>
    </row>
    <row r="254" spans="1:9">
      <c r="A254" s="51" t="s">
        <v>753</v>
      </c>
      <c r="B254" s="51">
        <v>3</v>
      </c>
      <c r="D254" s="50" t="str">
        <f t="shared" si="6"/>
        <v>MP-3-0</v>
      </c>
      <c r="F254" s="52" t="s">
        <v>758</v>
      </c>
      <c r="G254" s="52">
        <v>5</v>
      </c>
      <c r="I254" s="50" t="str">
        <f t="shared" si="7"/>
        <v>SA-5-0</v>
      </c>
    </row>
    <row r="255" spans="1:9">
      <c r="A255" s="51" t="s">
        <v>753</v>
      </c>
      <c r="B255" s="51">
        <v>4</v>
      </c>
      <c r="D255" s="50" t="str">
        <f t="shared" si="6"/>
        <v>MP-4-0</v>
      </c>
      <c r="F255" s="52" t="s">
        <v>758</v>
      </c>
      <c r="G255" s="52">
        <v>8</v>
      </c>
      <c r="I255" s="50" t="str">
        <f t="shared" si="7"/>
        <v>SA-8-0</v>
      </c>
    </row>
    <row r="256" spans="1:9">
      <c r="A256" s="51" t="s">
        <v>753</v>
      </c>
      <c r="B256" s="51">
        <v>5</v>
      </c>
      <c r="D256" s="50" t="str">
        <f t="shared" si="6"/>
        <v>MP-5-0</v>
      </c>
      <c r="F256" s="52" t="s">
        <v>758</v>
      </c>
      <c r="G256" s="52">
        <v>9</v>
      </c>
      <c r="I256" s="50" t="str">
        <f t="shared" si="7"/>
        <v>SA-9-0</v>
      </c>
    </row>
    <row r="257" spans="1:9">
      <c r="A257" s="51" t="s">
        <v>753</v>
      </c>
      <c r="B257" s="51">
        <v>5</v>
      </c>
      <c r="C257" s="50">
        <v>4</v>
      </c>
      <c r="D257" s="50" t="str">
        <f t="shared" si="6"/>
        <v>MP-5-4</v>
      </c>
      <c r="F257" s="52" t="s">
        <v>758</v>
      </c>
      <c r="G257" s="52">
        <v>9</v>
      </c>
      <c r="H257" s="50">
        <v>1</v>
      </c>
      <c r="I257" s="50" t="str">
        <f t="shared" si="7"/>
        <v>SA-9-1</v>
      </c>
    </row>
    <row r="258" spans="1:9">
      <c r="A258" s="51" t="s">
        <v>753</v>
      </c>
      <c r="B258" s="51">
        <v>6</v>
      </c>
      <c r="D258" s="50" t="str">
        <f t="shared" si="6"/>
        <v>MP-6-0</v>
      </c>
      <c r="F258" s="52" t="s">
        <v>758</v>
      </c>
      <c r="G258" s="52">
        <v>9</v>
      </c>
      <c r="H258" s="50">
        <v>2</v>
      </c>
      <c r="I258" s="50" t="str">
        <f t="shared" si="7"/>
        <v>SA-9-2</v>
      </c>
    </row>
    <row r="259" spans="1:9">
      <c r="A259" s="51" t="s">
        <v>753</v>
      </c>
      <c r="B259" s="51">
        <v>6</v>
      </c>
      <c r="C259" s="50">
        <v>1</v>
      </c>
      <c r="D259" s="50" t="str">
        <f t="shared" ref="D259:D322" si="8">CONCATENATE(A259,"-",B259,"-",IF(ISBLANK(C259),0,C259))</f>
        <v>MP-6-1</v>
      </c>
      <c r="F259" s="52" t="s">
        <v>758</v>
      </c>
      <c r="G259" s="52">
        <v>9</v>
      </c>
      <c r="H259" s="50">
        <v>4</v>
      </c>
      <c r="I259" s="50" t="str">
        <f t="shared" ref="I259:I322" si="9">CONCATENATE(F259,"-",G259,"-",IF(ISBLANK(H259),0,H259))</f>
        <v>SA-9-4</v>
      </c>
    </row>
    <row r="260" spans="1:9">
      <c r="A260" s="51" t="s">
        <v>753</v>
      </c>
      <c r="B260" s="51">
        <v>6</v>
      </c>
      <c r="C260" s="50">
        <v>2</v>
      </c>
      <c r="D260" s="50" t="str">
        <f t="shared" si="8"/>
        <v>MP-6-2</v>
      </c>
      <c r="F260" s="52" t="s">
        <v>758</v>
      </c>
      <c r="G260" s="52">
        <v>9</v>
      </c>
      <c r="H260" s="50">
        <v>5</v>
      </c>
      <c r="I260" s="50" t="str">
        <f t="shared" si="9"/>
        <v>SA-9-5</v>
      </c>
    </row>
    <row r="261" spans="1:9">
      <c r="A261" s="51" t="s">
        <v>753</v>
      </c>
      <c r="B261" s="51">
        <v>6</v>
      </c>
      <c r="C261" s="50">
        <v>3</v>
      </c>
      <c r="D261" s="50" t="str">
        <f t="shared" si="8"/>
        <v>MP-6-3</v>
      </c>
      <c r="F261" s="52" t="s">
        <v>758</v>
      </c>
      <c r="G261" s="52">
        <v>10</v>
      </c>
      <c r="I261" s="50" t="str">
        <f t="shared" si="9"/>
        <v>SA-10-0</v>
      </c>
    </row>
    <row r="262" spans="1:9">
      <c r="A262" s="51" t="s">
        <v>753</v>
      </c>
      <c r="B262" s="51">
        <v>7</v>
      </c>
      <c r="D262" s="50" t="str">
        <f t="shared" si="8"/>
        <v>MP-7-0</v>
      </c>
      <c r="F262" s="52" t="s">
        <v>758</v>
      </c>
      <c r="G262" s="52">
        <v>10</v>
      </c>
      <c r="H262" s="50">
        <v>1</v>
      </c>
      <c r="I262" s="50" t="str">
        <f t="shared" si="9"/>
        <v>SA-10-1</v>
      </c>
    </row>
    <row r="263" spans="1:9">
      <c r="A263" s="51" t="s">
        <v>753</v>
      </c>
      <c r="B263" s="51">
        <v>7</v>
      </c>
      <c r="C263" s="50">
        <v>1</v>
      </c>
      <c r="D263" s="50" t="str">
        <f t="shared" si="8"/>
        <v>MP-7-1</v>
      </c>
      <c r="F263" s="52" t="s">
        <v>758</v>
      </c>
      <c r="G263" s="52">
        <v>11</v>
      </c>
      <c r="I263" s="50" t="str">
        <f t="shared" si="9"/>
        <v>SA-11-0</v>
      </c>
    </row>
    <row r="264" spans="1:9">
      <c r="A264" s="51" t="s">
        <v>754</v>
      </c>
      <c r="B264" s="51">
        <v>1</v>
      </c>
      <c r="D264" s="50" t="str">
        <f t="shared" si="8"/>
        <v>PE-1-0</v>
      </c>
      <c r="F264" s="52" t="s">
        <v>758</v>
      </c>
      <c r="G264" s="52">
        <v>11</v>
      </c>
      <c r="H264" s="50">
        <v>1</v>
      </c>
      <c r="I264" s="50" t="str">
        <f t="shared" si="9"/>
        <v>SA-11-1</v>
      </c>
    </row>
    <row r="265" spans="1:9">
      <c r="A265" s="51" t="s">
        <v>754</v>
      </c>
      <c r="B265" s="51">
        <v>2</v>
      </c>
      <c r="D265" s="50" t="str">
        <f t="shared" si="8"/>
        <v>PE-2-0</v>
      </c>
      <c r="F265" s="52" t="s">
        <v>758</v>
      </c>
      <c r="G265" s="52">
        <v>11</v>
      </c>
      <c r="H265" s="50">
        <v>2</v>
      </c>
      <c r="I265" s="50" t="str">
        <f t="shared" si="9"/>
        <v>SA-11-2</v>
      </c>
    </row>
    <row r="266" spans="1:9">
      <c r="A266" s="51" t="s">
        <v>754</v>
      </c>
      <c r="B266" s="51">
        <v>3</v>
      </c>
      <c r="D266" s="50" t="str">
        <f t="shared" si="8"/>
        <v>PE-3-0</v>
      </c>
      <c r="F266" s="52" t="s">
        <v>758</v>
      </c>
      <c r="G266" s="52">
        <v>11</v>
      </c>
      <c r="H266" s="50">
        <v>8</v>
      </c>
      <c r="I266" s="50" t="str">
        <f t="shared" si="9"/>
        <v>SA-11-8</v>
      </c>
    </row>
    <row r="267" spans="1:9">
      <c r="A267" s="51" t="s">
        <v>754</v>
      </c>
      <c r="B267" s="51">
        <v>3</v>
      </c>
      <c r="C267" s="50">
        <v>1</v>
      </c>
      <c r="D267" s="50" t="str">
        <f t="shared" si="8"/>
        <v>PE-3-1</v>
      </c>
      <c r="F267" s="52" t="s">
        <v>759</v>
      </c>
      <c r="G267" s="52">
        <v>1</v>
      </c>
      <c r="I267" s="50" t="str">
        <f t="shared" si="9"/>
        <v>SC-1-0</v>
      </c>
    </row>
    <row r="268" spans="1:9">
      <c r="A268" s="51" t="s">
        <v>754</v>
      </c>
      <c r="B268" s="51">
        <v>4</v>
      </c>
      <c r="D268" s="50" t="str">
        <f t="shared" si="8"/>
        <v>PE-4-0</v>
      </c>
      <c r="F268" s="52" t="s">
        <v>759</v>
      </c>
      <c r="G268" s="52">
        <v>2</v>
      </c>
      <c r="I268" s="50" t="str">
        <f t="shared" si="9"/>
        <v>SC-2-0</v>
      </c>
    </row>
    <row r="269" spans="1:9">
      <c r="A269" s="51" t="s">
        <v>754</v>
      </c>
      <c r="B269" s="51">
        <v>5</v>
      </c>
      <c r="D269" s="50" t="str">
        <f t="shared" si="8"/>
        <v>PE-5-0</v>
      </c>
      <c r="F269" s="52" t="s">
        <v>759</v>
      </c>
      <c r="G269" s="52">
        <v>4</v>
      </c>
      <c r="I269" s="50" t="str">
        <f t="shared" si="9"/>
        <v>SC-4-0</v>
      </c>
    </row>
    <row r="270" spans="1:9">
      <c r="A270" s="51" t="s">
        <v>754</v>
      </c>
      <c r="B270" s="51">
        <v>6</v>
      </c>
      <c r="D270" s="50" t="str">
        <f t="shared" si="8"/>
        <v>PE-6-0</v>
      </c>
      <c r="F270" s="52" t="s">
        <v>759</v>
      </c>
      <c r="G270" s="52">
        <v>5</v>
      </c>
      <c r="I270" s="50" t="str">
        <f t="shared" si="9"/>
        <v>SC-5-0</v>
      </c>
    </row>
    <row r="271" spans="1:9">
      <c r="A271" s="51" t="s">
        <v>754</v>
      </c>
      <c r="B271" s="51">
        <v>6</v>
      </c>
      <c r="C271" s="50">
        <v>1</v>
      </c>
      <c r="D271" s="50" t="str">
        <f t="shared" si="8"/>
        <v>PE-6-1</v>
      </c>
      <c r="F271" s="52" t="s">
        <v>759</v>
      </c>
      <c r="G271" s="52">
        <v>6</v>
      </c>
      <c r="I271" s="50" t="str">
        <f t="shared" si="9"/>
        <v>SC-6-0</v>
      </c>
    </row>
    <row r="272" spans="1:9">
      <c r="A272" s="51" t="s">
        <v>754</v>
      </c>
      <c r="B272" s="51">
        <v>6</v>
      </c>
      <c r="C272" s="50">
        <v>4</v>
      </c>
      <c r="D272" s="50" t="str">
        <f t="shared" si="8"/>
        <v>PE-6-4</v>
      </c>
      <c r="F272" s="52" t="s">
        <v>759</v>
      </c>
      <c r="G272" s="52">
        <v>7</v>
      </c>
      <c r="I272" s="50" t="str">
        <f t="shared" si="9"/>
        <v>SC-7-0</v>
      </c>
    </row>
    <row r="273" spans="1:9">
      <c r="A273" s="51" t="s">
        <v>754</v>
      </c>
      <c r="B273" s="51">
        <v>8</v>
      </c>
      <c r="D273" s="50" t="str">
        <f t="shared" si="8"/>
        <v>PE-8-0</v>
      </c>
      <c r="F273" s="52" t="s">
        <v>759</v>
      </c>
      <c r="G273" s="52">
        <v>7</v>
      </c>
      <c r="H273" s="50">
        <v>3</v>
      </c>
      <c r="I273" s="50" t="str">
        <f t="shared" si="9"/>
        <v>SC-7-3</v>
      </c>
    </row>
    <row r="274" spans="1:9">
      <c r="A274" s="51" t="s">
        <v>754</v>
      </c>
      <c r="B274" s="51">
        <v>8</v>
      </c>
      <c r="C274" s="50">
        <v>1</v>
      </c>
      <c r="D274" s="50" t="str">
        <f t="shared" si="8"/>
        <v>PE-8-1</v>
      </c>
      <c r="F274" s="52" t="s">
        <v>759</v>
      </c>
      <c r="G274" s="52">
        <v>7</v>
      </c>
      <c r="H274" s="50">
        <v>4</v>
      </c>
      <c r="I274" s="50" t="str">
        <f t="shared" si="9"/>
        <v>SC-7-4</v>
      </c>
    </row>
    <row r="275" spans="1:9">
      <c r="A275" s="51" t="s">
        <v>754</v>
      </c>
      <c r="B275" s="51">
        <v>9</v>
      </c>
      <c r="D275" s="50" t="str">
        <f t="shared" si="8"/>
        <v>PE-9-0</v>
      </c>
      <c r="F275" s="52" t="s">
        <v>759</v>
      </c>
      <c r="G275" s="52">
        <v>7</v>
      </c>
      <c r="H275" s="50">
        <v>5</v>
      </c>
      <c r="I275" s="50" t="str">
        <f t="shared" si="9"/>
        <v>SC-7-5</v>
      </c>
    </row>
    <row r="276" spans="1:9">
      <c r="A276" s="51" t="s">
        <v>754</v>
      </c>
      <c r="B276" s="51">
        <v>10</v>
      </c>
      <c r="D276" s="50" t="str">
        <f t="shared" si="8"/>
        <v>PE-10-0</v>
      </c>
      <c r="F276" s="52" t="s">
        <v>759</v>
      </c>
      <c r="G276" s="52">
        <v>7</v>
      </c>
      <c r="H276" s="50">
        <v>7</v>
      </c>
      <c r="I276" s="50" t="str">
        <f t="shared" si="9"/>
        <v>SC-7-7</v>
      </c>
    </row>
    <row r="277" spans="1:9">
      <c r="A277" s="51" t="s">
        <v>754</v>
      </c>
      <c r="B277" s="51">
        <v>11</v>
      </c>
      <c r="D277" s="50" t="str">
        <f t="shared" si="8"/>
        <v>PE-11-0</v>
      </c>
      <c r="F277" s="52" t="s">
        <v>759</v>
      </c>
      <c r="G277" s="52">
        <v>7</v>
      </c>
      <c r="H277" s="50">
        <v>8</v>
      </c>
      <c r="I277" s="50" t="str">
        <f t="shared" si="9"/>
        <v>SC-7-8</v>
      </c>
    </row>
    <row r="278" spans="1:9">
      <c r="A278" s="51" t="s">
        <v>754</v>
      </c>
      <c r="B278" s="51">
        <v>11</v>
      </c>
      <c r="C278" s="50">
        <v>1</v>
      </c>
      <c r="D278" s="50" t="str">
        <f t="shared" si="8"/>
        <v>PE-11-1</v>
      </c>
      <c r="F278" s="52" t="s">
        <v>759</v>
      </c>
      <c r="G278" s="52">
        <v>7</v>
      </c>
      <c r="H278" s="50">
        <v>12</v>
      </c>
      <c r="I278" s="50" t="str">
        <f t="shared" si="9"/>
        <v>SC-7-12</v>
      </c>
    </row>
    <row r="279" spans="1:9">
      <c r="A279" s="51" t="s">
        <v>754</v>
      </c>
      <c r="B279" s="51">
        <v>12</v>
      </c>
      <c r="D279" s="50" t="str">
        <f t="shared" si="8"/>
        <v>PE-12-0</v>
      </c>
      <c r="F279" s="52" t="s">
        <v>759</v>
      </c>
      <c r="G279" s="52">
        <v>7</v>
      </c>
      <c r="H279" s="50">
        <v>13</v>
      </c>
      <c r="I279" s="50" t="str">
        <f t="shared" si="9"/>
        <v>SC-7-13</v>
      </c>
    </row>
    <row r="280" spans="1:9">
      <c r="A280" s="51" t="s">
        <v>754</v>
      </c>
      <c r="B280" s="51">
        <v>13</v>
      </c>
      <c r="D280" s="50" t="str">
        <f t="shared" si="8"/>
        <v>PE-13-0</v>
      </c>
      <c r="F280" s="52" t="s">
        <v>759</v>
      </c>
      <c r="G280" s="52">
        <v>7</v>
      </c>
      <c r="H280" s="50">
        <v>18</v>
      </c>
      <c r="I280" s="50" t="str">
        <f t="shared" si="9"/>
        <v>SC-7-18</v>
      </c>
    </row>
    <row r="281" spans="1:9">
      <c r="A281" s="51" t="s">
        <v>754</v>
      </c>
      <c r="B281" s="51">
        <v>13</v>
      </c>
      <c r="C281" s="50">
        <v>1</v>
      </c>
      <c r="D281" s="50" t="str">
        <f t="shared" si="8"/>
        <v>PE-13-1</v>
      </c>
      <c r="F281" s="52" t="s">
        <v>759</v>
      </c>
      <c r="G281" s="52">
        <v>8</v>
      </c>
      <c r="I281" s="50" t="str">
        <f t="shared" si="9"/>
        <v>SC-8-0</v>
      </c>
    </row>
    <row r="282" spans="1:9">
      <c r="A282" s="51" t="s">
        <v>754</v>
      </c>
      <c r="B282" s="51">
        <v>13</v>
      </c>
      <c r="C282" s="50">
        <v>2</v>
      </c>
      <c r="D282" s="50" t="str">
        <f t="shared" si="8"/>
        <v>PE-13-2</v>
      </c>
      <c r="F282" s="52" t="s">
        <v>759</v>
      </c>
      <c r="G282" s="52">
        <v>8</v>
      </c>
      <c r="H282" s="50">
        <v>1</v>
      </c>
      <c r="I282" s="50" t="str">
        <f t="shared" si="9"/>
        <v>SC-8-1</v>
      </c>
    </row>
    <row r="283" spans="1:9">
      <c r="A283" s="51" t="s">
        <v>754</v>
      </c>
      <c r="B283" s="51">
        <v>13</v>
      </c>
      <c r="C283" s="50">
        <v>3</v>
      </c>
      <c r="D283" s="50" t="str">
        <f t="shared" si="8"/>
        <v>PE-13-3</v>
      </c>
      <c r="F283" s="52" t="s">
        <v>759</v>
      </c>
      <c r="G283" s="52">
        <v>10</v>
      </c>
      <c r="I283" s="50" t="str">
        <f t="shared" si="9"/>
        <v>SC-10-0</v>
      </c>
    </row>
    <row r="284" spans="1:9">
      <c r="A284" s="51" t="s">
        <v>754</v>
      </c>
      <c r="B284" s="51">
        <v>14</v>
      </c>
      <c r="D284" s="50" t="str">
        <f t="shared" si="8"/>
        <v>PE-14-0</v>
      </c>
      <c r="F284" s="52" t="s">
        <v>759</v>
      </c>
      <c r="G284" s="52">
        <v>12</v>
      </c>
      <c r="I284" s="50" t="str">
        <f t="shared" si="9"/>
        <v>SC-12-0</v>
      </c>
    </row>
    <row r="285" spans="1:9">
      <c r="A285" s="51" t="s">
        <v>754</v>
      </c>
      <c r="B285" s="51">
        <v>14</v>
      </c>
      <c r="C285" s="50">
        <v>2</v>
      </c>
      <c r="D285" s="50" t="str">
        <f t="shared" si="8"/>
        <v>PE-14-2</v>
      </c>
      <c r="F285" s="52" t="s">
        <v>759</v>
      </c>
      <c r="G285" s="52">
        <v>12</v>
      </c>
      <c r="H285" s="50">
        <v>2</v>
      </c>
      <c r="I285" s="50" t="str">
        <f t="shared" si="9"/>
        <v>SC-12-2</v>
      </c>
    </row>
    <row r="286" spans="1:9">
      <c r="A286" s="51" t="s">
        <v>754</v>
      </c>
      <c r="B286" s="51">
        <v>15</v>
      </c>
      <c r="D286" s="50" t="str">
        <f t="shared" si="8"/>
        <v>PE-15-0</v>
      </c>
      <c r="F286" s="52" t="s">
        <v>759</v>
      </c>
      <c r="G286" s="52">
        <v>12</v>
      </c>
      <c r="H286" s="50">
        <v>3</v>
      </c>
      <c r="I286" s="50" t="str">
        <f t="shared" si="9"/>
        <v>SC-12-3</v>
      </c>
    </row>
    <row r="287" spans="1:9">
      <c r="A287" s="51" t="s">
        <v>754</v>
      </c>
      <c r="B287" s="51">
        <v>15</v>
      </c>
      <c r="C287" s="50">
        <v>1</v>
      </c>
      <c r="D287" s="50" t="str">
        <f t="shared" si="8"/>
        <v>PE-15-1</v>
      </c>
      <c r="F287" s="52" t="s">
        <v>759</v>
      </c>
      <c r="G287" s="52">
        <v>13</v>
      </c>
      <c r="I287" s="50" t="str">
        <f t="shared" si="9"/>
        <v>SC-13-0</v>
      </c>
    </row>
    <row r="288" spans="1:9">
      <c r="A288" s="51" t="s">
        <v>754</v>
      </c>
      <c r="B288" s="51">
        <v>16</v>
      </c>
      <c r="D288" s="50" t="str">
        <f t="shared" si="8"/>
        <v>PE-16-0</v>
      </c>
      <c r="F288" s="52" t="s">
        <v>759</v>
      </c>
      <c r="G288" s="52">
        <v>15</v>
      </c>
      <c r="I288" s="50" t="str">
        <f t="shared" si="9"/>
        <v>SC-15-0</v>
      </c>
    </row>
    <row r="289" spans="1:9">
      <c r="A289" s="51" t="s">
        <v>754</v>
      </c>
      <c r="B289" s="51">
        <v>17</v>
      </c>
      <c r="D289" s="50" t="str">
        <f t="shared" si="8"/>
        <v>PE-17-0</v>
      </c>
      <c r="F289" s="52" t="s">
        <v>759</v>
      </c>
      <c r="G289" s="52">
        <v>17</v>
      </c>
      <c r="I289" s="50" t="str">
        <f t="shared" si="9"/>
        <v>SC-17-0</v>
      </c>
    </row>
    <row r="290" spans="1:9">
      <c r="A290" s="51" t="s">
        <v>754</v>
      </c>
      <c r="B290" s="51">
        <v>18</v>
      </c>
      <c r="D290" s="50" t="str">
        <f t="shared" si="8"/>
        <v>PE-18-0</v>
      </c>
      <c r="F290" s="52" t="s">
        <v>759</v>
      </c>
      <c r="G290" s="52">
        <v>18</v>
      </c>
      <c r="I290" s="50" t="str">
        <f t="shared" si="9"/>
        <v>SC-18-0</v>
      </c>
    </row>
    <row r="291" spans="1:9">
      <c r="A291" s="51" t="s">
        <v>755</v>
      </c>
      <c r="B291" s="51">
        <v>1</v>
      </c>
      <c r="D291" s="50" t="str">
        <f t="shared" si="8"/>
        <v>PL-1-0</v>
      </c>
      <c r="F291" s="52" t="s">
        <v>759</v>
      </c>
      <c r="G291" s="52">
        <v>19</v>
      </c>
      <c r="I291" s="50" t="str">
        <f t="shared" si="9"/>
        <v>SC-19-0</v>
      </c>
    </row>
    <row r="292" spans="1:9">
      <c r="A292" s="51" t="s">
        <v>755</v>
      </c>
      <c r="B292" s="51">
        <v>2</v>
      </c>
      <c r="D292" s="50" t="str">
        <f t="shared" si="8"/>
        <v>PL-2-0</v>
      </c>
      <c r="F292" s="52" t="s">
        <v>759</v>
      </c>
      <c r="G292" s="52">
        <v>20</v>
      </c>
      <c r="I292" s="50" t="str">
        <f t="shared" si="9"/>
        <v>SC-20-0</v>
      </c>
    </row>
    <row r="293" spans="1:9">
      <c r="A293" s="51" t="s">
        <v>755</v>
      </c>
      <c r="B293" s="51">
        <v>2</v>
      </c>
      <c r="C293" s="50">
        <v>3</v>
      </c>
      <c r="D293" s="50" t="str">
        <f t="shared" si="8"/>
        <v>PL-2-3</v>
      </c>
      <c r="F293" s="52" t="s">
        <v>759</v>
      </c>
      <c r="G293" s="52">
        <v>21</v>
      </c>
      <c r="I293" s="50" t="str">
        <f t="shared" si="9"/>
        <v>SC-21-0</v>
      </c>
    </row>
    <row r="294" spans="1:9">
      <c r="A294" s="51" t="s">
        <v>755</v>
      </c>
      <c r="B294" s="51">
        <v>4</v>
      </c>
      <c r="D294" s="50" t="str">
        <f t="shared" si="8"/>
        <v>PL-4-0</v>
      </c>
      <c r="F294" s="52" t="s">
        <v>759</v>
      </c>
      <c r="G294" s="52">
        <v>22</v>
      </c>
      <c r="I294" s="50" t="str">
        <f t="shared" si="9"/>
        <v>SC-22-0</v>
      </c>
    </row>
    <row r="295" spans="1:9">
      <c r="A295" s="51" t="s">
        <v>755</v>
      </c>
      <c r="B295" s="51">
        <v>4</v>
      </c>
      <c r="C295" s="50">
        <v>1</v>
      </c>
      <c r="D295" s="50" t="str">
        <f t="shared" si="8"/>
        <v>PL-4-1</v>
      </c>
      <c r="F295" s="52" t="s">
        <v>759</v>
      </c>
      <c r="G295" s="52">
        <v>23</v>
      </c>
      <c r="I295" s="50" t="str">
        <f t="shared" si="9"/>
        <v>SC-23-0</v>
      </c>
    </row>
    <row r="296" spans="1:9">
      <c r="A296" s="51" t="s">
        <v>755</v>
      </c>
      <c r="B296" s="51">
        <v>8</v>
      </c>
      <c r="D296" s="50" t="str">
        <f t="shared" si="8"/>
        <v>PL-8-0</v>
      </c>
      <c r="F296" s="52" t="s">
        <v>759</v>
      </c>
      <c r="G296" s="52">
        <v>28</v>
      </c>
      <c r="I296" s="50" t="str">
        <f t="shared" si="9"/>
        <v>SC-28-0</v>
      </c>
    </row>
    <row r="297" spans="1:9">
      <c r="A297" s="51" t="s">
        <v>756</v>
      </c>
      <c r="B297" s="51">
        <v>1</v>
      </c>
      <c r="D297" s="50" t="str">
        <f t="shared" si="8"/>
        <v>PS-1-0</v>
      </c>
      <c r="F297" s="52" t="s">
        <v>759</v>
      </c>
      <c r="G297" s="52">
        <v>28</v>
      </c>
      <c r="H297" s="50">
        <v>1</v>
      </c>
      <c r="I297" s="50" t="str">
        <f t="shared" si="9"/>
        <v>SC-28-1</v>
      </c>
    </row>
    <row r="298" spans="1:9">
      <c r="A298" s="51" t="s">
        <v>756</v>
      </c>
      <c r="B298" s="51">
        <v>2</v>
      </c>
      <c r="D298" s="50" t="str">
        <f t="shared" si="8"/>
        <v>PS-2-0</v>
      </c>
      <c r="F298" s="52" t="s">
        <v>759</v>
      </c>
      <c r="G298" s="52">
        <v>39</v>
      </c>
      <c r="I298" s="50" t="str">
        <f t="shared" si="9"/>
        <v>SC-39-0</v>
      </c>
    </row>
    <row r="299" spans="1:9">
      <c r="A299" s="51" t="s">
        <v>756</v>
      </c>
      <c r="B299" s="51">
        <v>3</v>
      </c>
      <c r="D299" s="50" t="str">
        <f t="shared" si="8"/>
        <v>PS-3-0</v>
      </c>
      <c r="F299" s="52" t="s">
        <v>760</v>
      </c>
      <c r="G299" s="52">
        <v>1</v>
      </c>
      <c r="I299" s="50" t="str">
        <f t="shared" si="9"/>
        <v>SI-1-0</v>
      </c>
    </row>
    <row r="300" spans="1:9">
      <c r="A300" s="51" t="s">
        <v>756</v>
      </c>
      <c r="B300" s="51">
        <v>3</v>
      </c>
      <c r="C300" s="50">
        <v>3</v>
      </c>
      <c r="D300" s="50" t="str">
        <f t="shared" si="8"/>
        <v>PS-3-3</v>
      </c>
      <c r="F300" s="52" t="s">
        <v>760</v>
      </c>
      <c r="G300" s="52">
        <v>2</v>
      </c>
      <c r="I300" s="50" t="str">
        <f t="shared" si="9"/>
        <v>SI-2-0</v>
      </c>
    </row>
    <row r="301" spans="1:9">
      <c r="A301" s="51" t="s">
        <v>756</v>
      </c>
      <c r="B301" s="51">
        <v>4</v>
      </c>
      <c r="D301" s="50" t="str">
        <f t="shared" si="8"/>
        <v>PS-4-0</v>
      </c>
      <c r="F301" s="52" t="s">
        <v>760</v>
      </c>
      <c r="G301" s="52">
        <v>2</v>
      </c>
      <c r="H301" s="50">
        <v>2</v>
      </c>
      <c r="I301" s="50" t="str">
        <f t="shared" si="9"/>
        <v>SI-2-2</v>
      </c>
    </row>
    <row r="302" spans="1:9">
      <c r="A302" s="51" t="s">
        <v>756</v>
      </c>
      <c r="B302" s="51">
        <v>4</v>
      </c>
      <c r="C302" s="50">
        <v>2</v>
      </c>
      <c r="D302" s="50" t="str">
        <f t="shared" si="8"/>
        <v>PS-4-2</v>
      </c>
      <c r="F302" s="52" t="s">
        <v>760</v>
      </c>
      <c r="G302" s="52">
        <v>2</v>
      </c>
      <c r="H302" s="50">
        <v>3</v>
      </c>
      <c r="I302" s="50" t="str">
        <f t="shared" si="9"/>
        <v>SI-2-3</v>
      </c>
    </row>
    <row r="303" spans="1:9">
      <c r="A303" s="51" t="s">
        <v>756</v>
      </c>
      <c r="B303" s="51">
        <v>5</v>
      </c>
      <c r="D303" s="50" t="str">
        <f t="shared" si="8"/>
        <v>PS-5-0</v>
      </c>
      <c r="F303" s="52" t="s">
        <v>760</v>
      </c>
      <c r="G303" s="52">
        <v>3</v>
      </c>
      <c r="I303" s="50" t="str">
        <f t="shared" si="9"/>
        <v>SI-3-0</v>
      </c>
    </row>
    <row r="304" spans="1:9">
      <c r="A304" s="51" t="s">
        <v>756</v>
      </c>
      <c r="B304" s="51">
        <v>6</v>
      </c>
      <c r="D304" s="50" t="str">
        <f t="shared" si="8"/>
        <v>PS-6-0</v>
      </c>
      <c r="F304" s="52" t="s">
        <v>760</v>
      </c>
      <c r="G304" s="52">
        <v>3</v>
      </c>
      <c r="H304" s="50">
        <v>1</v>
      </c>
      <c r="I304" s="50" t="str">
        <f t="shared" si="9"/>
        <v>SI-3-1</v>
      </c>
    </row>
    <row r="305" spans="1:9">
      <c r="A305" s="51" t="s">
        <v>756</v>
      </c>
      <c r="B305" s="51">
        <v>7</v>
      </c>
      <c r="D305" s="50" t="str">
        <f t="shared" si="8"/>
        <v>PS-7-0</v>
      </c>
      <c r="F305" s="52" t="s">
        <v>760</v>
      </c>
      <c r="G305" s="52">
        <v>3</v>
      </c>
      <c r="H305" s="50">
        <v>2</v>
      </c>
      <c r="I305" s="50" t="str">
        <f t="shared" si="9"/>
        <v>SI-3-2</v>
      </c>
    </row>
    <row r="306" spans="1:9">
      <c r="A306" s="51" t="s">
        <v>756</v>
      </c>
      <c r="B306" s="51">
        <v>8</v>
      </c>
      <c r="D306" s="50" t="str">
        <f t="shared" si="8"/>
        <v>PS-8-0</v>
      </c>
      <c r="F306" s="52" t="s">
        <v>760</v>
      </c>
      <c r="G306" s="52">
        <v>3</v>
      </c>
      <c r="H306" s="50">
        <v>7</v>
      </c>
      <c r="I306" s="50" t="str">
        <f t="shared" si="9"/>
        <v>SI-3-7</v>
      </c>
    </row>
    <row r="307" spans="1:9">
      <c r="A307" s="51" t="s">
        <v>757</v>
      </c>
      <c r="B307" s="51">
        <v>1</v>
      </c>
      <c r="D307" s="50" t="str">
        <f t="shared" si="8"/>
        <v>RA-1-0</v>
      </c>
      <c r="F307" s="52" t="s">
        <v>760</v>
      </c>
      <c r="G307" s="52">
        <v>4</v>
      </c>
      <c r="I307" s="50" t="str">
        <f t="shared" si="9"/>
        <v>SI-4-0</v>
      </c>
    </row>
    <row r="308" spans="1:9">
      <c r="A308" s="51" t="s">
        <v>757</v>
      </c>
      <c r="B308" s="51">
        <v>2</v>
      </c>
      <c r="D308" s="50" t="str">
        <f t="shared" si="8"/>
        <v>RA-2-0</v>
      </c>
      <c r="F308" s="52" t="s">
        <v>760</v>
      </c>
      <c r="G308" s="52">
        <v>4</v>
      </c>
      <c r="H308" s="50">
        <v>1</v>
      </c>
      <c r="I308" s="50" t="str">
        <f t="shared" si="9"/>
        <v>SI-4-1</v>
      </c>
    </row>
    <row r="309" spans="1:9">
      <c r="A309" s="51" t="s">
        <v>757</v>
      </c>
      <c r="B309" s="51">
        <v>3</v>
      </c>
      <c r="D309" s="50" t="str">
        <f t="shared" si="8"/>
        <v>RA-3-0</v>
      </c>
      <c r="F309" s="52" t="s">
        <v>760</v>
      </c>
      <c r="G309" s="52">
        <v>4</v>
      </c>
      <c r="H309" s="50">
        <v>2</v>
      </c>
      <c r="I309" s="50" t="str">
        <f t="shared" si="9"/>
        <v>SI-4-2</v>
      </c>
    </row>
    <row r="310" spans="1:9">
      <c r="A310" s="51" t="s">
        <v>757</v>
      </c>
      <c r="B310" s="51">
        <v>5</v>
      </c>
      <c r="D310" s="50" t="str">
        <f t="shared" si="8"/>
        <v>RA-5-0</v>
      </c>
      <c r="F310" s="52" t="s">
        <v>760</v>
      </c>
      <c r="G310" s="52">
        <v>4</v>
      </c>
      <c r="H310" s="50">
        <v>4</v>
      </c>
      <c r="I310" s="50" t="str">
        <f t="shared" si="9"/>
        <v>SI-4-4</v>
      </c>
    </row>
    <row r="311" spans="1:9">
      <c r="A311" s="51" t="s">
        <v>757</v>
      </c>
      <c r="B311" s="51">
        <v>5</v>
      </c>
      <c r="C311" s="50">
        <v>1</v>
      </c>
      <c r="D311" s="50" t="str">
        <f t="shared" si="8"/>
        <v>RA-5-1</v>
      </c>
      <c r="F311" s="52" t="s">
        <v>760</v>
      </c>
      <c r="G311" s="52">
        <v>4</v>
      </c>
      <c r="H311" s="50">
        <v>5</v>
      </c>
      <c r="I311" s="50" t="str">
        <f t="shared" si="9"/>
        <v>SI-4-5</v>
      </c>
    </row>
    <row r="312" spans="1:9">
      <c r="A312" s="51" t="s">
        <v>757</v>
      </c>
      <c r="B312" s="51">
        <v>5</v>
      </c>
      <c r="C312" s="50">
        <v>2</v>
      </c>
      <c r="D312" s="50" t="str">
        <f t="shared" si="8"/>
        <v>RA-5-2</v>
      </c>
      <c r="F312" s="52" t="s">
        <v>760</v>
      </c>
      <c r="G312" s="52">
        <v>4</v>
      </c>
      <c r="H312" s="50">
        <v>14</v>
      </c>
      <c r="I312" s="50" t="str">
        <f t="shared" si="9"/>
        <v>SI-4-14</v>
      </c>
    </row>
    <row r="313" spans="1:9">
      <c r="A313" s="51" t="s">
        <v>757</v>
      </c>
      <c r="B313" s="51">
        <v>5</v>
      </c>
      <c r="C313" s="50">
        <v>3</v>
      </c>
      <c r="D313" s="50" t="str">
        <f t="shared" si="8"/>
        <v>RA-5-3</v>
      </c>
      <c r="F313" s="52" t="s">
        <v>760</v>
      </c>
      <c r="G313" s="52">
        <v>4</v>
      </c>
      <c r="H313" s="50">
        <v>16</v>
      </c>
      <c r="I313" s="50" t="str">
        <f t="shared" si="9"/>
        <v>SI-4-16</v>
      </c>
    </row>
    <row r="314" spans="1:9">
      <c r="A314" s="51" t="s">
        <v>757</v>
      </c>
      <c r="B314" s="51">
        <v>5</v>
      </c>
      <c r="C314" s="50">
        <v>4</v>
      </c>
      <c r="D314" s="50" t="str">
        <f t="shared" si="8"/>
        <v>RA-5-4</v>
      </c>
      <c r="F314" s="52" t="s">
        <v>760</v>
      </c>
      <c r="G314" s="52">
        <v>4</v>
      </c>
      <c r="H314" s="50">
        <v>23</v>
      </c>
      <c r="I314" s="50" t="str">
        <f t="shared" si="9"/>
        <v>SI-4-23</v>
      </c>
    </row>
    <row r="315" spans="1:9">
      <c r="A315" s="51" t="s">
        <v>757</v>
      </c>
      <c r="B315" s="51">
        <v>5</v>
      </c>
      <c r="C315" s="50">
        <v>5</v>
      </c>
      <c r="D315" s="50" t="str">
        <f t="shared" si="8"/>
        <v>RA-5-5</v>
      </c>
      <c r="F315" s="52" t="s">
        <v>760</v>
      </c>
      <c r="G315" s="52">
        <v>5</v>
      </c>
      <c r="I315" s="50" t="str">
        <f t="shared" si="9"/>
        <v>SI-5-0</v>
      </c>
    </row>
    <row r="316" spans="1:9">
      <c r="A316" s="51" t="s">
        <v>757</v>
      </c>
      <c r="B316" s="51">
        <v>5</v>
      </c>
      <c r="C316" s="50">
        <v>6</v>
      </c>
      <c r="D316" s="50" t="str">
        <f t="shared" si="8"/>
        <v>RA-5-6</v>
      </c>
      <c r="F316" s="52" t="s">
        <v>760</v>
      </c>
      <c r="G316" s="52">
        <v>6</v>
      </c>
      <c r="I316" s="50" t="str">
        <f t="shared" si="9"/>
        <v>SI-6-0</v>
      </c>
    </row>
    <row r="317" spans="1:9">
      <c r="A317" s="51" t="s">
        <v>757</v>
      </c>
      <c r="B317" s="51">
        <v>5</v>
      </c>
      <c r="C317" s="50">
        <v>8</v>
      </c>
      <c r="D317" s="50" t="str">
        <f t="shared" si="8"/>
        <v>RA-5-8</v>
      </c>
      <c r="F317" s="52" t="s">
        <v>760</v>
      </c>
      <c r="G317" s="52">
        <v>7</v>
      </c>
      <c r="I317" s="50" t="str">
        <f t="shared" si="9"/>
        <v>SI-7-0</v>
      </c>
    </row>
    <row r="318" spans="1:9">
      <c r="A318" s="51" t="s">
        <v>757</v>
      </c>
      <c r="B318" s="51">
        <v>5</v>
      </c>
      <c r="C318" s="50">
        <v>10</v>
      </c>
      <c r="D318" s="50" t="str">
        <f t="shared" si="8"/>
        <v>RA-5-10</v>
      </c>
      <c r="F318" s="52" t="s">
        <v>760</v>
      </c>
      <c r="G318" s="52">
        <v>7</v>
      </c>
      <c r="H318" s="50">
        <v>1</v>
      </c>
      <c r="I318" s="50" t="str">
        <f t="shared" si="9"/>
        <v>SI-7-1</v>
      </c>
    </row>
    <row r="319" spans="1:9">
      <c r="A319" s="51" t="s">
        <v>758</v>
      </c>
      <c r="B319" s="51">
        <v>1</v>
      </c>
      <c r="D319" s="50" t="str">
        <f t="shared" si="8"/>
        <v>SA-1-0</v>
      </c>
      <c r="F319" s="52" t="s">
        <v>760</v>
      </c>
      <c r="G319" s="52">
        <v>7</v>
      </c>
      <c r="H319" s="50">
        <v>7</v>
      </c>
      <c r="I319" s="50" t="str">
        <f t="shared" si="9"/>
        <v>SI-7-7</v>
      </c>
    </row>
    <row r="320" spans="1:9">
      <c r="A320" s="51" t="s">
        <v>758</v>
      </c>
      <c r="B320" s="51">
        <v>2</v>
      </c>
      <c r="D320" s="50" t="str">
        <f t="shared" si="8"/>
        <v>SA-2-0</v>
      </c>
      <c r="F320" s="52" t="s">
        <v>760</v>
      </c>
      <c r="G320" s="52">
        <v>8</v>
      </c>
      <c r="I320" s="50" t="str">
        <f t="shared" si="9"/>
        <v>SI-8-0</v>
      </c>
    </row>
    <row r="321" spans="1:9">
      <c r="A321" s="51" t="s">
        <v>758</v>
      </c>
      <c r="B321" s="51">
        <v>3</v>
      </c>
      <c r="D321" s="50" t="str">
        <f t="shared" si="8"/>
        <v>SA-3-0</v>
      </c>
      <c r="F321" s="52" t="s">
        <v>760</v>
      </c>
      <c r="G321" s="52">
        <v>8</v>
      </c>
      <c r="H321" s="50">
        <v>1</v>
      </c>
      <c r="I321" s="50" t="str">
        <f t="shared" si="9"/>
        <v>SI-8-1</v>
      </c>
    </row>
    <row r="322" spans="1:9">
      <c r="A322" s="51" t="s">
        <v>758</v>
      </c>
      <c r="B322" s="51">
        <v>4</v>
      </c>
      <c r="D322" s="50" t="str">
        <f t="shared" si="8"/>
        <v>SA-4-0</v>
      </c>
      <c r="F322" s="52" t="s">
        <v>760</v>
      </c>
      <c r="G322" s="52">
        <v>8</v>
      </c>
      <c r="H322" s="50">
        <v>2</v>
      </c>
      <c r="I322" s="50" t="str">
        <f t="shared" si="9"/>
        <v>SI-8-2</v>
      </c>
    </row>
    <row r="323" spans="1:9">
      <c r="A323" s="51" t="s">
        <v>758</v>
      </c>
      <c r="B323" s="51">
        <v>4</v>
      </c>
      <c r="C323" s="50">
        <v>1</v>
      </c>
      <c r="D323" s="50" t="str">
        <f t="shared" ref="D323:D386" si="10">CONCATENATE(A323,"-",B323,"-",IF(ISBLANK(C323),0,C323))</f>
        <v>SA-4-1</v>
      </c>
      <c r="F323" s="52" t="s">
        <v>760</v>
      </c>
      <c r="G323" s="52">
        <v>10</v>
      </c>
      <c r="I323" s="50" t="str">
        <f t="shared" ref="I323:I326" si="11">CONCATENATE(F323,"-",G323,"-",IF(ISBLANK(H323),0,H323))</f>
        <v>SI-10-0</v>
      </c>
    </row>
    <row r="324" spans="1:9">
      <c r="A324" s="51" t="s">
        <v>758</v>
      </c>
      <c r="B324" s="51">
        <v>4</v>
      </c>
      <c r="C324" s="50">
        <v>2</v>
      </c>
      <c r="D324" s="50" t="str">
        <f t="shared" si="10"/>
        <v>SA-4-2</v>
      </c>
      <c r="F324" s="52" t="s">
        <v>760</v>
      </c>
      <c r="G324" s="52">
        <v>11</v>
      </c>
      <c r="I324" s="50" t="str">
        <f t="shared" si="11"/>
        <v>SI-11-0</v>
      </c>
    </row>
    <row r="325" spans="1:9">
      <c r="A325" s="51" t="s">
        <v>758</v>
      </c>
      <c r="B325" s="51">
        <v>4</v>
      </c>
      <c r="C325" s="50">
        <v>8</v>
      </c>
      <c r="D325" s="50" t="str">
        <f t="shared" si="10"/>
        <v>SA-4-8</v>
      </c>
      <c r="F325" s="52" t="s">
        <v>760</v>
      </c>
      <c r="G325" s="52">
        <v>12</v>
      </c>
      <c r="I325" s="50" t="str">
        <f t="shared" si="11"/>
        <v>SI-12-0</v>
      </c>
    </row>
    <row r="326" spans="1:9">
      <c r="A326" s="51" t="s">
        <v>758</v>
      </c>
      <c r="B326" s="51">
        <v>4</v>
      </c>
      <c r="C326" s="50">
        <v>9</v>
      </c>
      <c r="D326" s="50" t="str">
        <f t="shared" si="10"/>
        <v>SA-4-9</v>
      </c>
      <c r="F326" s="52" t="s">
        <v>760</v>
      </c>
      <c r="G326" s="52">
        <v>16</v>
      </c>
      <c r="I326" s="50" t="str">
        <f t="shared" si="11"/>
        <v>SI-16-0</v>
      </c>
    </row>
    <row r="327" spans="1:9">
      <c r="A327" s="51" t="s">
        <v>758</v>
      </c>
      <c r="B327" s="51">
        <v>4</v>
      </c>
      <c r="C327" s="50">
        <v>10</v>
      </c>
      <c r="D327" s="50" t="str">
        <f t="shared" si="10"/>
        <v>SA-4-10</v>
      </c>
    </row>
    <row r="328" spans="1:9">
      <c r="A328" s="51" t="s">
        <v>758</v>
      </c>
      <c r="B328" s="51">
        <v>5</v>
      </c>
      <c r="D328" s="50" t="str">
        <f t="shared" si="10"/>
        <v>SA-5-0</v>
      </c>
    </row>
    <row r="329" spans="1:9">
      <c r="A329" s="51" t="s">
        <v>758</v>
      </c>
      <c r="B329" s="51">
        <v>8</v>
      </c>
      <c r="D329" s="50" t="str">
        <f t="shared" si="10"/>
        <v>SA-8-0</v>
      </c>
    </row>
    <row r="330" spans="1:9">
      <c r="A330" s="51" t="s">
        <v>758</v>
      </c>
      <c r="B330" s="51">
        <v>9</v>
      </c>
      <c r="D330" s="50" t="str">
        <f t="shared" si="10"/>
        <v>SA-9-0</v>
      </c>
    </row>
    <row r="331" spans="1:9">
      <c r="A331" s="51" t="s">
        <v>758</v>
      </c>
      <c r="B331" s="51">
        <v>9</v>
      </c>
      <c r="C331" s="50">
        <v>1</v>
      </c>
      <c r="D331" s="50" t="str">
        <f t="shared" si="10"/>
        <v>SA-9-1</v>
      </c>
    </row>
    <row r="332" spans="1:9">
      <c r="A332" s="51" t="s">
        <v>758</v>
      </c>
      <c r="B332" s="51">
        <v>9</v>
      </c>
      <c r="C332" s="50">
        <v>2</v>
      </c>
      <c r="D332" s="50" t="str">
        <f t="shared" si="10"/>
        <v>SA-9-2</v>
      </c>
    </row>
    <row r="333" spans="1:9">
      <c r="A333" s="51" t="s">
        <v>758</v>
      </c>
      <c r="B333" s="51">
        <v>9</v>
      </c>
      <c r="C333" s="50">
        <v>4</v>
      </c>
      <c r="D333" s="50" t="str">
        <f t="shared" si="10"/>
        <v>SA-9-4</v>
      </c>
    </row>
    <row r="334" spans="1:9">
      <c r="A334" s="51" t="s">
        <v>758</v>
      </c>
      <c r="B334" s="51">
        <v>9</v>
      </c>
      <c r="C334" s="50">
        <v>5</v>
      </c>
      <c r="D334" s="50" t="str">
        <f t="shared" si="10"/>
        <v>SA-9-5</v>
      </c>
    </row>
    <row r="335" spans="1:9">
      <c r="A335" s="51" t="s">
        <v>758</v>
      </c>
      <c r="B335" s="51">
        <v>10</v>
      </c>
      <c r="D335" s="50" t="str">
        <f t="shared" si="10"/>
        <v>SA-10-0</v>
      </c>
    </row>
    <row r="336" spans="1:9">
      <c r="A336" s="51" t="s">
        <v>758</v>
      </c>
      <c r="B336" s="51">
        <v>10</v>
      </c>
      <c r="C336" s="50">
        <v>1</v>
      </c>
      <c r="D336" s="50" t="str">
        <f t="shared" si="10"/>
        <v>SA-10-1</v>
      </c>
    </row>
    <row r="337" spans="1:4">
      <c r="A337" s="51" t="s">
        <v>758</v>
      </c>
      <c r="B337" s="51">
        <v>11</v>
      </c>
      <c r="D337" s="50" t="str">
        <f t="shared" si="10"/>
        <v>SA-11-0</v>
      </c>
    </row>
    <row r="338" spans="1:4">
      <c r="A338" s="51" t="s">
        <v>758</v>
      </c>
      <c r="B338" s="51">
        <v>11</v>
      </c>
      <c r="C338" s="50">
        <v>1</v>
      </c>
      <c r="D338" s="50" t="str">
        <f t="shared" si="10"/>
        <v>SA-11-1</v>
      </c>
    </row>
    <row r="339" spans="1:4">
      <c r="A339" s="51" t="s">
        <v>758</v>
      </c>
      <c r="B339" s="51">
        <v>11</v>
      </c>
      <c r="C339" s="50">
        <v>2</v>
      </c>
      <c r="D339" s="50" t="str">
        <f t="shared" si="10"/>
        <v>SA-11-2</v>
      </c>
    </row>
    <row r="340" spans="1:4">
      <c r="A340" s="51" t="s">
        <v>758</v>
      </c>
      <c r="B340" s="51">
        <v>11</v>
      </c>
      <c r="C340" s="50">
        <v>8</v>
      </c>
      <c r="D340" s="50" t="str">
        <f t="shared" si="10"/>
        <v>SA-11-8</v>
      </c>
    </row>
    <row r="341" spans="1:4">
      <c r="A341" s="51" t="s">
        <v>758</v>
      </c>
      <c r="B341" s="51">
        <v>12</v>
      </c>
      <c r="D341" s="50" t="str">
        <f t="shared" si="10"/>
        <v>SA-12-0</v>
      </c>
    </row>
    <row r="342" spans="1:4">
      <c r="A342" s="51" t="s">
        <v>758</v>
      </c>
      <c r="B342" s="51">
        <v>15</v>
      </c>
      <c r="D342" s="50" t="str">
        <f t="shared" si="10"/>
        <v>SA-15-0</v>
      </c>
    </row>
    <row r="343" spans="1:4">
      <c r="A343" s="51" t="s">
        <v>758</v>
      </c>
      <c r="B343" s="51">
        <v>16</v>
      </c>
      <c r="D343" s="50" t="str">
        <f t="shared" si="10"/>
        <v>SA-16-0</v>
      </c>
    </row>
    <row r="344" spans="1:4">
      <c r="A344" s="51" t="s">
        <v>758</v>
      </c>
      <c r="B344" s="51">
        <v>17</v>
      </c>
      <c r="D344" s="50" t="str">
        <f t="shared" si="10"/>
        <v>SA-17-0</v>
      </c>
    </row>
    <row r="345" spans="1:4">
      <c r="A345" s="51" t="s">
        <v>759</v>
      </c>
      <c r="B345" s="51">
        <v>1</v>
      </c>
      <c r="D345" s="50" t="str">
        <f t="shared" si="10"/>
        <v>SC-1-0</v>
      </c>
    </row>
    <row r="346" spans="1:4">
      <c r="A346" s="51" t="s">
        <v>759</v>
      </c>
      <c r="B346" s="51">
        <v>2</v>
      </c>
      <c r="D346" s="50" t="str">
        <f t="shared" si="10"/>
        <v>SC-2-0</v>
      </c>
    </row>
    <row r="347" spans="1:4">
      <c r="A347" s="51" t="s">
        <v>759</v>
      </c>
      <c r="B347" s="51">
        <v>3</v>
      </c>
      <c r="D347" s="50" t="str">
        <f t="shared" si="10"/>
        <v>SC-3-0</v>
      </c>
    </row>
    <row r="348" spans="1:4">
      <c r="A348" s="51" t="s">
        <v>759</v>
      </c>
      <c r="B348" s="51">
        <v>4</v>
      </c>
      <c r="D348" s="50" t="str">
        <f t="shared" si="10"/>
        <v>SC-4-0</v>
      </c>
    </row>
    <row r="349" spans="1:4">
      <c r="A349" s="51" t="s">
        <v>759</v>
      </c>
      <c r="B349" s="51">
        <v>5</v>
      </c>
      <c r="D349" s="50" t="str">
        <f t="shared" si="10"/>
        <v>SC-5-0</v>
      </c>
    </row>
    <row r="350" spans="1:4">
      <c r="A350" s="51" t="s">
        <v>759</v>
      </c>
      <c r="B350" s="51">
        <v>6</v>
      </c>
      <c r="D350" s="50" t="str">
        <f t="shared" si="10"/>
        <v>SC-6-0</v>
      </c>
    </row>
    <row r="351" spans="1:4">
      <c r="A351" s="51" t="s">
        <v>759</v>
      </c>
      <c r="B351" s="51">
        <v>7</v>
      </c>
      <c r="D351" s="50" t="str">
        <f t="shared" si="10"/>
        <v>SC-7-0</v>
      </c>
    </row>
    <row r="352" spans="1:4">
      <c r="A352" s="51" t="s">
        <v>759</v>
      </c>
      <c r="B352" s="51">
        <v>7</v>
      </c>
      <c r="C352" s="50">
        <v>3</v>
      </c>
      <c r="D352" s="50" t="str">
        <f t="shared" si="10"/>
        <v>SC-7-3</v>
      </c>
    </row>
    <row r="353" spans="1:4">
      <c r="A353" s="51" t="s">
        <v>759</v>
      </c>
      <c r="B353" s="51">
        <v>7</v>
      </c>
      <c r="C353" s="50">
        <v>4</v>
      </c>
      <c r="D353" s="50" t="str">
        <f t="shared" si="10"/>
        <v>SC-7-4</v>
      </c>
    </row>
    <row r="354" spans="1:4">
      <c r="A354" s="51" t="s">
        <v>759</v>
      </c>
      <c r="B354" s="51">
        <v>7</v>
      </c>
      <c r="C354" s="50">
        <v>5</v>
      </c>
      <c r="D354" s="50" t="str">
        <f t="shared" si="10"/>
        <v>SC-7-5</v>
      </c>
    </row>
    <row r="355" spans="1:4">
      <c r="A355" s="51" t="s">
        <v>759</v>
      </c>
      <c r="B355" s="51">
        <v>7</v>
      </c>
      <c r="C355" s="50">
        <v>7</v>
      </c>
      <c r="D355" s="50" t="str">
        <f t="shared" si="10"/>
        <v>SC-7-7</v>
      </c>
    </row>
    <row r="356" spans="1:4">
      <c r="A356" s="51" t="s">
        <v>759</v>
      </c>
      <c r="B356" s="51">
        <v>7</v>
      </c>
      <c r="C356" s="50">
        <v>8</v>
      </c>
      <c r="D356" s="50" t="str">
        <f t="shared" si="10"/>
        <v>SC-7-8</v>
      </c>
    </row>
    <row r="357" spans="1:4">
      <c r="A357" s="51" t="s">
        <v>759</v>
      </c>
      <c r="B357" s="51">
        <v>7</v>
      </c>
      <c r="C357" s="50">
        <v>10</v>
      </c>
      <c r="D357" s="50" t="str">
        <f t="shared" si="10"/>
        <v>SC-7-10</v>
      </c>
    </row>
    <row r="358" spans="1:4">
      <c r="A358" s="51" t="s">
        <v>759</v>
      </c>
      <c r="B358" s="51">
        <v>7</v>
      </c>
      <c r="C358" s="50">
        <v>12</v>
      </c>
      <c r="D358" s="50" t="str">
        <f t="shared" si="10"/>
        <v>SC-7-12</v>
      </c>
    </row>
    <row r="359" spans="1:4">
      <c r="A359" s="51" t="s">
        <v>759</v>
      </c>
      <c r="B359" s="51">
        <v>7</v>
      </c>
      <c r="C359" s="50">
        <v>13</v>
      </c>
      <c r="D359" s="50" t="str">
        <f t="shared" si="10"/>
        <v>SC-7-13</v>
      </c>
    </row>
    <row r="360" spans="1:4">
      <c r="A360" s="51" t="s">
        <v>759</v>
      </c>
      <c r="B360" s="51">
        <v>7</v>
      </c>
      <c r="C360" s="50">
        <v>18</v>
      </c>
      <c r="D360" s="50" t="str">
        <f t="shared" si="10"/>
        <v>SC-7-18</v>
      </c>
    </row>
    <row r="361" spans="1:4">
      <c r="A361" s="51" t="s">
        <v>759</v>
      </c>
      <c r="B361" s="51">
        <v>7</v>
      </c>
      <c r="C361" s="50">
        <v>20</v>
      </c>
      <c r="D361" s="50" t="str">
        <f t="shared" si="10"/>
        <v>SC-7-20</v>
      </c>
    </row>
    <row r="362" spans="1:4">
      <c r="A362" s="51" t="s">
        <v>759</v>
      </c>
      <c r="B362" s="51">
        <v>7</v>
      </c>
      <c r="C362" s="50">
        <v>21</v>
      </c>
      <c r="D362" s="50" t="str">
        <f t="shared" si="10"/>
        <v>SC-7-21</v>
      </c>
    </row>
    <row r="363" spans="1:4">
      <c r="A363" s="51" t="s">
        <v>759</v>
      </c>
      <c r="B363" s="51">
        <v>8</v>
      </c>
      <c r="D363" s="50" t="str">
        <f t="shared" si="10"/>
        <v>SC-8-0</v>
      </c>
    </row>
    <row r="364" spans="1:4">
      <c r="A364" s="51" t="s">
        <v>759</v>
      </c>
      <c r="B364" s="51">
        <v>8</v>
      </c>
      <c r="C364" s="50">
        <v>1</v>
      </c>
      <c r="D364" s="50" t="str">
        <f t="shared" si="10"/>
        <v>SC-8-1</v>
      </c>
    </row>
    <row r="365" spans="1:4">
      <c r="A365" s="51" t="s">
        <v>759</v>
      </c>
      <c r="B365" s="51">
        <v>10</v>
      </c>
      <c r="D365" s="50" t="str">
        <f t="shared" si="10"/>
        <v>SC-10-0</v>
      </c>
    </row>
    <row r="366" spans="1:4">
      <c r="A366" s="51" t="s">
        <v>759</v>
      </c>
      <c r="B366" s="51">
        <v>12</v>
      </c>
      <c r="D366" s="50" t="str">
        <f t="shared" si="10"/>
        <v>SC-12-0</v>
      </c>
    </row>
    <row r="367" spans="1:4">
      <c r="A367" s="51" t="s">
        <v>759</v>
      </c>
      <c r="B367" s="51">
        <v>12</v>
      </c>
      <c r="C367" s="50">
        <v>1</v>
      </c>
      <c r="D367" s="50" t="str">
        <f t="shared" si="10"/>
        <v>SC-12-1</v>
      </c>
    </row>
    <row r="368" spans="1:4">
      <c r="A368" s="51" t="s">
        <v>759</v>
      </c>
      <c r="B368" s="51">
        <v>12</v>
      </c>
      <c r="C368" s="50">
        <v>2</v>
      </c>
      <c r="D368" s="50" t="str">
        <f t="shared" si="10"/>
        <v>SC-12-2</v>
      </c>
    </row>
    <row r="369" spans="1:4">
      <c r="A369" s="51" t="s">
        <v>759</v>
      </c>
      <c r="B369" s="51">
        <v>12</v>
      </c>
      <c r="C369" s="50">
        <v>3</v>
      </c>
      <c r="D369" s="50" t="str">
        <f t="shared" si="10"/>
        <v>SC-12-3</v>
      </c>
    </row>
    <row r="370" spans="1:4">
      <c r="A370" s="51" t="s">
        <v>759</v>
      </c>
      <c r="B370" s="51">
        <v>13</v>
      </c>
      <c r="D370" s="50" t="str">
        <f t="shared" si="10"/>
        <v>SC-13-0</v>
      </c>
    </row>
    <row r="371" spans="1:4">
      <c r="A371" s="51" t="s">
        <v>759</v>
      </c>
      <c r="B371" s="51">
        <v>15</v>
      </c>
      <c r="D371" s="50" t="str">
        <f t="shared" si="10"/>
        <v>SC-15-0</v>
      </c>
    </row>
    <row r="372" spans="1:4">
      <c r="A372" s="51" t="s">
        <v>759</v>
      </c>
      <c r="B372" s="51">
        <v>17</v>
      </c>
      <c r="D372" s="50" t="str">
        <f t="shared" si="10"/>
        <v>SC-17-0</v>
      </c>
    </row>
    <row r="373" spans="1:4">
      <c r="A373" s="51" t="s">
        <v>759</v>
      </c>
      <c r="B373" s="51">
        <v>18</v>
      </c>
      <c r="D373" s="50" t="str">
        <f t="shared" si="10"/>
        <v>SC-18-0</v>
      </c>
    </row>
    <row r="374" spans="1:4">
      <c r="A374" s="51" t="s">
        <v>759</v>
      </c>
      <c r="B374" s="51">
        <v>19</v>
      </c>
      <c r="D374" s="50" t="str">
        <f t="shared" si="10"/>
        <v>SC-19-0</v>
      </c>
    </row>
    <row r="375" spans="1:4">
      <c r="A375" s="51" t="s">
        <v>759</v>
      </c>
      <c r="B375" s="51">
        <v>20</v>
      </c>
      <c r="D375" s="50" t="str">
        <f t="shared" si="10"/>
        <v>SC-20-0</v>
      </c>
    </row>
    <row r="376" spans="1:4">
      <c r="A376" s="51" t="s">
        <v>759</v>
      </c>
      <c r="B376" s="51">
        <v>21</v>
      </c>
      <c r="D376" s="50" t="str">
        <f t="shared" si="10"/>
        <v>SC-21-0</v>
      </c>
    </row>
    <row r="377" spans="1:4">
      <c r="A377" s="51" t="s">
        <v>759</v>
      </c>
      <c r="B377" s="51">
        <v>22</v>
      </c>
      <c r="D377" s="50" t="str">
        <f t="shared" si="10"/>
        <v>SC-22-0</v>
      </c>
    </row>
    <row r="378" spans="1:4">
      <c r="A378" s="51" t="s">
        <v>759</v>
      </c>
      <c r="B378" s="51">
        <v>23</v>
      </c>
      <c r="D378" s="50" t="str">
        <f t="shared" si="10"/>
        <v>SC-23-0</v>
      </c>
    </row>
    <row r="379" spans="1:4">
      <c r="A379" s="51" t="s">
        <v>759</v>
      </c>
      <c r="B379" s="51">
        <v>23</v>
      </c>
      <c r="C379" s="50">
        <v>1</v>
      </c>
      <c r="D379" s="50" t="str">
        <f t="shared" si="10"/>
        <v>SC-23-1</v>
      </c>
    </row>
    <row r="380" spans="1:4">
      <c r="A380" s="51" t="s">
        <v>759</v>
      </c>
      <c r="B380" s="51">
        <v>24</v>
      </c>
      <c r="D380" s="50" t="str">
        <f t="shared" si="10"/>
        <v>SC-24-0</v>
      </c>
    </row>
    <row r="381" spans="1:4">
      <c r="A381" s="51" t="s">
        <v>759</v>
      </c>
      <c r="B381" s="51">
        <v>28</v>
      </c>
      <c r="D381" s="50" t="str">
        <f t="shared" si="10"/>
        <v>SC-28-0</v>
      </c>
    </row>
    <row r="382" spans="1:4">
      <c r="A382" s="51" t="s">
        <v>759</v>
      </c>
      <c r="B382" s="51">
        <v>28</v>
      </c>
      <c r="C382" s="50">
        <v>1</v>
      </c>
      <c r="D382" s="50" t="str">
        <f t="shared" si="10"/>
        <v>SC-28-1</v>
      </c>
    </row>
    <row r="383" spans="1:4">
      <c r="A383" s="51" t="s">
        <v>759</v>
      </c>
      <c r="B383" s="51">
        <v>39</v>
      </c>
      <c r="D383" s="50" t="str">
        <f t="shared" si="10"/>
        <v>SC-39-0</v>
      </c>
    </row>
    <row r="384" spans="1:4">
      <c r="A384" s="51" t="s">
        <v>760</v>
      </c>
      <c r="B384" s="51">
        <v>1</v>
      </c>
      <c r="D384" s="50" t="str">
        <f t="shared" si="10"/>
        <v>SI-1-0</v>
      </c>
    </row>
    <row r="385" spans="1:4">
      <c r="A385" s="51" t="s">
        <v>760</v>
      </c>
      <c r="B385" s="51">
        <v>2</v>
      </c>
      <c r="D385" s="50" t="str">
        <f t="shared" si="10"/>
        <v>SI-2-0</v>
      </c>
    </row>
    <row r="386" spans="1:4">
      <c r="A386" s="51" t="s">
        <v>760</v>
      </c>
      <c r="B386" s="51">
        <v>2</v>
      </c>
      <c r="C386" s="50">
        <v>1</v>
      </c>
      <c r="D386" s="50" t="str">
        <f t="shared" si="10"/>
        <v>SI-2-1</v>
      </c>
    </row>
    <row r="387" spans="1:4">
      <c r="A387" s="51" t="s">
        <v>760</v>
      </c>
      <c r="B387" s="51">
        <v>2</v>
      </c>
      <c r="C387" s="50">
        <v>2</v>
      </c>
      <c r="D387" s="50" t="str">
        <f t="shared" ref="D387:D422" si="12">CONCATENATE(A387,"-",B387,"-",IF(ISBLANK(C387),0,C387))</f>
        <v>SI-2-2</v>
      </c>
    </row>
    <row r="388" spans="1:4">
      <c r="A388" s="51" t="s">
        <v>760</v>
      </c>
      <c r="B388" s="51">
        <v>2</v>
      </c>
      <c r="C388" s="50">
        <v>3</v>
      </c>
      <c r="D388" s="50" t="str">
        <f t="shared" si="12"/>
        <v>SI-2-3</v>
      </c>
    </row>
    <row r="389" spans="1:4">
      <c r="A389" s="51" t="s">
        <v>760</v>
      </c>
      <c r="B389" s="51">
        <v>3</v>
      </c>
      <c r="D389" s="50" t="str">
        <f t="shared" si="12"/>
        <v>SI-3-0</v>
      </c>
    </row>
    <row r="390" spans="1:4">
      <c r="A390" s="51" t="s">
        <v>760</v>
      </c>
      <c r="B390" s="51">
        <v>3</v>
      </c>
      <c r="C390" s="50">
        <v>1</v>
      </c>
      <c r="D390" s="50" t="str">
        <f t="shared" si="12"/>
        <v>SI-3-1</v>
      </c>
    </row>
    <row r="391" spans="1:4">
      <c r="A391" s="51" t="s">
        <v>760</v>
      </c>
      <c r="B391" s="51">
        <v>3</v>
      </c>
      <c r="C391" s="50">
        <v>2</v>
      </c>
      <c r="D391" s="50" t="str">
        <f t="shared" si="12"/>
        <v>SI-3-2</v>
      </c>
    </row>
    <row r="392" spans="1:4">
      <c r="A392" s="51" t="s">
        <v>760</v>
      </c>
      <c r="B392" s="51">
        <v>3</v>
      </c>
      <c r="C392" s="50">
        <v>7</v>
      </c>
      <c r="D392" s="50" t="str">
        <f t="shared" si="12"/>
        <v>SI-3-7</v>
      </c>
    </row>
    <row r="393" spans="1:4">
      <c r="A393" s="51" t="s">
        <v>760</v>
      </c>
      <c r="B393" s="51">
        <v>4</v>
      </c>
      <c r="D393" s="50" t="str">
        <f t="shared" si="12"/>
        <v>SI-4-0</v>
      </c>
    </row>
    <row r="394" spans="1:4">
      <c r="A394" s="51" t="s">
        <v>760</v>
      </c>
      <c r="B394" s="51">
        <v>4</v>
      </c>
      <c r="C394" s="50">
        <v>1</v>
      </c>
      <c r="D394" s="50" t="str">
        <f t="shared" si="12"/>
        <v>SI-4-1</v>
      </c>
    </row>
    <row r="395" spans="1:4">
      <c r="A395" s="51" t="s">
        <v>760</v>
      </c>
      <c r="B395" s="51">
        <v>4</v>
      </c>
      <c r="C395" s="50">
        <v>2</v>
      </c>
      <c r="D395" s="50" t="str">
        <f t="shared" si="12"/>
        <v>SI-4-2</v>
      </c>
    </row>
    <row r="396" spans="1:4">
      <c r="A396" s="51" t="s">
        <v>760</v>
      </c>
      <c r="B396" s="51">
        <v>4</v>
      </c>
      <c r="C396" s="50">
        <v>4</v>
      </c>
      <c r="D396" s="50" t="str">
        <f t="shared" si="12"/>
        <v>SI-4-4</v>
      </c>
    </row>
    <row r="397" spans="1:4">
      <c r="A397" s="51" t="s">
        <v>760</v>
      </c>
      <c r="B397" s="51">
        <v>4</v>
      </c>
      <c r="C397" s="50">
        <v>5</v>
      </c>
      <c r="D397" s="50" t="str">
        <f t="shared" si="12"/>
        <v>SI-4-5</v>
      </c>
    </row>
    <row r="398" spans="1:4">
      <c r="A398" s="51" t="s">
        <v>760</v>
      </c>
      <c r="B398" s="51">
        <v>4</v>
      </c>
      <c r="C398" s="50">
        <v>11</v>
      </c>
      <c r="D398" s="50" t="str">
        <f t="shared" si="12"/>
        <v>SI-4-11</v>
      </c>
    </row>
    <row r="399" spans="1:4">
      <c r="A399" s="51" t="s">
        <v>760</v>
      </c>
      <c r="B399" s="51">
        <v>4</v>
      </c>
      <c r="C399" s="50">
        <v>14</v>
      </c>
      <c r="D399" s="50" t="str">
        <f t="shared" si="12"/>
        <v>SI-4-14</v>
      </c>
    </row>
    <row r="400" spans="1:4">
      <c r="A400" s="51" t="s">
        <v>760</v>
      </c>
      <c r="B400" s="51">
        <v>4</v>
      </c>
      <c r="C400" s="50">
        <v>16</v>
      </c>
      <c r="D400" s="50" t="str">
        <f t="shared" si="12"/>
        <v>SI-4-16</v>
      </c>
    </row>
    <row r="401" spans="1:4">
      <c r="A401" s="51" t="s">
        <v>760</v>
      </c>
      <c r="B401" s="51">
        <v>4</v>
      </c>
      <c r="C401" s="50">
        <v>18</v>
      </c>
      <c r="D401" s="50" t="str">
        <f t="shared" si="12"/>
        <v>SI-4-18</v>
      </c>
    </row>
    <row r="402" spans="1:4">
      <c r="A402" s="51" t="s">
        <v>760</v>
      </c>
      <c r="B402" s="51">
        <v>4</v>
      </c>
      <c r="C402" s="50">
        <v>19</v>
      </c>
      <c r="D402" s="50" t="str">
        <f t="shared" si="12"/>
        <v>SI-4-19</v>
      </c>
    </row>
    <row r="403" spans="1:4">
      <c r="A403" s="51" t="s">
        <v>760</v>
      </c>
      <c r="B403" s="51">
        <v>4</v>
      </c>
      <c r="C403" s="50">
        <v>20</v>
      </c>
      <c r="D403" s="50" t="str">
        <f t="shared" si="12"/>
        <v>SI-4-20</v>
      </c>
    </row>
    <row r="404" spans="1:4">
      <c r="A404" s="51" t="s">
        <v>760</v>
      </c>
      <c r="B404" s="51">
        <v>4</v>
      </c>
      <c r="C404" s="50">
        <v>22</v>
      </c>
      <c r="D404" s="50" t="str">
        <f t="shared" si="12"/>
        <v>SI-4-22</v>
      </c>
    </row>
    <row r="405" spans="1:4">
      <c r="A405" s="51" t="s">
        <v>760</v>
      </c>
      <c r="B405" s="51">
        <v>4</v>
      </c>
      <c r="C405" s="50">
        <v>23</v>
      </c>
      <c r="D405" s="50" t="str">
        <f t="shared" si="12"/>
        <v>SI-4-23</v>
      </c>
    </row>
    <row r="406" spans="1:4">
      <c r="A406" s="51" t="s">
        <v>760</v>
      </c>
      <c r="B406" s="51">
        <v>4</v>
      </c>
      <c r="C406" s="50">
        <v>24</v>
      </c>
      <c r="D406" s="50" t="str">
        <f t="shared" si="12"/>
        <v>SI-4-24</v>
      </c>
    </row>
    <row r="407" spans="1:4">
      <c r="A407" s="51" t="s">
        <v>760</v>
      </c>
      <c r="B407" s="51">
        <v>5</v>
      </c>
      <c r="D407" s="50" t="str">
        <f t="shared" si="12"/>
        <v>SI-5-0</v>
      </c>
    </row>
    <row r="408" spans="1:4">
      <c r="A408" s="51" t="s">
        <v>760</v>
      </c>
      <c r="B408" s="51">
        <v>5</v>
      </c>
      <c r="C408" s="50">
        <v>1</v>
      </c>
      <c r="D408" s="50" t="str">
        <f t="shared" si="12"/>
        <v>SI-5-1</v>
      </c>
    </row>
    <row r="409" spans="1:4">
      <c r="A409" s="51" t="s">
        <v>760</v>
      </c>
      <c r="B409" s="51">
        <v>6</v>
      </c>
      <c r="D409" s="50" t="str">
        <f t="shared" si="12"/>
        <v>SI-6-0</v>
      </c>
    </row>
    <row r="410" spans="1:4">
      <c r="A410" s="51" t="s">
        <v>760</v>
      </c>
      <c r="B410" s="51">
        <v>7</v>
      </c>
      <c r="D410" s="50" t="str">
        <f t="shared" si="12"/>
        <v>SI-7-0</v>
      </c>
    </row>
    <row r="411" spans="1:4">
      <c r="A411" s="51" t="s">
        <v>760</v>
      </c>
      <c r="B411" s="51">
        <v>7</v>
      </c>
      <c r="C411" s="50">
        <v>1</v>
      </c>
      <c r="D411" s="50" t="str">
        <f t="shared" si="12"/>
        <v>SI-7-1</v>
      </c>
    </row>
    <row r="412" spans="1:4">
      <c r="A412" s="51" t="s">
        <v>760</v>
      </c>
      <c r="B412" s="51">
        <v>7</v>
      </c>
      <c r="C412" s="50">
        <v>2</v>
      </c>
      <c r="D412" s="50" t="str">
        <f t="shared" si="12"/>
        <v>SI-7-2</v>
      </c>
    </row>
    <row r="413" spans="1:4">
      <c r="A413" s="51" t="s">
        <v>760</v>
      </c>
      <c r="B413" s="51">
        <v>7</v>
      </c>
      <c r="C413" s="50">
        <v>5</v>
      </c>
      <c r="D413" s="50" t="str">
        <f t="shared" si="12"/>
        <v>SI-7-5</v>
      </c>
    </row>
    <row r="414" spans="1:4">
      <c r="A414" s="51" t="s">
        <v>760</v>
      </c>
      <c r="B414" s="51">
        <v>7</v>
      </c>
      <c r="C414" s="50">
        <v>7</v>
      </c>
      <c r="D414" s="50" t="str">
        <f t="shared" si="12"/>
        <v>SI-7-7</v>
      </c>
    </row>
    <row r="415" spans="1:4">
      <c r="A415" s="51" t="s">
        <v>760</v>
      </c>
      <c r="B415" s="51">
        <v>7</v>
      </c>
      <c r="C415" s="50">
        <v>14</v>
      </c>
      <c r="D415" s="50" t="str">
        <f t="shared" si="12"/>
        <v>SI-7-14</v>
      </c>
    </row>
    <row r="416" spans="1:4">
      <c r="A416" s="51" t="s">
        <v>760</v>
      </c>
      <c r="B416" s="51">
        <v>8</v>
      </c>
      <c r="D416" s="50" t="str">
        <f t="shared" si="12"/>
        <v>SI-8-0</v>
      </c>
    </row>
    <row r="417" spans="1:4">
      <c r="A417" s="51" t="s">
        <v>760</v>
      </c>
      <c r="B417" s="51">
        <v>8</v>
      </c>
      <c r="C417" s="50">
        <v>1</v>
      </c>
      <c r="D417" s="50" t="str">
        <f t="shared" si="12"/>
        <v>SI-8-1</v>
      </c>
    </row>
    <row r="418" spans="1:4">
      <c r="A418" s="51" t="s">
        <v>760</v>
      </c>
      <c r="B418" s="51">
        <v>8</v>
      </c>
      <c r="C418" s="50">
        <v>2</v>
      </c>
      <c r="D418" s="50" t="str">
        <f t="shared" si="12"/>
        <v>SI-8-2</v>
      </c>
    </row>
    <row r="419" spans="1:4">
      <c r="A419" s="51" t="s">
        <v>760</v>
      </c>
      <c r="B419" s="51">
        <v>10</v>
      </c>
      <c r="D419" s="50" t="str">
        <f t="shared" si="12"/>
        <v>SI-10-0</v>
      </c>
    </row>
    <row r="420" spans="1:4">
      <c r="A420" s="51" t="s">
        <v>760</v>
      </c>
      <c r="B420" s="51">
        <v>11</v>
      </c>
      <c r="D420" s="50" t="str">
        <f t="shared" si="12"/>
        <v>SI-11-0</v>
      </c>
    </row>
    <row r="421" spans="1:4">
      <c r="A421" s="51" t="s">
        <v>760</v>
      </c>
      <c r="B421" s="51">
        <v>12</v>
      </c>
      <c r="D421" s="50" t="str">
        <f t="shared" si="12"/>
        <v>SI-12-0</v>
      </c>
    </row>
    <row r="422" spans="1:4">
      <c r="A422" s="51" t="s">
        <v>760</v>
      </c>
      <c r="B422" s="51">
        <v>16</v>
      </c>
      <c r="D422" s="50" t="str">
        <f t="shared" si="12"/>
        <v>SI-16-0</v>
      </c>
    </row>
  </sheetData>
  <mergeCells count="1">
    <mergeCell ref="K2:P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800-53 Subcontrol Relations</vt:lpstr>
      <vt:lpstr>NIST 800-53 (Rev. 4)</vt:lpstr>
      <vt:lpstr>Families</vt:lpstr>
      <vt:lpstr>Original</vt:lpstr>
      <vt:lpstr>CIS - High Baseline</vt:lpstr>
      <vt:lpstr>CIS - Low or Moderate Baseline</vt:lpstr>
      <vt:lpstr>Low High Medium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2018-05-25T16:41:16Z</dcterms:created>
  <dcterms:modified xsi:type="dcterms:W3CDTF">2018-06-12T14:28:07Z</dcterms:modified>
</cp:coreProperties>
</file>