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coreyford/Documents/PhD/_Year 2/3-PhD-Study-2/Exploring-Reflection-and-Engagment-with-an-AI-based-CST/2_USER_STUDY/"/>
    </mc:Choice>
  </mc:AlternateContent>
  <xr:revisionPtr revIDLastSave="0" documentId="13_ncr:1_{B88B533C-44A1-5D4C-BA22-FE623DC33AE6}" xr6:coauthVersionLast="45" xr6:coauthVersionMax="45" xr10:uidLastSave="{00000000-0000-0000-0000-000000000000}"/>
  <bookViews>
    <workbookView xWindow="0" yWindow="460" windowWidth="28800" windowHeight="15760" activeTab="6" xr2:uid="{00000000-000D-0000-FFFF-FFFF00000000}"/>
  </bookViews>
  <sheets>
    <sheet name="Raw Data" sheetId="1" r:id="rId1"/>
    <sheet name="Keys " sheetId="4" r:id="rId2"/>
    <sheet name="data cleaned" sheetId="3" r:id="rId3"/>
    <sheet name="data reduced - Pre RiCE" sheetId="5" r:id="rId4"/>
    <sheet name="RiCEV2" sheetId="6" r:id="rId5"/>
    <sheet name="data reduced - post RiCE" sheetId="9" r:id="rId6"/>
    <sheet name="UI Feedback Qual"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3" i="5" l="1"/>
  <c r="BF4" i="5"/>
  <c r="BF5" i="5"/>
  <c r="BF6" i="5"/>
  <c r="BF7" i="5"/>
  <c r="BF8" i="5"/>
  <c r="BF9" i="5"/>
  <c r="BF10" i="5"/>
  <c r="BF11" i="5"/>
  <c r="BF12" i="5"/>
  <c r="BF13" i="5"/>
  <c r="BF14" i="5"/>
  <c r="BF15" i="5"/>
  <c r="BF16" i="5"/>
  <c r="BF17" i="5"/>
  <c r="BF18" i="5"/>
  <c r="BF19" i="5"/>
  <c r="BF20" i="5"/>
  <c r="BF21" i="5"/>
  <c r="BF22" i="5"/>
  <c r="BF23" i="5"/>
  <c r="BF2" i="5"/>
  <c r="BD2" i="5"/>
  <c r="BD3" i="5"/>
  <c r="BD4" i="5"/>
  <c r="BD5" i="5"/>
  <c r="BD6" i="5"/>
  <c r="BD7" i="5"/>
  <c r="BD8" i="5"/>
  <c r="BD9" i="5"/>
  <c r="BD10" i="5"/>
  <c r="BD11" i="5"/>
  <c r="BD12" i="5"/>
  <c r="BD13" i="5"/>
  <c r="BD14" i="5"/>
  <c r="BD15" i="5"/>
  <c r="BD16" i="5"/>
  <c r="BD17" i="5"/>
  <c r="BD18" i="5"/>
  <c r="BD19" i="5"/>
  <c r="BD20" i="5"/>
  <c r="BD21" i="5"/>
  <c r="BD22" i="5"/>
  <c r="BD23" i="5"/>
  <c r="BB3" i="5"/>
  <c r="BB4" i="5"/>
  <c r="BB5" i="5"/>
  <c r="BB6" i="5"/>
  <c r="BB7" i="5"/>
  <c r="BB8" i="5"/>
  <c r="BB9" i="5"/>
  <c r="BB10" i="5"/>
  <c r="BB11" i="5"/>
  <c r="BB12" i="5"/>
  <c r="BB13" i="5"/>
  <c r="BB14" i="5"/>
  <c r="BB15" i="5"/>
  <c r="BB16" i="5"/>
  <c r="BB17" i="5"/>
  <c r="BB18" i="5"/>
  <c r="BB19" i="5"/>
  <c r="BB20" i="5"/>
  <c r="BB21" i="5"/>
  <c r="BB22" i="5"/>
  <c r="BB23" i="5"/>
  <c r="BB2" i="5"/>
  <c r="DO3" i="3" l="1"/>
  <c r="DO4" i="3"/>
  <c r="DO5" i="3"/>
  <c r="DO6" i="3"/>
  <c r="DO7" i="3"/>
  <c r="DO8" i="3"/>
  <c r="DO9" i="3"/>
  <c r="DO10" i="3"/>
  <c r="DO11" i="3"/>
  <c r="DO12" i="3"/>
  <c r="DO13" i="3"/>
  <c r="DO14" i="3"/>
  <c r="DO15" i="3"/>
  <c r="DO16" i="3"/>
  <c r="DO17" i="3"/>
  <c r="DO18" i="3"/>
  <c r="DO19" i="3"/>
  <c r="DO20" i="3"/>
  <c r="DO21" i="3"/>
  <c r="DO22" i="3"/>
  <c r="DO23" i="3"/>
  <c r="DO2" i="3"/>
  <c r="DN3" i="3"/>
  <c r="DN4" i="3"/>
  <c r="DN5" i="3"/>
  <c r="DN6" i="3"/>
  <c r="DN7" i="3"/>
  <c r="DN8" i="3"/>
  <c r="DN9" i="3"/>
  <c r="DN10" i="3"/>
  <c r="DN11" i="3"/>
  <c r="DN12" i="3"/>
  <c r="DN13" i="3"/>
  <c r="DN14" i="3"/>
  <c r="DN15" i="3"/>
  <c r="DN16" i="3"/>
  <c r="DN17" i="3"/>
  <c r="DN18" i="3"/>
  <c r="DN19" i="3"/>
  <c r="DN20" i="3"/>
  <c r="DN21" i="3"/>
  <c r="DN22" i="3"/>
  <c r="DN23" i="3"/>
  <c r="DM3" i="3"/>
  <c r="DM4" i="3"/>
  <c r="DM5" i="3"/>
  <c r="DM6" i="3"/>
  <c r="DM7" i="3"/>
  <c r="DM8" i="3"/>
  <c r="DM9" i="3"/>
  <c r="DM10" i="3"/>
  <c r="DM11" i="3"/>
  <c r="DM12" i="3"/>
  <c r="DM13" i="3"/>
  <c r="DM14" i="3"/>
  <c r="DM15" i="3"/>
  <c r="DM16" i="3"/>
  <c r="DM17" i="3"/>
  <c r="DM18" i="3"/>
  <c r="DM19" i="3"/>
  <c r="DM20" i="3"/>
  <c r="DM21" i="3"/>
  <c r="DM22" i="3"/>
  <c r="DM23" i="3"/>
  <c r="DL3" i="3"/>
  <c r="DL4" i="3"/>
  <c r="DL5" i="3"/>
  <c r="DL6" i="3"/>
  <c r="DL7" i="3"/>
  <c r="DL8" i="3"/>
  <c r="DL9" i="3"/>
  <c r="DL10" i="3"/>
  <c r="DL11" i="3"/>
  <c r="DL12" i="3"/>
  <c r="DL13" i="3"/>
  <c r="DL14" i="3"/>
  <c r="DL15" i="3"/>
  <c r="DL16" i="3"/>
  <c r="DL17" i="3"/>
  <c r="DL18" i="3"/>
  <c r="DL19" i="3"/>
  <c r="DL20" i="3"/>
  <c r="DL21" i="3"/>
  <c r="DL22" i="3"/>
  <c r="DL23" i="3"/>
  <c r="DK3" i="3"/>
  <c r="DK4" i="3"/>
  <c r="DK5" i="3"/>
  <c r="DK6" i="3"/>
  <c r="DK7" i="3"/>
  <c r="DK8" i="3"/>
  <c r="DK9" i="3"/>
  <c r="DK10" i="3"/>
  <c r="DK11" i="3"/>
  <c r="DK12" i="3"/>
  <c r="DK13" i="3"/>
  <c r="DK14" i="3"/>
  <c r="DK15" i="3"/>
  <c r="DK16" i="3"/>
  <c r="DK17" i="3"/>
  <c r="DK18" i="3"/>
  <c r="DK19" i="3"/>
  <c r="DK20" i="3"/>
  <c r="DK21" i="3"/>
  <c r="DK22" i="3"/>
  <c r="DK23" i="3"/>
  <c r="DJ3" i="3"/>
  <c r="DJ4" i="3"/>
  <c r="DJ5" i="3"/>
  <c r="DJ6" i="3"/>
  <c r="DJ7" i="3"/>
  <c r="DJ8" i="3"/>
  <c r="DJ9" i="3"/>
  <c r="DJ10" i="3"/>
  <c r="DJ11" i="3"/>
  <c r="DJ12" i="3"/>
  <c r="DJ13" i="3"/>
  <c r="DJ14" i="3"/>
  <c r="DJ15" i="3"/>
  <c r="DJ16" i="3"/>
  <c r="DJ17" i="3"/>
  <c r="DJ18" i="3"/>
  <c r="DJ19" i="3"/>
  <c r="DJ20" i="3"/>
  <c r="DJ21" i="3"/>
  <c r="DJ22" i="3"/>
  <c r="DJ23" i="3"/>
  <c r="DI3" i="3"/>
  <c r="DI4" i="3"/>
  <c r="DI5" i="3"/>
  <c r="DI6" i="3"/>
  <c r="DI7" i="3"/>
  <c r="DI8" i="3"/>
  <c r="DI9" i="3"/>
  <c r="DI10" i="3"/>
  <c r="DI11" i="3"/>
  <c r="DI12" i="3"/>
  <c r="DI13" i="3"/>
  <c r="DI14" i="3"/>
  <c r="DI15" i="3"/>
  <c r="DI16" i="3"/>
  <c r="DI17" i="3"/>
  <c r="DI18" i="3"/>
  <c r="DI19" i="3"/>
  <c r="DI20" i="3"/>
  <c r="DI21" i="3"/>
  <c r="DI22" i="3"/>
  <c r="DI23" i="3"/>
  <c r="DH3" i="3"/>
  <c r="DH4" i="3"/>
  <c r="DH5" i="3"/>
  <c r="DH6" i="3"/>
  <c r="DH7" i="3"/>
  <c r="DH8" i="3"/>
  <c r="DH9" i="3"/>
  <c r="DH10" i="3"/>
  <c r="DH11" i="3"/>
  <c r="DH12" i="3"/>
  <c r="DH13" i="3"/>
  <c r="DH14" i="3"/>
  <c r="DH15" i="3"/>
  <c r="DH16" i="3"/>
  <c r="DH17" i="3"/>
  <c r="DH18" i="3"/>
  <c r="DH19" i="3"/>
  <c r="DH20" i="3"/>
  <c r="DH21" i="3"/>
  <c r="DH22" i="3"/>
  <c r="DH23" i="3"/>
  <c r="DG3" i="3"/>
  <c r="DG4" i="3"/>
  <c r="DG5" i="3"/>
  <c r="DG6" i="3"/>
  <c r="DG7" i="3"/>
  <c r="DG8" i="3"/>
  <c r="DG9" i="3"/>
  <c r="DG10" i="3"/>
  <c r="DG11" i="3"/>
  <c r="DG12" i="3"/>
  <c r="DG13" i="3"/>
  <c r="DG14" i="3"/>
  <c r="DG15" i="3"/>
  <c r="DG16" i="3"/>
  <c r="DG17" i="3"/>
  <c r="DG18" i="3"/>
  <c r="DG19" i="3"/>
  <c r="DG20" i="3"/>
  <c r="DG21" i="3"/>
  <c r="DG22" i="3"/>
  <c r="DG23" i="3"/>
  <c r="DF3" i="3"/>
  <c r="DF4" i="3"/>
  <c r="DF5" i="3"/>
  <c r="DF6" i="3"/>
  <c r="DF7" i="3"/>
  <c r="DF8" i="3"/>
  <c r="DF9" i="3"/>
  <c r="DF10" i="3"/>
  <c r="DF11" i="3"/>
  <c r="DF12" i="3"/>
  <c r="DF13" i="3"/>
  <c r="DF14" i="3"/>
  <c r="DF15" i="3"/>
  <c r="DF16" i="3"/>
  <c r="DF17" i="3"/>
  <c r="DF18" i="3"/>
  <c r="DF19" i="3"/>
  <c r="DF20" i="3"/>
  <c r="DF21" i="3"/>
  <c r="DF22" i="3"/>
  <c r="DF23" i="3"/>
  <c r="DE3" i="3"/>
  <c r="DE4" i="3"/>
  <c r="DE5" i="3"/>
  <c r="DE6" i="3"/>
  <c r="DE7" i="3"/>
  <c r="DE8" i="3"/>
  <c r="DE9" i="3"/>
  <c r="DE10" i="3"/>
  <c r="DE11" i="3"/>
  <c r="DE12" i="3"/>
  <c r="DE13" i="3"/>
  <c r="DE14" i="3"/>
  <c r="DE15" i="3"/>
  <c r="DE16" i="3"/>
  <c r="DE17" i="3"/>
  <c r="DE18" i="3"/>
  <c r="DE19" i="3"/>
  <c r="DE20" i="3"/>
  <c r="DE21" i="3"/>
  <c r="DE22" i="3"/>
  <c r="DE23" i="3"/>
  <c r="DD3" i="3"/>
  <c r="DD4" i="3"/>
  <c r="DD5" i="3"/>
  <c r="DD6" i="3"/>
  <c r="DD7" i="3"/>
  <c r="DD8" i="3"/>
  <c r="DD9" i="3"/>
  <c r="DD10" i="3"/>
  <c r="DD11" i="3"/>
  <c r="DD12" i="3"/>
  <c r="DD13" i="3"/>
  <c r="DD14" i="3"/>
  <c r="DD15" i="3"/>
  <c r="DD16" i="3"/>
  <c r="DD17" i="3"/>
  <c r="DD18" i="3"/>
  <c r="DD19" i="3"/>
  <c r="DD20" i="3"/>
  <c r="DD21" i="3"/>
  <c r="DD22" i="3"/>
  <c r="DD23" i="3"/>
  <c r="DC3" i="3"/>
  <c r="DC4" i="3"/>
  <c r="DC5" i="3"/>
  <c r="DC6" i="3"/>
  <c r="DC7" i="3"/>
  <c r="DC8" i="3"/>
  <c r="DC9" i="3"/>
  <c r="DC10" i="3"/>
  <c r="DC11" i="3"/>
  <c r="DC12" i="3"/>
  <c r="DC13" i="3"/>
  <c r="DC14" i="3"/>
  <c r="DC15" i="3"/>
  <c r="DC16" i="3"/>
  <c r="DC17" i="3"/>
  <c r="DC18" i="3"/>
  <c r="DC19" i="3"/>
  <c r="DC20" i="3"/>
  <c r="DC21" i="3"/>
  <c r="DC22" i="3"/>
  <c r="DC23" i="3"/>
  <c r="DN2" i="3"/>
  <c r="DM2" i="3"/>
  <c r="DL2" i="3"/>
  <c r="DK2" i="3"/>
  <c r="DH2" i="3"/>
  <c r="DG2" i="3"/>
  <c r="DF2" i="3"/>
  <c r="DE2" i="3"/>
  <c r="DD2" i="3"/>
  <c r="DC2" i="3"/>
  <c r="DB13" i="3"/>
  <c r="DB14" i="3"/>
  <c r="DB15" i="3"/>
  <c r="DB16" i="3"/>
  <c r="DB17" i="3"/>
  <c r="DB18" i="3"/>
  <c r="DB19" i="3"/>
  <c r="DB20" i="3"/>
  <c r="DB21" i="3"/>
  <c r="DB22" i="3"/>
  <c r="DB23" i="3"/>
  <c r="DA13" i="3"/>
  <c r="DA14" i="3"/>
  <c r="DA15" i="3"/>
  <c r="DA16" i="3"/>
  <c r="DA17" i="3"/>
  <c r="DA18" i="3"/>
  <c r="DA19" i="3"/>
  <c r="DA20" i="3"/>
  <c r="DA21" i="3"/>
  <c r="DA22" i="3"/>
  <c r="DA23" i="3"/>
  <c r="CZ13" i="3"/>
  <c r="CZ14" i="3"/>
  <c r="CZ15" i="3"/>
  <c r="CZ16" i="3"/>
  <c r="CZ17" i="3"/>
  <c r="CZ18" i="3"/>
  <c r="CZ19" i="3"/>
  <c r="CZ20" i="3"/>
  <c r="CZ21" i="3"/>
  <c r="CZ22" i="3"/>
  <c r="CZ23" i="3"/>
  <c r="CY13" i="3"/>
  <c r="CY14" i="3"/>
  <c r="CY15" i="3"/>
  <c r="CY16" i="3"/>
  <c r="CY17" i="3"/>
  <c r="CY18" i="3"/>
  <c r="CY19" i="3"/>
  <c r="CY20" i="3"/>
  <c r="CY21" i="3"/>
  <c r="CY22" i="3"/>
  <c r="CY23" i="3"/>
  <c r="CX13" i="3"/>
  <c r="CX14" i="3"/>
  <c r="CX15" i="3"/>
  <c r="CX16" i="3"/>
  <c r="CX17" i="3"/>
  <c r="CX18" i="3"/>
  <c r="CX19" i="3"/>
  <c r="CX20" i="3"/>
  <c r="CX21" i="3"/>
  <c r="CX22" i="3"/>
  <c r="CX23" i="3"/>
  <c r="CW13" i="3"/>
  <c r="CW14" i="3"/>
  <c r="CW15" i="3"/>
  <c r="CW16" i="3"/>
  <c r="CW17" i="3"/>
  <c r="CW18" i="3"/>
  <c r="CW19" i="3"/>
  <c r="CW20" i="3"/>
  <c r="CW21" i="3"/>
  <c r="CW22" i="3"/>
  <c r="CW23" i="3"/>
  <c r="CV13" i="3"/>
  <c r="CV14" i="3"/>
  <c r="CV15" i="3"/>
  <c r="CV16" i="3"/>
  <c r="CV17" i="3"/>
  <c r="CV18" i="3"/>
  <c r="CV19" i="3"/>
  <c r="CV20" i="3"/>
  <c r="CV21" i="3"/>
  <c r="CV22" i="3"/>
  <c r="CV23" i="3"/>
  <c r="CU13" i="3"/>
  <c r="CU14" i="3"/>
  <c r="CU15" i="3"/>
  <c r="CU16" i="3"/>
  <c r="CU17" i="3"/>
  <c r="CU18" i="3"/>
  <c r="CU19" i="3"/>
  <c r="CU20" i="3"/>
  <c r="CU21" i="3"/>
  <c r="CU22" i="3"/>
  <c r="CU23" i="3"/>
  <c r="CT13" i="3"/>
  <c r="CT14" i="3"/>
  <c r="CT15" i="3"/>
  <c r="CT16" i="3"/>
  <c r="CT17" i="3"/>
  <c r="CT18" i="3"/>
  <c r="CT19" i="3"/>
  <c r="CT20" i="3"/>
  <c r="CT21" i="3"/>
  <c r="CT22" i="3"/>
  <c r="CT23" i="3"/>
  <c r="CS13" i="3"/>
  <c r="CS14" i="3"/>
  <c r="CS15" i="3"/>
  <c r="CS16" i="3"/>
  <c r="CS17" i="3"/>
  <c r="CS18" i="3"/>
  <c r="CS19" i="3"/>
  <c r="CS20" i="3"/>
  <c r="CS21" i="3"/>
  <c r="CS22" i="3"/>
  <c r="CS23" i="3"/>
  <c r="CR13" i="3"/>
  <c r="CR14" i="3"/>
  <c r="CR15" i="3"/>
  <c r="CR16" i="3"/>
  <c r="CR17" i="3"/>
  <c r="CR18" i="3"/>
  <c r="CR19" i="3"/>
  <c r="CR20" i="3"/>
  <c r="CR21" i="3"/>
  <c r="CR22" i="3"/>
  <c r="CR23" i="3"/>
  <c r="CQ13" i="3"/>
  <c r="CQ14" i="3"/>
  <c r="CQ15" i="3"/>
  <c r="CQ16" i="3"/>
  <c r="CQ17" i="3"/>
  <c r="CQ18" i="3"/>
  <c r="CQ19" i="3"/>
  <c r="CQ20" i="3"/>
  <c r="CQ21" i="3"/>
  <c r="CQ22" i="3"/>
  <c r="CQ23" i="3"/>
  <c r="CP13" i="3"/>
  <c r="CP14" i="3"/>
  <c r="CP15" i="3"/>
  <c r="CP16" i="3"/>
  <c r="CP17" i="3"/>
  <c r="CP18" i="3"/>
  <c r="CP19" i="3"/>
  <c r="CP20" i="3"/>
  <c r="CP21" i="3"/>
  <c r="CP22" i="3"/>
  <c r="CP23" i="3"/>
  <c r="CO13" i="3"/>
  <c r="CO14" i="3"/>
  <c r="CO15" i="3"/>
  <c r="CO16" i="3"/>
  <c r="CO17" i="3"/>
  <c r="CO18" i="3"/>
  <c r="CO19" i="3"/>
  <c r="CO20" i="3"/>
  <c r="CO21" i="3"/>
  <c r="CO22" i="3"/>
  <c r="CO23" i="3"/>
  <c r="CO12" i="3"/>
  <c r="CP12" i="3"/>
  <c r="CQ12" i="3"/>
  <c r="CR12" i="3"/>
  <c r="CS12" i="3"/>
  <c r="CT12" i="3"/>
  <c r="CU12" i="3"/>
  <c r="CV12" i="3"/>
  <c r="CW12" i="3"/>
  <c r="CX12" i="3"/>
  <c r="CY12" i="3"/>
  <c r="CZ12" i="3"/>
  <c r="DA12" i="3"/>
  <c r="DB12" i="3"/>
  <c r="CO11" i="3"/>
  <c r="CP11" i="3"/>
  <c r="CQ11" i="3"/>
  <c r="CR11" i="3"/>
  <c r="CS11" i="3"/>
  <c r="CT11" i="3"/>
  <c r="CU11" i="3"/>
  <c r="CV11" i="3"/>
  <c r="CW11" i="3"/>
  <c r="CX11" i="3"/>
  <c r="CY11" i="3"/>
  <c r="CZ11" i="3"/>
  <c r="DA11" i="3"/>
  <c r="DB11" i="3"/>
  <c r="CO10" i="3"/>
  <c r="CP10" i="3"/>
  <c r="CQ10" i="3"/>
  <c r="CR10" i="3"/>
  <c r="CS10" i="3"/>
  <c r="CT10" i="3"/>
  <c r="CU10" i="3"/>
  <c r="CV10" i="3"/>
  <c r="CW10" i="3"/>
  <c r="CX10" i="3"/>
  <c r="CY10" i="3"/>
  <c r="CZ10" i="3"/>
  <c r="DA10" i="3"/>
  <c r="DB10" i="3"/>
  <c r="CO9" i="3"/>
  <c r="CP9" i="3"/>
  <c r="CQ9" i="3"/>
  <c r="CR9" i="3"/>
  <c r="CS9" i="3"/>
  <c r="CT9" i="3"/>
  <c r="CU9" i="3"/>
  <c r="CV9" i="3"/>
  <c r="CW9" i="3"/>
  <c r="CX9" i="3"/>
  <c r="CY9" i="3"/>
  <c r="CZ9" i="3"/>
  <c r="DA9" i="3"/>
  <c r="DB9" i="3"/>
  <c r="CO8" i="3"/>
  <c r="CP8" i="3"/>
  <c r="CQ8" i="3"/>
  <c r="CR8" i="3"/>
  <c r="CS8" i="3"/>
  <c r="CT8" i="3"/>
  <c r="CU8" i="3"/>
  <c r="CV8" i="3"/>
  <c r="CW8" i="3"/>
  <c r="CX8" i="3"/>
  <c r="CY8" i="3"/>
  <c r="CZ8" i="3"/>
  <c r="DA8" i="3"/>
  <c r="DB8" i="3"/>
  <c r="CO7" i="3"/>
  <c r="CP7" i="3"/>
  <c r="CQ7" i="3"/>
  <c r="CR7" i="3"/>
  <c r="CS7" i="3"/>
  <c r="CT7" i="3"/>
  <c r="CU7" i="3"/>
  <c r="CV7" i="3"/>
  <c r="CW7" i="3"/>
  <c r="CX7" i="3"/>
  <c r="CY7" i="3"/>
  <c r="CZ7" i="3"/>
  <c r="DA7" i="3"/>
  <c r="DB7" i="3"/>
  <c r="CO6" i="3"/>
  <c r="CP6" i="3"/>
  <c r="CQ6" i="3"/>
  <c r="CR6" i="3"/>
  <c r="CS6" i="3"/>
  <c r="CT6" i="3"/>
  <c r="CU6" i="3"/>
  <c r="CV6" i="3"/>
  <c r="CW6" i="3"/>
  <c r="CX6" i="3"/>
  <c r="CY6" i="3"/>
  <c r="CZ6" i="3"/>
  <c r="DA6" i="3"/>
  <c r="DB6" i="3"/>
  <c r="CO5" i="3"/>
  <c r="CP5" i="3"/>
  <c r="CQ5" i="3"/>
  <c r="CR5" i="3"/>
  <c r="CS5" i="3"/>
  <c r="CT5" i="3"/>
  <c r="CU5" i="3"/>
  <c r="CV5" i="3"/>
  <c r="CW5" i="3"/>
  <c r="CX5" i="3"/>
  <c r="CY5" i="3"/>
  <c r="CZ5" i="3"/>
  <c r="DA5" i="3"/>
  <c r="DB5" i="3"/>
  <c r="CO4" i="3"/>
  <c r="CP4" i="3"/>
  <c r="CQ4" i="3"/>
  <c r="CR4" i="3"/>
  <c r="CS4" i="3"/>
  <c r="CT4" i="3"/>
  <c r="CU4" i="3"/>
  <c r="CV4" i="3"/>
  <c r="CW4" i="3"/>
  <c r="CX4" i="3"/>
  <c r="CY4" i="3"/>
  <c r="CZ4" i="3"/>
  <c r="DA4" i="3"/>
  <c r="DB4" i="3"/>
  <c r="CO3" i="3"/>
  <c r="CP3" i="3"/>
  <c r="CQ3" i="3"/>
  <c r="CR3" i="3"/>
  <c r="CS3" i="3"/>
  <c r="CT3" i="3"/>
  <c r="CU3" i="3"/>
  <c r="CV3" i="3"/>
  <c r="CW3" i="3"/>
  <c r="CX3" i="3"/>
  <c r="CY3" i="3"/>
  <c r="CZ3" i="3"/>
  <c r="DA3" i="3"/>
  <c r="DB3" i="3"/>
  <c r="CO2" i="3"/>
  <c r="CP2" i="3"/>
  <c r="CQ2" i="3"/>
  <c r="CR2" i="3"/>
  <c r="CS2" i="3"/>
  <c r="CT2" i="3"/>
  <c r="CU2" i="3"/>
  <c r="CV2" i="3"/>
  <c r="CW2" i="3"/>
  <c r="CX2" i="3"/>
  <c r="CY2" i="3"/>
  <c r="CZ2" i="3"/>
  <c r="DA2" i="3"/>
  <c r="DB2" i="3"/>
  <c r="CN3" i="3"/>
  <c r="CN4" i="3"/>
  <c r="CN5" i="3"/>
  <c r="CN6" i="3"/>
  <c r="CN7" i="3"/>
  <c r="CN8" i="3"/>
  <c r="CN9" i="3"/>
  <c r="CN10" i="3"/>
  <c r="CN11" i="3"/>
  <c r="CN12" i="3"/>
  <c r="CN13" i="3"/>
  <c r="CN14" i="3"/>
  <c r="CN15" i="3"/>
  <c r="CN16" i="3"/>
  <c r="CN17" i="3"/>
  <c r="CN18" i="3"/>
  <c r="CN19" i="3"/>
  <c r="CN20" i="3"/>
  <c r="CN21" i="3"/>
  <c r="CN22" i="3"/>
  <c r="CN23" i="3"/>
  <c r="CN2" i="3"/>
  <c r="DI2" i="3" l="1"/>
  <c r="DJ2" i="3"/>
  <c r="X2" i="6" l="1"/>
  <c r="W2" i="6"/>
  <c r="V2" i="6"/>
  <c r="U2" i="6"/>
  <c r="X3" i="6"/>
  <c r="X4" i="6"/>
  <c r="X5" i="6"/>
  <c r="X6" i="6"/>
  <c r="X7" i="6"/>
  <c r="X8" i="6"/>
  <c r="X9" i="6"/>
  <c r="X10" i="6"/>
  <c r="X11" i="6"/>
  <c r="X12" i="6"/>
  <c r="X13" i="6"/>
  <c r="X14" i="6"/>
  <c r="X15" i="6"/>
  <c r="X16" i="6"/>
  <c r="X17" i="6"/>
  <c r="X18" i="6"/>
  <c r="X19" i="6"/>
  <c r="X20" i="6"/>
  <c r="X21" i="6"/>
  <c r="X22" i="6"/>
  <c r="X23" i="6"/>
  <c r="W3" i="6"/>
  <c r="W4" i="6"/>
  <c r="W5" i="6"/>
  <c r="W6" i="6"/>
  <c r="W7" i="6"/>
  <c r="W8" i="6"/>
  <c r="W9" i="6"/>
  <c r="W10" i="6"/>
  <c r="W11" i="6"/>
  <c r="W12" i="6"/>
  <c r="W13" i="6"/>
  <c r="W14" i="6"/>
  <c r="W15" i="6"/>
  <c r="W16" i="6"/>
  <c r="W17" i="6"/>
  <c r="W18" i="6"/>
  <c r="W19" i="6"/>
  <c r="W20" i="6"/>
  <c r="W21" i="6"/>
  <c r="W22" i="6"/>
  <c r="W23" i="6"/>
  <c r="V3" i="6"/>
  <c r="V4" i="6"/>
  <c r="V5" i="6"/>
  <c r="V6" i="6"/>
  <c r="V7" i="6"/>
  <c r="V8" i="6"/>
  <c r="V9" i="6"/>
  <c r="V10" i="6"/>
  <c r="V11" i="6"/>
  <c r="V12" i="6"/>
  <c r="V13" i="6"/>
  <c r="V14" i="6"/>
  <c r="V15" i="6"/>
  <c r="V16" i="6"/>
  <c r="V17" i="6"/>
  <c r="V18" i="6"/>
  <c r="V19" i="6"/>
  <c r="V20" i="6"/>
  <c r="V21" i="6"/>
  <c r="V22" i="6"/>
  <c r="V23" i="6"/>
  <c r="U3" i="6"/>
  <c r="U4" i="6"/>
  <c r="U5" i="6"/>
  <c r="U6" i="6"/>
  <c r="U7" i="6"/>
  <c r="U8" i="6"/>
  <c r="U9" i="6"/>
  <c r="U10" i="6"/>
  <c r="U11" i="6"/>
  <c r="U12" i="6"/>
  <c r="U13" i="6"/>
  <c r="U14" i="6"/>
  <c r="U15" i="6"/>
  <c r="U16" i="6"/>
  <c r="U17" i="6"/>
  <c r="U18" i="6"/>
  <c r="U19" i="6"/>
  <c r="U20" i="6"/>
  <c r="U21" i="6"/>
  <c r="U22" i="6"/>
  <c r="U23" i="6"/>
  <c r="Z6" i="6" l="1"/>
  <c r="Y6" i="6"/>
  <c r="Z15" i="6"/>
  <c r="Y15" i="6"/>
  <c r="Z13" i="6"/>
  <c r="Y13" i="6"/>
  <c r="Z5" i="6"/>
  <c r="Y5" i="6"/>
  <c r="Z20" i="6"/>
  <c r="Y20" i="6"/>
  <c r="Z7" i="6"/>
  <c r="Y7" i="6"/>
  <c r="Z12" i="6"/>
  <c r="Y12" i="6"/>
  <c r="Z2" i="6"/>
  <c r="Y2" i="6"/>
  <c r="Z23" i="6"/>
  <c r="Y23" i="6"/>
  <c r="Z14" i="6"/>
  <c r="Y14" i="6"/>
  <c r="Z3" i="6"/>
  <c r="Y3" i="6"/>
  <c r="Z18" i="6"/>
  <c r="Y18" i="6"/>
  <c r="Z10" i="6"/>
  <c r="Y10" i="6"/>
  <c r="Z22" i="6"/>
  <c r="Y22" i="6"/>
  <c r="Z4" i="6"/>
  <c r="Y4" i="6"/>
  <c r="Z11" i="6"/>
  <c r="Y11" i="6"/>
  <c r="Z17" i="6"/>
  <c r="Y17" i="6"/>
  <c r="Z9" i="6"/>
  <c r="Y9" i="6"/>
  <c r="Z21" i="6"/>
  <c r="Y21" i="6"/>
  <c r="Z19" i="6"/>
  <c r="Y19" i="6"/>
  <c r="Z16" i="6"/>
  <c r="Y16" i="6"/>
  <c r="Z8" i="6"/>
  <c r="Y8" i="6"/>
  <c r="AO3" i="5"/>
  <c r="AO4" i="5"/>
  <c r="AO5" i="5"/>
  <c r="AO6" i="5"/>
  <c r="AO7" i="5"/>
  <c r="AO8" i="5"/>
  <c r="AO9" i="5"/>
  <c r="AO10" i="5"/>
  <c r="AO11" i="5"/>
  <c r="AO12" i="5"/>
  <c r="AO13" i="5"/>
  <c r="AO14" i="5"/>
  <c r="AO15" i="5"/>
  <c r="AO16" i="5"/>
  <c r="AO17" i="5"/>
  <c r="AO18" i="5"/>
  <c r="AO19" i="5"/>
  <c r="AO20" i="5"/>
  <c r="AO21" i="5"/>
  <c r="AO22" i="5"/>
  <c r="AO23" i="5"/>
  <c r="AO2" i="5"/>
  <c r="AN3" i="5"/>
  <c r="AN4" i="5"/>
  <c r="AN5" i="5"/>
  <c r="AN6" i="5"/>
  <c r="AN7" i="5"/>
  <c r="AN8" i="5"/>
  <c r="AN9" i="5"/>
  <c r="AN10" i="5"/>
  <c r="AN11" i="5"/>
  <c r="AN12" i="5"/>
  <c r="AN13" i="5"/>
  <c r="AN14" i="5"/>
  <c r="AN15" i="5"/>
  <c r="AN16" i="5"/>
  <c r="AN17" i="5"/>
  <c r="AN18" i="5"/>
  <c r="AN19" i="5"/>
  <c r="AN20" i="5"/>
  <c r="AN21" i="5"/>
  <c r="AN22" i="5"/>
  <c r="AN23" i="5"/>
  <c r="AN2" i="5"/>
  <c r="AM3" i="5"/>
  <c r="AM4" i="5"/>
  <c r="AM5" i="5"/>
  <c r="AM6" i="5"/>
  <c r="AM7" i="5"/>
  <c r="AM8" i="5"/>
  <c r="AM9" i="5"/>
  <c r="AM10" i="5"/>
  <c r="AM11" i="5"/>
  <c r="AM12" i="5"/>
  <c r="AM13" i="5"/>
  <c r="AM14" i="5"/>
  <c r="AM15" i="5"/>
  <c r="AM16" i="5"/>
  <c r="AM17" i="5"/>
  <c r="AM18" i="5"/>
  <c r="AM19" i="5"/>
  <c r="AM20" i="5"/>
  <c r="AM21" i="5"/>
  <c r="AM22" i="5"/>
  <c r="AM23" i="5"/>
  <c r="AM2" i="5"/>
  <c r="AL4" i="5"/>
  <c r="AL5" i="5"/>
  <c r="AL6" i="5"/>
  <c r="AL7" i="5"/>
  <c r="AL8" i="5"/>
  <c r="AL9" i="5"/>
  <c r="AL10" i="5"/>
  <c r="AL11" i="5"/>
  <c r="AL12" i="5"/>
  <c r="AL13" i="5"/>
  <c r="AL14" i="5"/>
  <c r="AL15" i="5"/>
  <c r="AL16" i="5"/>
  <c r="AL17" i="5"/>
  <c r="AL18" i="5"/>
  <c r="AL19" i="5"/>
  <c r="AL20" i="5"/>
  <c r="AL21" i="5"/>
  <c r="AL22" i="5"/>
  <c r="AL23" i="5"/>
  <c r="AL3" i="5"/>
  <c r="AL2" i="5"/>
  <c r="AK3" i="5"/>
  <c r="AK4" i="5"/>
  <c r="AK5" i="5"/>
  <c r="AK6" i="5"/>
  <c r="AK7" i="5"/>
  <c r="AK8" i="5"/>
  <c r="AK9" i="5"/>
  <c r="AK10" i="5"/>
  <c r="AK11" i="5"/>
  <c r="AK12" i="5"/>
  <c r="AK13" i="5"/>
  <c r="AK14" i="5"/>
  <c r="AK15" i="5"/>
  <c r="AK16" i="5"/>
  <c r="AK17" i="5"/>
  <c r="AK18" i="5"/>
  <c r="AK19" i="5"/>
  <c r="AK20" i="5"/>
  <c r="AK21" i="5"/>
  <c r="AK22" i="5"/>
  <c r="AK23" i="5"/>
  <c r="AK2" i="5"/>
  <c r="AJ3" i="5"/>
  <c r="AJ4" i="5"/>
  <c r="AJ5" i="5"/>
  <c r="AJ6" i="5"/>
  <c r="AJ7" i="5"/>
  <c r="AJ8" i="5"/>
  <c r="AJ9" i="5"/>
  <c r="AJ10" i="5"/>
  <c r="AJ11" i="5"/>
  <c r="AJ12" i="5"/>
  <c r="AJ13" i="5"/>
  <c r="AJ14" i="5"/>
  <c r="AJ15" i="5"/>
  <c r="AJ16" i="5"/>
  <c r="AJ17" i="5"/>
  <c r="AJ18" i="5"/>
  <c r="AJ19" i="5"/>
  <c r="AJ20" i="5"/>
  <c r="AJ21" i="5"/>
  <c r="AJ22" i="5"/>
  <c r="AJ23" i="5"/>
  <c r="AJ2" i="5"/>
  <c r="AG3" i="5"/>
  <c r="AG4" i="5"/>
  <c r="AG5" i="5"/>
  <c r="AG6" i="5"/>
  <c r="AG7" i="5"/>
  <c r="AG8" i="5"/>
  <c r="AG9" i="5"/>
  <c r="AG10" i="5"/>
  <c r="AG11" i="5"/>
  <c r="AG12" i="5"/>
  <c r="AG13" i="5"/>
  <c r="AG14" i="5"/>
  <c r="AG15" i="5"/>
  <c r="AG16" i="5"/>
  <c r="AG17" i="5"/>
  <c r="AG18" i="5"/>
  <c r="AG19" i="5"/>
  <c r="AG20" i="5"/>
  <c r="AG21" i="5"/>
  <c r="AG22" i="5"/>
  <c r="AG23" i="5"/>
  <c r="AG2" i="5"/>
  <c r="BE3" i="3" l="1"/>
  <c r="BE4" i="3"/>
  <c r="BE5" i="3"/>
  <c r="BE6" i="3"/>
  <c r="BE7" i="3"/>
  <c r="BE8" i="3"/>
  <c r="BE9" i="3"/>
  <c r="BE10" i="3"/>
  <c r="BE11" i="3"/>
  <c r="BE12" i="3"/>
  <c r="BE13" i="3"/>
  <c r="BE14" i="3"/>
  <c r="BE15" i="3"/>
  <c r="BE16" i="3"/>
  <c r="BE17" i="3"/>
  <c r="BE18" i="3"/>
  <c r="BE19" i="3"/>
  <c r="BE20" i="3"/>
  <c r="BE21" i="3"/>
  <c r="BE22" i="3"/>
  <c r="BE23" i="3"/>
  <c r="BD3" i="3"/>
  <c r="BD4" i="3"/>
  <c r="BD5" i="3"/>
  <c r="BD6" i="3"/>
  <c r="BD7" i="3"/>
  <c r="BD8" i="3"/>
  <c r="BD9" i="3"/>
  <c r="BD10" i="3"/>
  <c r="BD11" i="3"/>
  <c r="BD12" i="3"/>
  <c r="BD13" i="3"/>
  <c r="BD14" i="3"/>
  <c r="BD15" i="3"/>
  <c r="BD16" i="3"/>
  <c r="BD17" i="3"/>
  <c r="BD18" i="3"/>
  <c r="BD19" i="3"/>
  <c r="BD20" i="3"/>
  <c r="BD21" i="3"/>
  <c r="BD22" i="3"/>
  <c r="BD23" i="3"/>
  <c r="BC3" i="3"/>
  <c r="BC4" i="3"/>
  <c r="BC5" i="3"/>
  <c r="BC6" i="3"/>
  <c r="BC7" i="3"/>
  <c r="BC8" i="3"/>
  <c r="BC9" i="3"/>
  <c r="BC10" i="3"/>
  <c r="BC11" i="3"/>
  <c r="BC12" i="3"/>
  <c r="BC13" i="3"/>
  <c r="BC14" i="3"/>
  <c r="BC15" i="3"/>
  <c r="BC16" i="3"/>
  <c r="BC17" i="3"/>
  <c r="BC18" i="3"/>
  <c r="BC19" i="3"/>
  <c r="BC20" i="3"/>
  <c r="BC21" i="3"/>
  <c r="BC22" i="3"/>
  <c r="BC23" i="3"/>
  <c r="BB3" i="3"/>
  <c r="BB4" i="3"/>
  <c r="BB5" i="3"/>
  <c r="BB6" i="3"/>
  <c r="BB7" i="3"/>
  <c r="BB8" i="3"/>
  <c r="BB9" i="3"/>
  <c r="BB10" i="3"/>
  <c r="BB11" i="3"/>
  <c r="BB12" i="3"/>
  <c r="BB13" i="3"/>
  <c r="BB14" i="3"/>
  <c r="BB15" i="3"/>
  <c r="BB16" i="3"/>
  <c r="BB17" i="3"/>
  <c r="BB18" i="3"/>
  <c r="BB19" i="3"/>
  <c r="BB20" i="3"/>
  <c r="BB21" i="3"/>
  <c r="BB22" i="3"/>
  <c r="BB23" i="3"/>
  <c r="BA3" i="3"/>
  <c r="BA4" i="3"/>
  <c r="BA5" i="3"/>
  <c r="BA6" i="3"/>
  <c r="BA7" i="3"/>
  <c r="BA8" i="3"/>
  <c r="BA9" i="3"/>
  <c r="BA10" i="3"/>
  <c r="BA11" i="3"/>
  <c r="BA12" i="3"/>
  <c r="BA13" i="3"/>
  <c r="BA14" i="3"/>
  <c r="BA15" i="3"/>
  <c r="BA16" i="3"/>
  <c r="BA17" i="3"/>
  <c r="BA18" i="3"/>
  <c r="BA19" i="3"/>
  <c r="BA20" i="3"/>
  <c r="BA21" i="3"/>
  <c r="BA22" i="3"/>
  <c r="BA23" i="3"/>
  <c r="AZ3" i="3"/>
  <c r="AZ4" i="3"/>
  <c r="AZ5" i="3"/>
  <c r="AZ6" i="3"/>
  <c r="AZ7" i="3"/>
  <c r="AZ8" i="3"/>
  <c r="AZ9" i="3"/>
  <c r="AZ10" i="3"/>
  <c r="AZ11" i="3"/>
  <c r="AZ12" i="3"/>
  <c r="AZ13" i="3"/>
  <c r="AZ14" i="3"/>
  <c r="AZ15" i="3"/>
  <c r="AZ16" i="3"/>
  <c r="AZ17" i="3"/>
  <c r="AZ18" i="3"/>
  <c r="AZ19" i="3"/>
  <c r="AZ20" i="3"/>
  <c r="AZ21" i="3"/>
  <c r="AZ22" i="3"/>
  <c r="AZ23" i="3"/>
  <c r="AY3" i="3"/>
  <c r="AY4" i="3"/>
  <c r="AY5" i="3"/>
  <c r="AY6" i="3"/>
  <c r="AY7" i="3"/>
  <c r="AY8" i="3"/>
  <c r="AY9" i="3"/>
  <c r="AY10" i="3"/>
  <c r="AY11" i="3"/>
  <c r="AY12" i="3"/>
  <c r="AY13" i="3"/>
  <c r="AY14" i="3"/>
  <c r="AY15" i="3"/>
  <c r="AY16" i="3"/>
  <c r="AY17" i="3"/>
  <c r="AY18" i="3"/>
  <c r="AY19" i="3"/>
  <c r="AY20" i="3"/>
  <c r="AY21" i="3"/>
  <c r="AY22" i="3"/>
  <c r="AY23" i="3"/>
  <c r="AX3" i="3"/>
  <c r="AX4" i="3"/>
  <c r="AX5" i="3"/>
  <c r="AX6" i="3"/>
  <c r="AX7" i="3"/>
  <c r="AX8" i="3"/>
  <c r="AX9" i="3"/>
  <c r="AX10" i="3"/>
  <c r="AX11" i="3"/>
  <c r="AX12" i="3"/>
  <c r="AX13" i="3"/>
  <c r="AX14" i="3"/>
  <c r="AX15" i="3"/>
  <c r="AX16" i="3"/>
  <c r="AX17" i="3"/>
  <c r="AX18" i="3"/>
  <c r="AX19" i="3"/>
  <c r="AX20" i="3"/>
  <c r="AX21" i="3"/>
  <c r="AX22" i="3"/>
  <c r="AX23" i="3"/>
  <c r="AW3" i="3"/>
  <c r="AW4" i="3"/>
  <c r="AW5" i="3"/>
  <c r="AW6" i="3"/>
  <c r="AW7" i="3"/>
  <c r="AW8" i="3"/>
  <c r="AW9" i="3"/>
  <c r="AW10" i="3"/>
  <c r="AW11" i="3"/>
  <c r="AW12" i="3"/>
  <c r="AW13" i="3"/>
  <c r="AW14" i="3"/>
  <c r="AW15" i="3"/>
  <c r="AW16" i="3"/>
  <c r="AW17" i="3"/>
  <c r="AW18" i="3"/>
  <c r="AW19" i="3"/>
  <c r="AW20" i="3"/>
  <c r="AW21" i="3"/>
  <c r="AW22" i="3"/>
  <c r="AW23" i="3"/>
  <c r="AV3" i="3"/>
  <c r="AV4" i="3"/>
  <c r="AV5" i="3"/>
  <c r="AV6" i="3"/>
  <c r="AV7" i="3"/>
  <c r="AV8" i="3"/>
  <c r="AV9" i="3"/>
  <c r="AV10" i="3"/>
  <c r="AV11" i="3"/>
  <c r="AV12" i="3"/>
  <c r="AV13" i="3"/>
  <c r="AV14" i="3"/>
  <c r="AV15" i="3"/>
  <c r="AV16" i="3"/>
  <c r="AV17" i="3"/>
  <c r="AV18" i="3"/>
  <c r="AV19" i="3"/>
  <c r="AV20" i="3"/>
  <c r="AV21" i="3"/>
  <c r="AV22" i="3"/>
  <c r="AV23" i="3"/>
  <c r="AU3" i="3"/>
  <c r="AU4" i="3"/>
  <c r="AU5" i="3"/>
  <c r="AU6" i="3"/>
  <c r="AU7" i="3"/>
  <c r="AU8" i="3"/>
  <c r="AU9" i="3"/>
  <c r="AU10" i="3"/>
  <c r="AU11" i="3"/>
  <c r="AU12" i="3"/>
  <c r="AU13" i="3"/>
  <c r="AU14" i="3"/>
  <c r="AU15" i="3"/>
  <c r="AU16" i="3"/>
  <c r="AU17" i="3"/>
  <c r="AU18" i="3"/>
  <c r="AU19" i="3"/>
  <c r="AU20" i="3"/>
  <c r="AU21" i="3"/>
  <c r="AU22" i="3"/>
  <c r="AU23" i="3"/>
  <c r="AV2" i="3"/>
  <c r="AW2" i="3"/>
  <c r="AX2" i="3"/>
  <c r="AY2" i="3"/>
  <c r="AZ2" i="3"/>
  <c r="BA2" i="3"/>
  <c r="BB2" i="3"/>
  <c r="BC2" i="3"/>
  <c r="BD2" i="3"/>
  <c r="BE2" i="3"/>
  <c r="AU2" i="3"/>
  <c r="AT3" i="3"/>
  <c r="AT4" i="3"/>
  <c r="AT5" i="3"/>
  <c r="AT6" i="3"/>
  <c r="AT7" i="3"/>
  <c r="AT8" i="3"/>
  <c r="AT9" i="3"/>
  <c r="AT10" i="3"/>
  <c r="AT11" i="3"/>
  <c r="AT12" i="3"/>
  <c r="AT13" i="3"/>
  <c r="AT14" i="3"/>
  <c r="AT15" i="3"/>
  <c r="AT16" i="3"/>
  <c r="AT17" i="3"/>
  <c r="AT18" i="3"/>
  <c r="AT19" i="3"/>
  <c r="AT20" i="3"/>
  <c r="AT21" i="3"/>
  <c r="AT22" i="3"/>
  <c r="AT23" i="3"/>
  <c r="AT2" i="3"/>
  <c r="X3" i="3" l="1"/>
  <c r="X4" i="3"/>
  <c r="X5" i="3"/>
  <c r="X6" i="3"/>
  <c r="X7" i="3"/>
  <c r="X8" i="3"/>
  <c r="X9" i="3"/>
  <c r="X10" i="3"/>
  <c r="X11" i="3"/>
  <c r="X12" i="3"/>
  <c r="X13" i="3"/>
  <c r="X14" i="3"/>
  <c r="X15" i="3"/>
  <c r="X16" i="3"/>
  <c r="X17" i="3"/>
  <c r="X18" i="3"/>
  <c r="X19" i="3"/>
  <c r="X20" i="3"/>
  <c r="X21" i="3"/>
  <c r="X22" i="3"/>
  <c r="X23" i="3"/>
  <c r="X2" i="3"/>
  <c r="W3" i="3"/>
  <c r="W4" i="3"/>
  <c r="W5" i="3"/>
  <c r="W6" i="3"/>
  <c r="W7" i="3"/>
  <c r="W8" i="3"/>
  <c r="W9" i="3"/>
  <c r="W10" i="3"/>
  <c r="W11" i="3"/>
  <c r="W12" i="3"/>
  <c r="W13" i="3"/>
  <c r="W14" i="3"/>
  <c r="W15" i="3"/>
  <c r="W16" i="3"/>
  <c r="W17" i="3"/>
  <c r="W18" i="3"/>
  <c r="W19" i="3"/>
  <c r="W20" i="3"/>
  <c r="W21" i="3"/>
  <c r="W22" i="3"/>
  <c r="W23" i="3"/>
  <c r="W2" i="3"/>
  <c r="V3" i="3"/>
  <c r="V4" i="3"/>
  <c r="V5" i="3"/>
  <c r="V6" i="3"/>
  <c r="V7" i="3"/>
  <c r="V8" i="3"/>
  <c r="V9" i="3"/>
  <c r="V10" i="3"/>
  <c r="V11" i="3"/>
  <c r="V12" i="3"/>
  <c r="V13" i="3"/>
  <c r="V14" i="3"/>
  <c r="V15" i="3"/>
  <c r="V16" i="3"/>
  <c r="V17" i="3"/>
  <c r="V18" i="3"/>
  <c r="V19" i="3"/>
  <c r="V20" i="3"/>
  <c r="V21" i="3"/>
  <c r="V22" i="3"/>
  <c r="V23" i="3"/>
  <c r="V2" i="3"/>
  <c r="U6" i="3"/>
  <c r="U7" i="3"/>
  <c r="U8" i="3"/>
  <c r="U9" i="3"/>
  <c r="U10" i="3"/>
  <c r="U11" i="3"/>
  <c r="U12" i="3"/>
  <c r="U13" i="3"/>
  <c r="U14" i="3"/>
  <c r="U15" i="3"/>
  <c r="U16" i="3"/>
  <c r="U17" i="3"/>
  <c r="U18" i="3"/>
  <c r="U19" i="3"/>
  <c r="U20" i="3"/>
  <c r="U21" i="3"/>
  <c r="U22" i="3"/>
  <c r="U23" i="3"/>
  <c r="T6" i="3"/>
  <c r="T7" i="3"/>
  <c r="T8" i="3"/>
  <c r="T9" i="3"/>
  <c r="T10" i="3"/>
  <c r="T11" i="3"/>
  <c r="T12" i="3"/>
  <c r="T13" i="3"/>
  <c r="T14" i="3"/>
  <c r="T15" i="3"/>
  <c r="T16" i="3"/>
  <c r="T17" i="3"/>
  <c r="T18" i="3"/>
  <c r="T19" i="3"/>
  <c r="T20" i="3"/>
  <c r="T21" i="3"/>
  <c r="T22" i="3"/>
  <c r="T23" i="3"/>
  <c r="S6" i="3"/>
  <c r="S7" i="3"/>
  <c r="S8" i="3"/>
  <c r="S9" i="3"/>
  <c r="S10" i="3"/>
  <c r="S11" i="3"/>
  <c r="S12" i="3"/>
  <c r="S13" i="3"/>
  <c r="S14" i="3"/>
  <c r="S15" i="3"/>
  <c r="S16" i="3"/>
  <c r="S17" i="3"/>
  <c r="S18" i="3"/>
  <c r="S19" i="3"/>
  <c r="S20" i="3"/>
  <c r="S21" i="3"/>
  <c r="S22" i="3"/>
  <c r="S23" i="3"/>
  <c r="R6" i="3"/>
  <c r="R7" i="3"/>
  <c r="R8" i="3"/>
  <c r="R9" i="3"/>
  <c r="R10" i="3"/>
  <c r="R11" i="3"/>
  <c r="R12" i="3"/>
  <c r="R13" i="3"/>
  <c r="R14" i="3"/>
  <c r="R15" i="3"/>
  <c r="R16" i="3"/>
  <c r="R17" i="3"/>
  <c r="R18" i="3"/>
  <c r="R19" i="3"/>
  <c r="R20" i="3"/>
  <c r="R21" i="3"/>
  <c r="R22" i="3"/>
  <c r="R23" i="3"/>
  <c r="Q6" i="3"/>
  <c r="Q7" i="3"/>
  <c r="Q8" i="3"/>
  <c r="Q9" i="3"/>
  <c r="Q10" i="3"/>
  <c r="Q11" i="3"/>
  <c r="Q12" i="3"/>
  <c r="Q13" i="3"/>
  <c r="Q14" i="3"/>
  <c r="Q15" i="3"/>
  <c r="Q16" i="3"/>
  <c r="Q17" i="3"/>
  <c r="Q18" i="3"/>
  <c r="Q19" i="3"/>
  <c r="Q20" i="3"/>
  <c r="Q21" i="3"/>
  <c r="Q22" i="3"/>
  <c r="Q23" i="3"/>
  <c r="P6" i="3"/>
  <c r="P7" i="3"/>
  <c r="P8" i="3"/>
  <c r="P9" i="3"/>
  <c r="P10" i="3"/>
  <c r="P11" i="3"/>
  <c r="P12" i="3"/>
  <c r="P13" i="3"/>
  <c r="P14" i="3"/>
  <c r="P15" i="3"/>
  <c r="P16" i="3"/>
  <c r="P17" i="3"/>
  <c r="P18" i="3"/>
  <c r="P19" i="3"/>
  <c r="P20" i="3"/>
  <c r="P21" i="3"/>
  <c r="P22" i="3"/>
  <c r="P23" i="3"/>
  <c r="O6" i="3"/>
  <c r="O7" i="3"/>
  <c r="O8" i="3"/>
  <c r="O9" i="3"/>
  <c r="O10" i="3"/>
  <c r="O11" i="3"/>
  <c r="O12" i="3"/>
  <c r="O13" i="3"/>
  <c r="O14" i="3"/>
  <c r="O15" i="3"/>
  <c r="O16" i="3"/>
  <c r="O17" i="3"/>
  <c r="O18" i="3"/>
  <c r="O19" i="3"/>
  <c r="O20" i="3"/>
  <c r="O21" i="3"/>
  <c r="O22" i="3"/>
  <c r="O23" i="3"/>
  <c r="N6" i="3"/>
  <c r="N7" i="3"/>
  <c r="N8" i="3"/>
  <c r="N9" i="3"/>
  <c r="N10" i="3"/>
  <c r="N11" i="3"/>
  <c r="N12" i="3"/>
  <c r="N13" i="3"/>
  <c r="N14" i="3"/>
  <c r="N15" i="3"/>
  <c r="N16" i="3"/>
  <c r="N17" i="3"/>
  <c r="N18" i="3"/>
  <c r="N19" i="3"/>
  <c r="N20" i="3"/>
  <c r="N21" i="3"/>
  <c r="N22" i="3"/>
  <c r="N23" i="3"/>
  <c r="M6" i="3"/>
  <c r="M7" i="3"/>
  <c r="M8" i="3"/>
  <c r="M9" i="3"/>
  <c r="M10" i="3"/>
  <c r="M11" i="3"/>
  <c r="M12" i="3"/>
  <c r="M13" i="3"/>
  <c r="M14" i="3"/>
  <c r="M15" i="3"/>
  <c r="M16" i="3"/>
  <c r="M17" i="3"/>
  <c r="M18" i="3"/>
  <c r="M19" i="3"/>
  <c r="M20" i="3"/>
  <c r="M21" i="3"/>
  <c r="M22" i="3"/>
  <c r="M23" i="3"/>
  <c r="L6" i="3"/>
  <c r="L7" i="3"/>
  <c r="L8" i="3"/>
  <c r="L9" i="3"/>
  <c r="L10" i="3"/>
  <c r="L11" i="3"/>
  <c r="L12" i="3"/>
  <c r="L13" i="3"/>
  <c r="L14" i="3"/>
  <c r="L15" i="3"/>
  <c r="L16" i="3"/>
  <c r="L17" i="3"/>
  <c r="L18" i="3"/>
  <c r="L19" i="3"/>
  <c r="L20" i="3"/>
  <c r="L21" i="3"/>
  <c r="L22" i="3"/>
  <c r="L23" i="3"/>
  <c r="K6" i="3"/>
  <c r="K7" i="3"/>
  <c r="K8" i="3"/>
  <c r="K9" i="3"/>
  <c r="K10" i="3"/>
  <c r="K11" i="3"/>
  <c r="K12" i="3"/>
  <c r="K13" i="3"/>
  <c r="K14" i="3"/>
  <c r="K15" i="3"/>
  <c r="K16" i="3"/>
  <c r="K17" i="3"/>
  <c r="K18" i="3"/>
  <c r="K19" i="3"/>
  <c r="K20" i="3"/>
  <c r="K21" i="3"/>
  <c r="K22" i="3"/>
  <c r="K23" i="3"/>
  <c r="J6" i="3"/>
  <c r="J7" i="3"/>
  <c r="J8" i="3"/>
  <c r="J9" i="3"/>
  <c r="J10" i="3"/>
  <c r="J11" i="3"/>
  <c r="J12" i="3"/>
  <c r="J13" i="3"/>
  <c r="J14" i="3"/>
  <c r="J15" i="3"/>
  <c r="J16" i="3"/>
  <c r="J17" i="3"/>
  <c r="J18" i="3"/>
  <c r="J19" i="3"/>
  <c r="J20" i="3"/>
  <c r="J21" i="3"/>
  <c r="J22" i="3"/>
  <c r="J23" i="3"/>
  <c r="I6" i="3"/>
  <c r="I7" i="3"/>
  <c r="I8" i="3"/>
  <c r="I9" i="3"/>
  <c r="I10" i="3"/>
  <c r="I11" i="3"/>
  <c r="I12" i="3"/>
  <c r="I13" i="3"/>
  <c r="I14" i="3"/>
  <c r="I15" i="3"/>
  <c r="I16" i="3"/>
  <c r="I17" i="3"/>
  <c r="I18" i="3"/>
  <c r="I19" i="3"/>
  <c r="I20" i="3"/>
  <c r="I21" i="3"/>
  <c r="I22" i="3"/>
  <c r="I23" i="3"/>
  <c r="H6" i="3"/>
  <c r="H7" i="3"/>
  <c r="H8" i="3"/>
  <c r="H9" i="3"/>
  <c r="H10" i="3"/>
  <c r="H11" i="3"/>
  <c r="H12" i="3"/>
  <c r="H13" i="3"/>
  <c r="H14" i="3"/>
  <c r="H15" i="3"/>
  <c r="H16" i="3"/>
  <c r="H17" i="3"/>
  <c r="H18" i="3"/>
  <c r="H19" i="3"/>
  <c r="H20" i="3"/>
  <c r="H21" i="3"/>
  <c r="H22" i="3"/>
  <c r="H23" i="3"/>
  <c r="H5" i="3"/>
  <c r="I5" i="3"/>
  <c r="J5" i="3"/>
  <c r="K5" i="3"/>
  <c r="L5" i="3"/>
  <c r="M5" i="3"/>
  <c r="N5" i="3"/>
  <c r="O5" i="3"/>
  <c r="P5" i="3"/>
  <c r="Q5" i="3"/>
  <c r="R5" i="3"/>
  <c r="S5" i="3"/>
  <c r="T5" i="3"/>
  <c r="U5" i="3"/>
  <c r="H4" i="3"/>
  <c r="I4" i="3"/>
  <c r="J4" i="3"/>
  <c r="K4" i="3"/>
  <c r="L4" i="3"/>
  <c r="M4" i="3"/>
  <c r="N4" i="3"/>
  <c r="O4" i="3"/>
  <c r="P4" i="3"/>
  <c r="Q4" i="3"/>
  <c r="R4" i="3"/>
  <c r="S4" i="3"/>
  <c r="T4" i="3"/>
  <c r="U4" i="3"/>
  <c r="U3" i="3"/>
  <c r="H3" i="3"/>
  <c r="I3" i="3"/>
  <c r="J3" i="3"/>
  <c r="K3" i="3"/>
  <c r="L3" i="3"/>
  <c r="M3" i="3"/>
  <c r="N3" i="3"/>
  <c r="O3" i="3"/>
  <c r="P3" i="3"/>
  <c r="Q3" i="3"/>
  <c r="R3" i="3"/>
  <c r="S3" i="3"/>
  <c r="T3" i="3"/>
  <c r="H2" i="3"/>
  <c r="I2" i="3"/>
  <c r="J2" i="3"/>
  <c r="K2" i="3"/>
  <c r="L2" i="3"/>
  <c r="M2" i="3"/>
  <c r="N2" i="3"/>
  <c r="O2" i="3"/>
  <c r="P2" i="3"/>
  <c r="Q2" i="3"/>
  <c r="R2" i="3"/>
  <c r="S2" i="3"/>
  <c r="T2" i="3"/>
  <c r="U2" i="3"/>
  <c r="G3" i="3"/>
  <c r="G4" i="3"/>
  <c r="G5" i="3"/>
  <c r="G6" i="3"/>
  <c r="G7" i="3"/>
  <c r="G8" i="3"/>
  <c r="G9" i="3"/>
  <c r="G10" i="3"/>
  <c r="G11" i="3"/>
  <c r="G12" i="3"/>
  <c r="G13" i="3"/>
  <c r="G14" i="3"/>
  <c r="G15" i="3"/>
  <c r="G16" i="3"/>
  <c r="G17" i="3"/>
  <c r="G18" i="3"/>
  <c r="G19" i="3"/>
  <c r="G20" i="3"/>
  <c r="G21" i="3"/>
  <c r="G22" i="3"/>
  <c r="G23" i="3"/>
  <c r="G2" i="3"/>
</calcChain>
</file>

<file path=xl/sharedStrings.xml><?xml version="1.0" encoding="utf-8"?>
<sst xmlns="http://schemas.openxmlformats.org/spreadsheetml/2006/main" count="2645" uniqueCount="501">
  <si>
    <t>What is your age?</t>
  </si>
  <si>
    <t>What is your gender?</t>
  </si>
  <si>
    <t>What is your country of birth?</t>
  </si>
  <si>
    <t>What is your course of study?</t>
  </si>
  <si>
    <t>Which year into your course of study are you in?</t>
  </si>
  <si>
    <t>Please indicate the extent to which you agree with the following statements... [After hearing a new song two or three times, I can usually sing it by myself.]</t>
  </si>
  <si>
    <t>Please indicate the extent to which you agree with the following statements... [I can sing or play music from memory.]</t>
  </si>
  <si>
    <t>Please indicate the extent to which you agree with the following statements... [I spend a lot of my time doing music-related activities.]</t>
  </si>
  <si>
    <t>Please indicate the extent to which you agree with the following statements... [I have never been complimented for my talents as a musical performer.]</t>
  </si>
  <si>
    <t>Please indicate the extent to which you agree with the following statements... [Music is kind of an addiction for me - I couldn't live without it.]</t>
  </si>
  <si>
    <t>Please indicate the extent to which you agree with the following statements... [I can compare and discuss differences between two performances or versions of the same piece of music.]</t>
  </si>
  <si>
    <t>Please indicate the extent to which you agree with the following statements... [When I sing, I have no idea whether I'm in tune or not.]</t>
  </si>
  <si>
    <t>Please indicate the extent to which you agree with the following statements... [I would not consider myself a musician.]</t>
  </si>
  <si>
    <t>Please indicate the extent to which you agree with the following statements... [I am able to hit the right notes when I sing along with a recording.]</t>
  </si>
  <si>
    <t>Please indicate the extent to which you agree with the following statements... [I don‚Äôt like singing in public because I‚Äôm afraid that I would sing wrong notes.]</t>
  </si>
  <si>
    <t>Please indicate the extent to which you agree with the following statements... [I often read or search the internet for things related to music.]</t>
  </si>
  <si>
    <t>Please indicate the extent to which you agree with the following statements... [I am able to identify what is special about a given musical piece.]</t>
  </si>
  <si>
    <t>Please indicate the extent to which you agree with the following statements... [If somebody starts singing a song I don't know, I can usually join in.]</t>
  </si>
  <si>
    <t>Please indicate the extent to which you agree with the following statements... [I enjoy writing about music, for example on blogs and forums.]</t>
  </si>
  <si>
    <t>Please indicate the extent to which you agree with the following statements... [I am not able to sing in harmony when somebody is singing a familiar tune.]</t>
  </si>
  <si>
    <t>Please fill in the gap for the following statement, selecting the option nearest to the value which fits best. "I engaged in regular, daily practice of a musical instrument (including voice) for ___ years."</t>
  </si>
  <si>
    <t>Please fill in the gap for the following statement, selecting the option nearest to the value which fits best. "At the peak of my interest, I practiced ___ hours per day on my primary instrument."</t>
  </si>
  <si>
    <t>Please fill in the gap for the following statement, selecting the option nearest to the value which fits best. "I can play ___ musical instruments"</t>
  </si>
  <si>
    <t xml:space="preserve">Complete the following statement. Feel free to write none if you can't play any instruments. 
"The instrument I play best (including voice) is _______________________".
</t>
  </si>
  <si>
    <t>I don‚Äôt often think about my thoughts.</t>
  </si>
  <si>
    <t>I rarely spend time in self-reflection.</t>
  </si>
  <si>
    <t>I frequently examine my feelings.</t>
  </si>
  <si>
    <t>I don‚Äôt really think about why I behave in the way that I do.</t>
  </si>
  <si>
    <t xml:space="preserve">I frequently take time to reflect on my thoughts. </t>
  </si>
  <si>
    <t>I often think about the way I feel about things</t>
  </si>
  <si>
    <t xml:space="preserve">I am not really interested in analysing my behaviour. </t>
  </si>
  <si>
    <t xml:space="preserve">It is important for me to evaluate the things that I do. </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</si>
  <si>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</si>
  <si>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</si>
  <si>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</si>
  <si>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</si>
  <si>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</si>
  <si>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</si>
  <si>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</si>
  <si>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</si>
  <si>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behaviour often puzzles me.</t>
  </si>
  <si>
    <t>Thinking about my thoughts makes me more confused.</t>
  </si>
  <si>
    <t>Often, I find it difficult to make sense of the way I feel about things.</t>
  </si>
  <si>
    <t>I usually know why I feel the way I do.</t>
  </si>
  <si>
    <t>Please indicate the extent to which you agree with the following statements, thinking only about the software you used in the last activity. [This software appealed to my senses.]</t>
  </si>
  <si>
    <t>Please indicate the extent to which you agree with the following statements, thinking only about the software you used in the last activity. [I found this software confusing to use.]</t>
  </si>
  <si>
    <t>Please indicate the extent to which you agree with the following statements, thinking only about the software you used in the last activity. [I was absorbed in this experience.]</t>
  </si>
  <si>
    <t>Please indicate the extent to which you agree with the following statements, thinking only about the software you used in the last activity. [Using this software was taxing.]</t>
  </si>
  <si>
    <t>Please indicate the extent to which you agree with the following statements, thinking only about the software you used in the last activity. [I felt frustrated while using the software.]</t>
  </si>
  <si>
    <t>Please indicate the extent to which you agree with the following statements, thinking only about the software you used in the last activity. [I felt interested in this experience.]</t>
  </si>
  <si>
    <t>Please indicate the extent to which you agree with the following statements, thinking only about the software you used in the last activity. [My experience was rewarding.]</t>
  </si>
  <si>
    <t>Please indicate the extent to which you agree with the following statements, thinking only about the software you used in the last activity. [Using this software was worthwhile.]</t>
  </si>
  <si>
    <t>Please indicate the extent to which you agree with the following statements, thinking only about the software you used in the last activity. [This software was attractive.]</t>
  </si>
  <si>
    <t>Please indicate the extent to which you agree with the following statements, thinking only about the software you used in the last activity. [This software was aesthetically appealing.]</t>
  </si>
  <si>
    <t>Please indicate the extent to which you agree with the following statements, thinking only about the software you used in the last activity. [The time I spent using the software just slipped away.]</t>
  </si>
  <si>
    <t>Please indicate the extent to which you agree with the following statements, thinking only about the software you used in the last activity. [I lost myself in this experience.]</t>
  </si>
  <si>
    <t>Whilst being creative, I liked to think about my actions and find alternative ways of doing them.</t>
  </si>
  <si>
    <t>I often re-examined things I'd already learnt.</t>
  </si>
  <si>
    <t>I considered different ways of doing things.</t>
  </si>
  <si>
    <t>I found myself iteratively refining and assessing my creative process.</t>
  </si>
  <si>
    <t>I learned many new things about myself during the experience.</t>
  </si>
  <si>
    <t>I pondered over the meaning of what I was doing in relation to my personal experience.</t>
  </si>
  <si>
    <t>I often reappraised my experiences with the system so I could learn from them.</t>
  </si>
  <si>
    <t>I considered how my outputs from the system might be interpreted differently in the future.</t>
  </si>
  <si>
    <t>I made comparisons within the system to consider alternative ways of doing things.</t>
  </si>
  <si>
    <t>I often generated, tested, and revised ideas.</t>
  </si>
  <si>
    <t>I often reflected on my actions to see whether I could have improved on what I did.</t>
  </si>
  <si>
    <t>I made no comparisons within the system to consider alternative ways of doing things.</t>
  </si>
  <si>
    <t>I explored my past experiences as a way of understanding new ideas.</t>
  </si>
  <si>
    <t>Whilst creating, I thought back on some of my past experiences.</t>
  </si>
  <si>
    <t>Whilst creating, I did not think about my past experiences.</t>
  </si>
  <si>
    <t>I never explored my past experiences to understand new ideas.</t>
  </si>
  <si>
    <t xml:space="preserve">When doing this task, it‚Äôs most important that I‚Äôm able to‚Ä¶ </t>
  </si>
  <si>
    <t>I was satisfied with what I got out of the system or tool.</t>
  </si>
  <si>
    <t>It was easy for me to explore many different ideas, options, designs, or outcomes, using this system or tool.</t>
  </si>
  <si>
    <t>The system or tool allowed other people to work with me easily.</t>
  </si>
  <si>
    <t>I would be happy to use this system or tool on a regular basis.</t>
  </si>
  <si>
    <t>I was able to be very creative while doing the activity inside this system or tool.</t>
  </si>
  <si>
    <t>My attention was fully tuned to the activity, and I forgot about the system or tool that I was using.</t>
  </si>
  <si>
    <t>I enjoyed using the system or tool.</t>
  </si>
  <si>
    <t>The system or tool was helpful in allowing me to track different ideas, outcomes, or possibilities.</t>
  </si>
  <si>
    <t>What I was able to produce was worth the effort I had to exert to produce it.</t>
  </si>
  <si>
    <t>The system or tool allowed me to be very expressive.</t>
  </si>
  <si>
    <t>It was really easy to share ideas and designs with other people inside this system or tool.</t>
  </si>
  <si>
    <t>I became so absorbed in the activity that I forgot about the system or tool that I was using.</t>
  </si>
  <si>
    <t xml:space="preserve">When doing this task, it‚Äôs most important that I‚Äôm able to... </t>
  </si>
  <si>
    <t>I was provoked the most to reflect...</t>
  </si>
  <si>
    <t>Why did you choose the option above as provoking you to reflect the most?</t>
  </si>
  <si>
    <t>I was most engaged when...</t>
  </si>
  <si>
    <t>Why did you choose the option above as making you the most engaged?</t>
  </si>
  <si>
    <t>I was most creative when...</t>
  </si>
  <si>
    <t>Why did you choose the option above as making you the most creative?</t>
  </si>
  <si>
    <t>Female</t>
  </si>
  <si>
    <t>England</t>
  </si>
  <si>
    <t>Design Innovation and Creative Engineering</t>
  </si>
  <si>
    <t>Completely Agree</t>
  </si>
  <si>
    <t>Completely Disagree</t>
  </si>
  <si>
    <t>Strongly Disagree</t>
  </si>
  <si>
    <t>Strongly Agree</t>
  </si>
  <si>
    <t>10 or more</t>
  </si>
  <si>
    <t>6 or more</t>
  </si>
  <si>
    <t>piano</t>
  </si>
  <si>
    <t>Agree</t>
  </si>
  <si>
    <t>Disagree</t>
  </si>
  <si>
    <t>Reflect on my current creative process.</t>
  </si>
  <si>
    <t>Reflect on and learn new things about myself.</t>
  </si>
  <si>
    <t>Reflect on ideas which I tested out whilst using the system.</t>
  </si>
  <si>
    <t>Explore many different ideas, outcomes, or possibilities</t>
  </si>
  <si>
    <t>Be creative and expressive</t>
  </si>
  <si>
    <t>Become immersed in the activity</t>
  </si>
  <si>
    <t>Enjoy using the system or tool</t>
  </si>
  <si>
    <t>Produce results that are worth the effort I put in</t>
  </si>
  <si>
    <t>when I used the music suggestions which the computer created.</t>
  </si>
  <si>
    <t>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</si>
  <si>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using different instruments.</t>
  </si>
  <si>
    <t>i feel as though the other options were somewhat distracting rather than engaging. the different buttons could be a little annoying sometimes and i felt like it disengaged me to have to keep trying different button to play specific sections</t>
  </si>
  <si>
    <t>I used the music suggestions which the computer created.</t>
  </si>
  <si>
    <t xml:space="preserve">The AI had some interesting thoughts that encouraged me to explore different avenues whilst writing the tune. It allowed me to be more creative and not stick to typical rules when writing a song </t>
  </si>
  <si>
    <t>Design Innovation Creative Engineering</t>
  </si>
  <si>
    <t>Neither Agree Nor Disagree</t>
  </si>
  <si>
    <t>None</t>
  </si>
  <si>
    <t>Neither Agree nor Disagree</t>
  </si>
  <si>
    <t>given the choice of different play buttons (e.g. for the whole piece, timeline or a single block).</t>
  </si>
  <si>
    <t>I reflect more after listening to what I have created.</t>
  </si>
  <si>
    <t>Using different instruments was rather enticing however the other options were more distracting rather than engaging.</t>
  </si>
  <si>
    <t>Experimenting with different instruments allowed me to explore creatively .</t>
  </si>
  <si>
    <t>Brazil</t>
  </si>
  <si>
    <t>Creative Computing</t>
  </si>
  <si>
    <t>Piano?</t>
  </si>
  <si>
    <t>when a block would fly across the screen.</t>
  </si>
  <si>
    <t>Because it had a big visual impact and to me it seemed quite random, so I would wonder why it did that.</t>
  </si>
  <si>
    <t>I like filling in colours.</t>
  </si>
  <si>
    <t>using a different type of play button.</t>
  </si>
  <si>
    <t>It showed me the individual pieces I created and also the whole, which made it easier to think through my creative process as bits of a puzzle which need to work together.</t>
  </si>
  <si>
    <t>US</t>
  </si>
  <si>
    <t>when using different instruments.</t>
  </si>
  <si>
    <t>I was provoked to reflect the most when i was using different instruments because I wanted to hear the instruments on their own then with the rest of the other instruments so I reflected at both points</t>
  </si>
  <si>
    <t>I was the most engaged because I wanted to hear each play button individually then altogether to try and see where in the blocks specifically I could improve the sound and make it more natural flowing.</t>
  </si>
  <si>
    <t>I was the most creative when I was experimenting with the different instruments and trying to find the best notes to use so they would all sound good when they were played together</t>
  </si>
  <si>
    <t>Male</t>
  </si>
  <si>
    <t>India</t>
  </si>
  <si>
    <t>BSc Computer Science</t>
  </si>
  <si>
    <t>none</t>
  </si>
  <si>
    <t>It is interesting to know whether AI is capable of generating music appeasing to human ears or not.</t>
  </si>
  <si>
    <t>It is fun to mix and match different instruments at the same time without even having them all physically.</t>
  </si>
  <si>
    <t>it is fun to experiment with different instruments.</t>
  </si>
  <si>
    <t>Singing</t>
  </si>
  <si>
    <t>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</si>
  <si>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a block would fly across the screen.</t>
  </si>
  <si>
    <t>Felt very exciting, and I would either put it in and play it or remove it as it happens. Made me interact with or at least acknowledge the moving block even when doing something else.</t>
  </si>
  <si>
    <t>While it isn't necessarily *my* creativity, the AI blocks were very enjoyable, and I would often then go back and change other parts of the composition to match the new section.</t>
  </si>
  <si>
    <t>Non-binary</t>
  </si>
  <si>
    <t>USA</t>
  </si>
  <si>
    <t>Drum kit</t>
  </si>
  <si>
    <t>Reflect on my past experiences.</t>
  </si>
  <si>
    <t>It made me reflect on what I had created and why the computer was suggesting the music it had made in comparison. Why the computer thought that music would fit with the rest of what I created.</t>
  </si>
  <si>
    <t>When using different instruments I was engaged in making them sound good together when combined, and making sure the styles fit.</t>
  </si>
  <si>
    <t>Using or looking at the different music suggestions made me consider other ways of adjusting my own music or slotting in the suggestion.</t>
  </si>
  <si>
    <t>Italy</t>
  </si>
  <si>
    <t>MEng Design Innovation and Creative Engineering</t>
  </si>
  <si>
    <t>5 or more</t>
  </si>
  <si>
    <t>Piano</t>
  </si>
  <si>
    <t>Because it would fly over the screen all of a sudden since I'm immersed in making the music and a new block of notes just appears on my right.</t>
  </si>
  <si>
    <t>Because it allows me to playback together the music I've made and also segment different choices of instruments and how to combine them together more effectively.</t>
  </si>
  <si>
    <t>Because it gave me a direction of where I can go with the music that I already have and when to engage a new segment of the music instead of focusing too much on a block over a long period of time.</t>
  </si>
  <si>
    <t>United Kingdom</t>
  </si>
  <si>
    <t>Digital and Software Solutions (Software Engineer)</t>
  </si>
  <si>
    <t>As this was not mentioned in the video so was something I had to learn/explore whilst creating the music</t>
  </si>
  <si>
    <t>There were 3 different types of play buttons so interested me playing them all separately and comparing</t>
  </si>
  <si>
    <t>The suggestions helped me create a good flow</t>
  </si>
  <si>
    <t>Digital and technology solutions</t>
  </si>
  <si>
    <t>Every time I used the suggestion it caused me to think about how the addition of the suggested block would affect the current blocks and then also the piece as a whole and how it fit in</t>
  </si>
  <si>
    <t>It caused me to think about the blocks and the signs they were making</t>
  </si>
  <si>
    <t>Playing around with different instruments fixes you lots of different options of combinations and thinking about how to play them with each other and in what order made me feel creative</t>
  </si>
  <si>
    <t>Malaysia</t>
  </si>
  <si>
    <t>Creative computing with industrial experience</t>
  </si>
  <si>
    <t>sing</t>
  </si>
  <si>
    <t>Because I can play with different audio, and know how it actually sounds like</t>
  </si>
  <si>
    <t>Because it allow me to switch between the instruments when I get bored with one</t>
  </si>
  <si>
    <t>Because there are a lot of tiles that I can explore and try out between each instruments</t>
  </si>
  <si>
    <t>Spain</t>
  </si>
  <si>
    <t>Creative computing</t>
  </si>
  <si>
    <t>Flute</t>
  </si>
  <si>
    <t xml:space="preserve">I like to reflect on my own work that I am doing by going back and listening to it to see how can I improve it </t>
  </si>
  <si>
    <t>I found it rewarding to listen to how all instruments I used sound together, specially if it sounded good.</t>
  </si>
  <si>
    <t xml:space="preserve">I liked experimenting with how the instruments sounded together,as it allowed me to be creative with the way I blended them into a song </t>
  </si>
  <si>
    <t>computer science (bsc)</t>
  </si>
  <si>
    <t>Work with other people</t>
  </si>
  <si>
    <t>Music suggestions were helpful in creating an appealing piece of music</t>
  </si>
  <si>
    <t>The different instruments allowed me to explore different sounds to create the most appealing music piece.</t>
  </si>
  <si>
    <t>different instruments allowed different sounds to be inputted, that allowed me to explore a wider range of sounds in relation to music piece created</t>
  </si>
  <si>
    <t>Computer Science</t>
  </si>
  <si>
    <t xml:space="preserve">To hear the outcome, if it improved what i was selecting </t>
  </si>
  <si>
    <t>I wanted to be creative while using as much instruments i could</t>
  </si>
  <si>
    <t>I wanted to hear each block, to follow the same pattern</t>
  </si>
  <si>
    <t>The blocks compelled me to think about alternate ways of approaching it.</t>
  </si>
  <si>
    <t>It was fun to experiment with a wide variety of tools and i found it extremely engaging.</t>
  </si>
  <si>
    <t>a play button would flash.</t>
  </si>
  <si>
    <t>When the play button flashed , it helped me be more creative .</t>
  </si>
  <si>
    <t xml:space="preserve">Creative computing </t>
  </si>
  <si>
    <t>bass guitar</t>
  </si>
  <si>
    <t>I wanted to see how the AI composed music in response to my sounds, but often times it did not sound good and it sometimes distracting. but it allowed for me to fix it to my liking. it was just random sometimes and sometimes unwelcome</t>
  </si>
  <si>
    <t>the combination of sounds was sonically satisfying, using the bass notes in the right key of the chords</t>
  </si>
  <si>
    <t>i had to develop them of work around, seeing what sort of pattern it gave me forced me to work as if there was someone feeding me ideas</t>
  </si>
  <si>
    <t>South Africa</t>
  </si>
  <si>
    <t>Design, Innovation, &amp; Creative Engineering</t>
  </si>
  <si>
    <t>trombone</t>
  </si>
  <si>
    <t>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</si>
  <si>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not sure what grounds it was using to create them, trying to guess why they were suggested and why they were suggested for that particular placement</t>
  </si>
  <si>
    <t xml:space="preserve">For eg, the drums have lots of variety, there requires a bit of trial and error to see what position gives snare vs cymbals </t>
  </si>
  <si>
    <t xml:space="preserve">stops me from what i am doing and drags my focus towards that. I feel intrigued to find out how the ai suggested block fits in with my work (whether its good or bad) hence leading me to stop my current activity and partake in the new one. </t>
  </si>
  <si>
    <t>i really needed to listen more closely and ensure the instruments went well together.</t>
  </si>
  <si>
    <t>allowed me to break down my ideas to lower level and allowed me to think of the music being produced as each individual instrument rather than a group. I believe this allowed my whole piece to be more unique</t>
  </si>
  <si>
    <t>Pakistan</t>
  </si>
  <si>
    <t>when a play button would flash.</t>
  </si>
  <si>
    <t>I think it makes the most sense</t>
  </si>
  <si>
    <t xml:space="preserve">because composing music and the different kind of sounds was what had be so immersed in the experience </t>
  </si>
  <si>
    <t>the suggestions were really helpful to create good music</t>
  </si>
  <si>
    <t>Ghana</t>
  </si>
  <si>
    <t>Felt distracted from the creative task</t>
  </si>
  <si>
    <t>because i would be able to experiment with them</t>
  </si>
  <si>
    <t>its fun and engaging</t>
  </si>
  <si>
    <t>Computer Science Apprentice</t>
  </si>
  <si>
    <t>It made me think about if what i was doing was the right approach</t>
  </si>
  <si>
    <t xml:space="preserve">Because i was checking what i'd created to see if it was any good </t>
  </si>
  <si>
    <t xml:space="preserve">I could see how it was all coming together and what changes i would make </t>
  </si>
  <si>
    <t>Britain</t>
  </si>
  <si>
    <t xml:space="preserve">Software Engineering </t>
  </si>
  <si>
    <t>The block moving interrupted my flow and made me stop and think what i was doing which made me reflect on how i was doing it</t>
  </si>
  <si>
    <t>When i pressed the play button i was very focused on what the outcome of that music would be. I was listening very deeply to what it sounded like to try and make it sound like something appealing to my ears</t>
  </si>
  <si>
    <t>I liked the other choices. Having different instruments let me bring out the different vibes i wanted to from the music piece. If it was only one instrument it wouldnt let me doing exciting enough things.</t>
  </si>
  <si>
    <t>Participant</t>
  </si>
  <si>
    <t>P1</t>
  </si>
  <si>
    <t>P2</t>
  </si>
  <si>
    <t>P3</t>
  </si>
  <si>
    <t>P4</t>
  </si>
  <si>
    <t>P5</t>
  </si>
  <si>
    <t>P6</t>
  </si>
  <si>
    <t>P7</t>
  </si>
  <si>
    <t>P8</t>
  </si>
  <si>
    <t>P9</t>
  </si>
  <si>
    <t>P10</t>
  </si>
  <si>
    <t>P11</t>
  </si>
  <si>
    <t>P12</t>
  </si>
  <si>
    <t>P13</t>
  </si>
  <si>
    <t>P14</t>
  </si>
  <si>
    <t>P15</t>
  </si>
  <si>
    <t>P16</t>
  </si>
  <si>
    <t>P17</t>
  </si>
  <si>
    <t>P18</t>
  </si>
  <si>
    <t>P19</t>
  </si>
  <si>
    <t>P20</t>
  </si>
  <si>
    <t>P21</t>
  </si>
  <si>
    <t>P22</t>
  </si>
  <si>
    <t>United Kingdon</t>
  </si>
  <si>
    <t>Age</t>
  </si>
  <si>
    <t>Gender</t>
  </si>
  <si>
    <t>UK</t>
  </si>
  <si>
    <t>Design Innovation &amp; Creative Engineering</t>
  </si>
  <si>
    <t>Digital and Technology Solutions</t>
  </si>
  <si>
    <t xml:space="preserve">Creative Computing </t>
  </si>
  <si>
    <t>Course of Study</t>
  </si>
  <si>
    <t>Country of Birth</t>
  </si>
  <si>
    <t>Industry placement</t>
  </si>
  <si>
    <t>Notes</t>
  </si>
  <si>
    <t>Apprentiship student</t>
  </si>
  <si>
    <t>Year of Study</t>
  </si>
  <si>
    <t>SA_06</t>
  </si>
  <si>
    <t>SA_02</t>
  </si>
  <si>
    <t>AE_01</t>
  </si>
  <si>
    <t>MT_03</t>
  </si>
  <si>
    <t>AE_07</t>
  </si>
  <si>
    <t>PA_04</t>
  </si>
  <si>
    <t>PA_08</t>
  </si>
  <si>
    <t>MT_07</t>
  </si>
  <si>
    <t xml:space="preserve">SA_03	</t>
  </si>
  <si>
    <t>SA_05</t>
  </si>
  <si>
    <t>AE_05</t>
  </si>
  <si>
    <t>EM_04</t>
  </si>
  <si>
    <t>SA_01</t>
  </si>
  <si>
    <t>AE_02</t>
  </si>
  <si>
    <t>SA_04</t>
  </si>
  <si>
    <t>MT_01</t>
  </si>
  <si>
    <t>MT_02</t>
  </si>
  <si>
    <t>MT_06</t>
  </si>
  <si>
    <t>BI_01</t>
  </si>
  <si>
    <t>Goldsmiths MSI</t>
  </si>
  <si>
    <t>https://shiny.gold-msi.org/gmsiscorer/</t>
  </si>
  <si>
    <t>MT01</t>
  </si>
  <si>
    <t>MT02</t>
  </si>
  <si>
    <t>MT06</t>
  </si>
  <si>
    <t>Drum Kit</t>
  </si>
  <si>
    <t>Voice</t>
  </si>
  <si>
    <t>Bass Guitar</t>
  </si>
  <si>
    <t>Trombone</t>
  </si>
  <si>
    <t>MSI: Active Engagement</t>
  </si>
  <si>
    <t>MSI: Perceptual Abilities</t>
  </si>
  <si>
    <t>MSI: Musical Training</t>
  </si>
  <si>
    <t>MSI: Singing Abilities</t>
  </si>
  <si>
    <t>SRIS_Engagement_Score</t>
  </si>
  <si>
    <t>SRIS_Need_Score</t>
  </si>
  <si>
    <t>SRIS_Insight_Score</t>
  </si>
  <si>
    <t>SRIS_Score</t>
  </si>
  <si>
    <t>AE-S.3</t>
  </si>
  <si>
    <t>PU-S.2</t>
  </si>
  <si>
    <t>FA-S.3</t>
  </si>
  <si>
    <t>PU-S.3</t>
  </si>
  <si>
    <t>PU-S.1</t>
  </si>
  <si>
    <t>RW-S.3</t>
  </si>
  <si>
    <t>RW-S.2</t>
  </si>
  <si>
    <t>RW-S.1</t>
  </si>
  <si>
    <t>AE-S.1</t>
  </si>
  <si>
    <t>AE-S.2</t>
  </si>
  <si>
    <t>FA-S.2</t>
  </si>
  <si>
    <t>FA-S.1</t>
  </si>
  <si>
    <t>UEQ-SF</t>
  </si>
  <si>
    <t>MSI: Instruments</t>
  </si>
  <si>
    <t>RiCE-Cp: I often re-examined things I'd already learnt.</t>
  </si>
  <si>
    <t>RiCE-Cp: Whilst being creative, I liked to think about my actions and find alternative ways of doing them.</t>
  </si>
  <si>
    <t>RiCE-Cp: I considered different ways of doing things.</t>
  </si>
  <si>
    <t>RiCE-Cp: I found myself iteratively refining and assessing my creative process.</t>
  </si>
  <si>
    <t>RiCE-Se: I learned many new things about myself during the experience.</t>
  </si>
  <si>
    <t>RiCE-Se: I pondered over the meaning of what I was doing in relation to my personal experience.</t>
  </si>
  <si>
    <t>RiCE-Se: I often reappraised my experiences with the system so I could learn from them.</t>
  </si>
  <si>
    <t>RiCE-Se: I considered how my outputs from the system might be interpreted differently in the future.</t>
  </si>
  <si>
    <t>RiCE-Ex: I made comparisons within the system to consider alternative ways of doing things.</t>
  </si>
  <si>
    <t>RiCE-Ex: I often generated, tested, and revised ideas.</t>
  </si>
  <si>
    <t>RiCE-Ex: I often reflected on my actions to see whether I could have improved on what I did.</t>
  </si>
  <si>
    <t>RiCE-Ex (R): I made no comparisons within the system to consider alternative ways of doing things.</t>
  </si>
  <si>
    <t>RiCE-Pa: I explored my past experiences as a way of understanding new ideas.</t>
  </si>
  <si>
    <t>RiCE-Pa: Whilst creating, I thought back on some of my past experiences.</t>
  </si>
  <si>
    <t>RiCE-Pa: Whilst creating, I did not think about my past experiences.</t>
  </si>
  <si>
    <t>RiCE-Pa: I never explored my past experiences to understand new ideas.</t>
  </si>
  <si>
    <t>RiCE-Pa (R): Whilst creating, I did not think about my past experiences.</t>
  </si>
  <si>
    <t>RiCE-Pa (R): I never explored my past experiences to understand new ideas.</t>
  </si>
  <si>
    <t>RiCE-Cp Count</t>
  </si>
  <si>
    <t>RiCE-Se Count</t>
  </si>
  <si>
    <t>RiCE-Ex Count</t>
  </si>
  <si>
    <t>RiCE-Pa Count</t>
  </si>
  <si>
    <t>Q13</t>
  </si>
  <si>
    <t>Q35</t>
  </si>
  <si>
    <t>Q19</t>
  </si>
  <si>
    <t>Q14</t>
  </si>
  <si>
    <t>Q11</t>
  </si>
  <si>
    <t>Q23</t>
  </si>
  <si>
    <t>Q22</t>
  </si>
  <si>
    <t>Q25</t>
  </si>
  <si>
    <t>Q29</t>
  </si>
  <si>
    <t>Q7</t>
  </si>
  <si>
    <t>Q21</t>
  </si>
  <si>
    <t>Q2</t>
  </si>
  <si>
    <t>Q30</t>
  </si>
  <si>
    <t>ExR1</t>
  </si>
  <si>
    <t>PaR1</t>
  </si>
  <si>
    <t>PaR2</t>
  </si>
  <si>
    <t>RiCE-Cp</t>
  </si>
  <si>
    <t>RiCE</t>
  </si>
  <si>
    <t>RiCE-Se</t>
  </si>
  <si>
    <t>RiCE-Ex</t>
  </si>
  <si>
    <t>RiCE-Pa</t>
  </si>
  <si>
    <t>RiCE-Weighted</t>
  </si>
  <si>
    <t>UEQ_Focused_Attention</t>
  </si>
  <si>
    <t>UEQ_Aesthetic_Appeal</t>
  </si>
  <si>
    <t>UEQ_Perceived_Usability</t>
  </si>
  <si>
    <t>UEQ_Reward</t>
  </si>
  <si>
    <t>UEQ_Engagement</t>
  </si>
  <si>
    <t>Year_of_Study</t>
  </si>
  <si>
    <t>MSI_GMS</t>
  </si>
  <si>
    <t>Course_of_Study</t>
  </si>
  <si>
    <t>Country_of_Birth</t>
  </si>
  <si>
    <t>MSI_Instruments</t>
  </si>
  <si>
    <t>Musician</t>
  </si>
  <si>
    <t>Non-Musician</t>
  </si>
  <si>
    <t>Musician_Groups</t>
  </si>
  <si>
    <t>CSI Results Worth Effort 1</t>
  </si>
  <si>
    <t>CSI Exploration 1</t>
  </si>
  <si>
    <t>CSI Collaboration 1</t>
  </si>
  <si>
    <t>CSI Enjoyment 1</t>
  </si>
  <si>
    <t>CSI Expressiveness 1</t>
  </si>
  <si>
    <t xml:space="preserve">CSI Immersion 1 </t>
  </si>
  <si>
    <t>CSI Results Worth Effort 2</t>
  </si>
  <si>
    <t>CSI Expressiveness 2</t>
  </si>
  <si>
    <t>CSI Collaboration 2</t>
  </si>
  <si>
    <t>CSI Immersion 2</t>
  </si>
  <si>
    <t>CSI Enjoyment 2</t>
  </si>
  <si>
    <t>CSI Exploration 2</t>
  </si>
  <si>
    <t>CSI Statements</t>
  </si>
  <si>
    <t>Collaboration</t>
  </si>
  <si>
    <t>Expressiveness</t>
  </si>
  <si>
    <t>Immersion</t>
  </si>
  <si>
    <t>CSI_Score</t>
  </si>
  <si>
    <t>CSI_Enjoyment_Count</t>
  </si>
  <si>
    <t>CSI_Enjoyment</t>
  </si>
  <si>
    <t>CSI_Results_Worth_Effort</t>
  </si>
  <si>
    <t xml:space="preserve">CSI_Exploration </t>
  </si>
  <si>
    <t>CSI_Collaboration</t>
  </si>
  <si>
    <t>CSI_Expressiveness</t>
  </si>
  <si>
    <t>CSI_Immersion</t>
  </si>
  <si>
    <t>CSI_Results_Worth_Effort_Count</t>
  </si>
  <si>
    <t>CSI_Exploration_Count</t>
  </si>
  <si>
    <t>CSI_Collaboration_Count</t>
  </si>
  <si>
    <t>CSI_Expressiveness_Count</t>
  </si>
  <si>
    <t>CSI_Immersion_Count</t>
  </si>
  <si>
    <t>Enjoyment</t>
  </si>
  <si>
    <t>Results Worth Effort</t>
  </si>
  <si>
    <t>Exploration</t>
  </si>
  <si>
    <t xml:space="preserve">Reflect the most </t>
  </si>
  <si>
    <t>Engaged the most</t>
  </si>
  <si>
    <t xml:space="preserve">Creative the most </t>
  </si>
  <si>
    <t>Levels of playback</t>
  </si>
  <si>
    <t>Flashing play buttons</t>
  </si>
  <si>
    <t>Flying Blocks</t>
  </si>
  <si>
    <t>AI suggestions</t>
  </si>
  <si>
    <t xml:space="preserve">Different instruments </t>
  </si>
  <si>
    <t xml:space="preserve">Reflection </t>
  </si>
  <si>
    <t xml:space="preserve">Engagement </t>
  </si>
  <si>
    <t>Best_Reflection</t>
  </si>
  <si>
    <t>Best_Engagement</t>
  </si>
  <si>
    <t>Best_Creativity</t>
  </si>
  <si>
    <t>Best_Reflection_Comment</t>
  </si>
  <si>
    <t>Best_Engagement_Comment</t>
  </si>
  <si>
    <t>Best_Creativity_Comment</t>
  </si>
  <si>
    <t>P1: 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</si>
  <si>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P2: I reflect more after listening to what I have created.</t>
  </si>
  <si>
    <t>P3: Because it had a big visual impact and to me it seemed quite random, so I would wonder why it did that.</t>
  </si>
  <si>
    <t>P4: It is interesting to know whether AI is capable of generating music appeasing to human ears or not.</t>
  </si>
  <si>
    <t>P5: I was provoked to reflect the most when i was using different instruments because I wanted to hear the instruments on their own then with the rest of the other instruments so I reflected at both points</t>
  </si>
  <si>
    <t>P7: It made me reflect on what I had created and why the computer was suggesting the music it had made in comparison. Why the computer thought that music would fit with the rest of what I created.</t>
  </si>
  <si>
    <t>P8: Because it would fly over the screen all of a sudden since I'm immersed in making the music and a new block of notes just appears on my right.</t>
  </si>
  <si>
    <t>P9: As this was not mentioned in the video so was something I had to learn/explore whilst creating the music</t>
  </si>
  <si>
    <t>P10: Every time I used the suggestion it caused me to think about how the addition of the suggested block would affect the current blocks and then also the piece as a whole and how it fit in</t>
  </si>
  <si>
    <t>P11: Because I can play with different audio, and know how it actually sounds like</t>
  </si>
  <si>
    <t xml:space="preserve">P12: I like to reflect on my own work that I am doing by going back and listening to it to see how can I improve it </t>
  </si>
  <si>
    <t>P13: Music suggestions were helpful in creating an appealing piece of music</t>
  </si>
  <si>
    <t>15: The blocks compelled me to think about alternate ways of approaching it.</t>
  </si>
  <si>
    <t>P17: 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</si>
  <si>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P19: I think it makes the most sense</t>
  </si>
  <si>
    <t>P20: Felt distracted from the creative task</t>
  </si>
  <si>
    <t>P21: It made me think about if what i was doing was the right approach</t>
  </si>
  <si>
    <t xml:space="preserve">P14: To hear the outcome, if it improved what i was selecting </t>
  </si>
  <si>
    <t>P6: 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</si>
  <si>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 xml:space="preserve">P18 stops me from what i am doing and drags my focus towards that. I feel intrigued to find out how the ai suggested block fits in with my work (whether its good or bad) hence leading me to stop my current activity and partake in the new one. </t>
  </si>
  <si>
    <t>P22: The block moving interrupted my flow and made me stop and think what i was doing which made me reflect on how i was doing it</t>
  </si>
  <si>
    <t>P16: I wanted to see how the AI composed music in response to my sounds, but often times it did not sound good and it sometimes distracting. but it allowed for me to fix it to my liking. it was just random sometimes and sometimes unwelcome</t>
  </si>
  <si>
    <t xml:space="preserve">after listening…. Going back </t>
  </si>
  <si>
    <t xml:space="preserve">why visual impact </t>
  </si>
  <si>
    <t xml:space="preserve">all of a sudden…. </t>
  </si>
  <si>
    <t xml:space="preserve">alternative approaches </t>
  </si>
  <si>
    <t>sometimes distracting when didn't sound good --- curous about AI</t>
  </si>
  <si>
    <t xml:space="preserve">wondering if sounded better ---- chaotic more fun </t>
  </si>
  <si>
    <t xml:space="preserve">intreiged how the block might be better </t>
  </si>
  <si>
    <t xml:space="preserve">distracted </t>
  </si>
  <si>
    <t xml:space="preserve">if what I was doing is the right approach </t>
  </si>
  <si>
    <t xml:space="preserve">made stop and think </t>
  </si>
  <si>
    <t xml:space="preserve">sometimes distracting </t>
  </si>
  <si>
    <t xml:space="preserve">how might be better --- is it the right approach </t>
  </si>
  <si>
    <t>could explore ideas didn't think of themselves</t>
  </si>
  <si>
    <t xml:space="preserve">why the computer was doing it what iwas doing and why the computer thought it would fit </t>
  </si>
  <si>
    <t xml:space="preserve">how the suggested block would affect the current blocks and fit into the piece as a whole </t>
  </si>
  <si>
    <t xml:space="preserve">did outcome improve </t>
  </si>
  <si>
    <t xml:space="preserve">reflecting on the computer </t>
  </si>
  <si>
    <t xml:space="preserve">Conclusions </t>
  </si>
  <si>
    <t>P1: i feel as though the other options were somewhat distracting rather than engaging. the different buttons could be a little annoying sometimes and i felt like it disengaged me to have to keep trying different button to play specific sections</t>
  </si>
  <si>
    <t>P2: Using different instruments was rather enticing however the other options were more distracting rather than engaging.</t>
  </si>
  <si>
    <t>P3: I like filling in colours.</t>
  </si>
  <si>
    <t>P4: It is fun to mix and match different instruments at the same time without even having them all physically.</t>
  </si>
  <si>
    <t>P5: I was the most engaged because I wanted to hear each play button individually then altogether to try and see where in the blocks specifically I could improve the sound and make it more natural flowing.</t>
  </si>
  <si>
    <t>P6: Felt very exciting, and I would either put it in and play it or remove it as it happens. Made me interact with or at least acknowledge the moving block even when doing something else.</t>
  </si>
  <si>
    <t>P7: When using different instruments I was engaged in making them sound good together when combined, and making sure the styles fit.</t>
  </si>
  <si>
    <t>P8: Because it allows me to playback together the music I've made and also segment different choices of instruments and how to combine them together more effectively.</t>
  </si>
  <si>
    <t>P9: There were 3 different types of play buttons so interested me playing them all separately and comparing</t>
  </si>
  <si>
    <t>P10: It caused me to think about the blocks and the signs they were making</t>
  </si>
  <si>
    <t>P11: Because it allow me to switch between the instruments when I get bored with one</t>
  </si>
  <si>
    <t>P12: I found it rewarding to listen to how all instruments I used sound together, specially if it sounded good.</t>
  </si>
  <si>
    <t>P13: The different instruments allowed me to explore different sounds to create the most appealing music piece.</t>
  </si>
  <si>
    <t>P14: I wanted to be creative while using as much instruments i could</t>
  </si>
  <si>
    <t>P15: It was fun to experiment with a wide variety of tools and i found it extremely engaging.</t>
  </si>
  <si>
    <t>P16: the combination of sounds was sonically satisfying, using the bass notes in the right key of the chords</t>
  </si>
  <si>
    <t>P17: not sure what grounds it was using to create them, trying to guess why they were suggested and why they were suggested for that particular placement</t>
  </si>
  <si>
    <t>P18: i really needed to listen more closely and ensure the instruments went well together.</t>
  </si>
  <si>
    <t xml:space="preserve">P19: because composing music and the different kind of sounds was what had be so immersed in the experience </t>
  </si>
  <si>
    <t>P20: because i would be able to experiment with them</t>
  </si>
  <si>
    <t>P22: When i pressed the play button i was very focused on what the outcome of that music would be. I was listening very deeply to what it sounded like to try and make it sound like something appealing to my ears</t>
  </si>
  <si>
    <t xml:space="preserve">P21: Because i was checking what i'd created to see if it was any good </t>
  </si>
  <si>
    <t xml:space="preserve">naturally flowing to improve sounds </t>
  </si>
  <si>
    <t xml:space="preserve">combinations more effectively </t>
  </si>
  <si>
    <t xml:space="preserve">comparing </t>
  </si>
  <si>
    <t xml:space="preserve">checking </t>
  </si>
  <si>
    <t xml:space="preserve">focused on listening to music </t>
  </si>
  <si>
    <t xml:space="preserve">other options more districting </t>
  </si>
  <si>
    <t xml:space="preserve">fun to mix and match </t>
  </si>
  <si>
    <t xml:space="preserve">combinations </t>
  </si>
  <si>
    <t xml:space="preserve">switch when bored </t>
  </si>
  <si>
    <t xml:space="preserve">explore different sounds </t>
  </si>
  <si>
    <t xml:space="preserve">wide variety of tools </t>
  </si>
  <si>
    <t xml:space="preserve">listening closley </t>
  </si>
  <si>
    <t xml:space="preserve">combinations of sounds </t>
  </si>
  <si>
    <t xml:space="preserve">other options were distracting </t>
  </si>
  <si>
    <t xml:space="preserve">exploration and wide variety of tools </t>
  </si>
  <si>
    <t>Observations</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</si>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</sst>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u/>
      <sz val="12"/>
      <color theme="1"/>
      <name val="Calibri"/>
      <family val="2"/>
      <scheme val="minor"/>
    </font>
    <font>
      <u/>
      <sz val="12"/>
      <color theme="1"/>
      <name val="Calibri"/>
      <family val="2"/>
      <scheme val="minor"/>
    </font>
    <font>
      <sz val="12"/>
      <color theme="1"/>
      <name val="Helvetica Neue"/>
      <family val="2"/>
    </font>
    <font>
      <b/>
      <sz val="12"/>
      <color rgb="FF000000"/>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wrapText="1"/>
    </xf>
    <xf numFmtId="0" fontId="0" fillId="0" borderId="0" xfId="0" applyAlignment="1">
      <alignment textRotation="45"/>
    </xf>
    <xf numFmtId="0" fontId="16" fillId="0" borderId="0" xfId="0" applyFont="1"/>
    <xf numFmtId="0" fontId="19" fillId="0" borderId="0" xfId="0" applyFont="1"/>
    <xf numFmtId="0" fontId="20" fillId="0" borderId="0" xfId="0" applyFont="1"/>
    <xf numFmtId="2" fontId="0" fillId="0" borderId="0" xfId="0" applyNumberFormat="1"/>
    <xf numFmtId="164" fontId="0" fillId="0" borderId="0" xfId="0" applyNumberFormat="1"/>
    <xf numFmtId="0" fontId="0" fillId="0" borderId="0" xfId="0" applyFont="1" applyAlignment="1">
      <alignment textRotation="45"/>
    </xf>
    <xf numFmtId="0" fontId="21" fillId="0" borderId="0" xfId="0" applyFont="1"/>
    <xf numFmtId="0" fontId="0" fillId="0" borderId="0" xfId="0" applyFont="1"/>
    <xf numFmtId="0" fontId="22" fillId="0" borderId="0" xfId="0" applyFont="1"/>
    <xf numFmtId="0" fontId="0" fillId="0" borderId="0" xfId="0" applyFont="1" applyAlignment="1">
      <alignment wrapText="1"/>
    </xf>
    <xf numFmtId="0" fontId="23" fillId="0" borderId="0" xfId="0" applyFont="1"/>
    <xf numFmtId="0" fontId="24" fillId="0" borderId="0" xfId="0" applyFont="1"/>
    <xf numFmtId="0" fontId="24" fillId="0" borderId="0" xfId="0" applyFont="1" applyAlignment="1">
      <alignment wrapText="1"/>
    </xf>
    <xf numFmtId="16" fontId="0" fillId="0" borderId="0" xfId="0" applyNumberFormat="1" applyFont="1"/>
    <xf numFmtId="0" fontId="0" fillId="0" borderId="0" xfId="0" applyFont="1" applyAlignment="1">
      <alignment textRotation="45" wrapText="1"/>
    </xf>
    <xf numFmtId="1" fontId="0" fillId="0" borderId="0" xfId="0" applyNumberFormat="1" applyFont="1"/>
    <xf numFmtId="164" fontId="0" fillId="0" borderId="0" xfId="0" applyNumberFormat="1" applyFont="1"/>
    <xf numFmtId="0" fontId="25" fillId="0" borderId="0" xfId="0" applyFont="1" applyAlignment="1">
      <alignment textRotation="45"/>
    </xf>
    <xf numFmtId="2" fontId="0" fillId="0" borderId="0" xfId="0" applyNumberFormat="1" applyFont="1"/>
    <xf numFmtId="2" fontId="25" fillId="0" borderId="0" xfId="0" applyNumberFormat="1" applyFont="1"/>
    <xf numFmtId="2" fontId="0" fillId="0" borderId="0" xfId="0" applyNumberFormat="1" applyFont="1" applyAlignment="1">
      <alignment horizontal="left" indent="1"/>
    </xf>
    <xf numFmtId="0" fontId="24"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5FF"/>
      <color rgb="FFA16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3"/>
  <sheetViews>
    <sheetView zoomScale="25" workbookViewId="0">
      <selection activeCell="Q26" sqref="A1:XFD1048576"/>
    </sheetView>
  </sheetViews>
  <sheetFormatPr baseColWidth="10" defaultRowHeight="16" x14ac:dyDescent="0.2"/>
  <cols>
    <col min="1" max="1" width="10" style="10" bestFit="1" customWidth="1"/>
    <col min="2" max="16384" width="10.83203125" style="10"/>
  </cols>
  <sheetData>
    <row r="1" spans="1:112" ht="323" x14ac:dyDescent="0.2">
      <c r="A1" s="10" t="s">
        <v>231</v>
      </c>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2" t="s">
        <v>23</v>
      </c>
      <c r="Z1" s="10" t="s">
        <v>24</v>
      </c>
      <c r="AA1" s="10" t="s">
        <v>25</v>
      </c>
      <c r="AB1" s="10" t="s">
        <v>26</v>
      </c>
      <c r="AC1" s="10" t="s">
        <v>27</v>
      </c>
      <c r="AD1" s="10" t="s">
        <v>28</v>
      </c>
      <c r="AE1" s="10" t="s">
        <v>29</v>
      </c>
      <c r="AF1" s="10" t="s">
        <v>30</v>
      </c>
      <c r="AG1" s="10" t="s">
        <v>31</v>
      </c>
      <c r="AH1" s="10" t="s">
        <v>32</v>
      </c>
      <c r="AI1" s="10" t="s">
        <v>33</v>
      </c>
      <c r="AJ1" s="10" t="s">
        <v>34</v>
      </c>
      <c r="AK1" s="10" t="s">
        <v>35</v>
      </c>
      <c r="AL1" s="10" t="s">
        <v>36</v>
      </c>
      <c r="AM1" s="10" t="s">
        <v>37</v>
      </c>
      <c r="AN1" s="10" t="s">
        <v>38</v>
      </c>
      <c r="AO1" s="10" t="s">
        <v>39</v>
      </c>
      <c r="AP1" s="10" t="s">
        <v>40</v>
      </c>
      <c r="AQ1" s="10" t="s">
        <v>41</v>
      </c>
      <c r="AR1" s="10" t="s">
        <v>42</v>
      </c>
      <c r="AS1" s="10" t="s">
        <v>43</v>
      </c>
      <c r="AT1" s="10" t="s">
        <v>44</v>
      </c>
      <c r="AU1" s="10" t="s">
        <v>45</v>
      </c>
      <c r="AV1" s="10" t="s">
        <v>46</v>
      </c>
      <c r="AW1" s="10" t="s">
        <v>47</v>
      </c>
      <c r="AX1" s="10" t="s">
        <v>48</v>
      </c>
      <c r="AY1" s="10" t="s">
        <v>49</v>
      </c>
      <c r="AZ1" s="10" t="s">
        <v>50</v>
      </c>
      <c r="BA1" s="10" t="s">
        <v>51</v>
      </c>
      <c r="BB1" s="10" t="s">
        <v>52</v>
      </c>
      <c r="BC1" s="10" t="s">
        <v>53</v>
      </c>
      <c r="BD1" s="10" t="s">
        <v>54</v>
      </c>
      <c r="BE1" s="10" t="s">
        <v>55</v>
      </c>
      <c r="BF1" s="10" t="s">
        <v>56</v>
      </c>
      <c r="BG1" s="10" t="s">
        <v>57</v>
      </c>
      <c r="BH1" s="10" t="s">
        <v>58</v>
      </c>
      <c r="BI1" s="10" t="s">
        <v>59</v>
      </c>
      <c r="BJ1" s="10" t="s">
        <v>60</v>
      </c>
      <c r="BK1" s="10" t="s">
        <v>61</v>
      </c>
      <c r="BL1" s="10" t="s">
        <v>62</v>
      </c>
      <c r="BM1" s="10" t="s">
        <v>63</v>
      </c>
      <c r="BN1" s="10" t="s">
        <v>64</v>
      </c>
      <c r="BO1" s="10" t="s">
        <v>65</v>
      </c>
      <c r="BP1" s="10" t="s">
        <v>66</v>
      </c>
      <c r="BQ1" s="10" t="s">
        <v>67</v>
      </c>
      <c r="BR1" s="10" t="s">
        <v>68</v>
      </c>
      <c r="BS1" s="10" t="s">
        <v>69</v>
      </c>
      <c r="BT1" s="10" t="s">
        <v>70</v>
      </c>
      <c r="BU1" s="10" t="s">
        <v>71</v>
      </c>
      <c r="BV1" s="10" t="s">
        <v>72</v>
      </c>
      <c r="BW1" s="10" t="s">
        <v>72</v>
      </c>
      <c r="BX1" s="10" t="s">
        <v>72</v>
      </c>
      <c r="BY1" s="10" t="s">
        <v>72</v>
      </c>
      <c r="BZ1" s="10" t="s">
        <v>72</v>
      </c>
      <c r="CA1" s="10" t="s">
        <v>72</v>
      </c>
      <c r="CB1" s="10" t="s">
        <v>73</v>
      </c>
      <c r="CC1" s="10" t="s">
        <v>74</v>
      </c>
      <c r="CD1" s="10" t="s">
        <v>75</v>
      </c>
      <c r="CE1" s="10" t="s">
        <v>76</v>
      </c>
      <c r="CF1" s="10" t="s">
        <v>77</v>
      </c>
      <c r="CG1" s="10" t="s">
        <v>78</v>
      </c>
      <c r="CH1" s="10" t="s">
        <v>79</v>
      </c>
      <c r="CI1" s="10" t="s">
        <v>80</v>
      </c>
      <c r="CJ1" s="10" t="s">
        <v>81</v>
      </c>
      <c r="CK1" s="10" t="s">
        <v>82</v>
      </c>
      <c r="CL1" s="10" t="s">
        <v>83</v>
      </c>
      <c r="CM1" s="10" t="s">
        <v>84</v>
      </c>
      <c r="CN1" s="10" t="s">
        <v>85</v>
      </c>
      <c r="CO1" s="10" t="s">
        <v>85</v>
      </c>
      <c r="CP1" s="10" t="s">
        <v>85</v>
      </c>
      <c r="CQ1" s="10" t="s">
        <v>85</v>
      </c>
      <c r="CR1" s="10" t="s">
        <v>85</v>
      </c>
      <c r="CS1" s="10" t="s">
        <v>85</v>
      </c>
      <c r="CT1" s="10" t="s">
        <v>85</v>
      </c>
      <c r="CU1" s="10" t="s">
        <v>85</v>
      </c>
      <c r="CV1" s="10" t="s">
        <v>85</v>
      </c>
      <c r="CW1" s="10" t="s">
        <v>85</v>
      </c>
      <c r="CX1" s="10" t="s">
        <v>85</v>
      </c>
      <c r="CY1" s="10" t="s">
        <v>85</v>
      </c>
      <c r="CZ1" s="10" t="s">
        <v>85</v>
      </c>
      <c r="DA1" s="10" t="s">
        <v>85</v>
      </c>
      <c r="DB1" s="10" t="s">
        <v>85</v>
      </c>
      <c r="DC1" s="10" t="s">
        <v>86</v>
      </c>
      <c r="DD1" s="10" t="s">
        <v>87</v>
      </c>
      <c r="DE1" s="10" t="s">
        <v>88</v>
      </c>
      <c r="DF1" s="10" t="s">
        <v>89</v>
      </c>
      <c r="DG1" s="10" t="s">
        <v>90</v>
      </c>
      <c r="DH1" s="10" t="s">
        <v>91</v>
      </c>
    </row>
    <row r="2" spans="1:112" x14ac:dyDescent="0.2">
      <c r="A2" s="10" t="s">
        <v>232</v>
      </c>
      <c r="B2" s="10">
        <v>21</v>
      </c>
      <c r="C2" s="10" t="s">
        <v>92</v>
      </c>
      <c r="D2" s="10" t="s">
        <v>93</v>
      </c>
      <c r="E2" s="10" t="s">
        <v>94</v>
      </c>
      <c r="F2" s="10">
        <v>2</v>
      </c>
      <c r="G2" s="10" t="s">
        <v>95</v>
      </c>
      <c r="H2" s="10" t="s">
        <v>95</v>
      </c>
      <c r="I2" s="10" t="s">
        <v>95</v>
      </c>
      <c r="J2" s="10" t="s">
        <v>96</v>
      </c>
      <c r="K2" s="10" t="s">
        <v>95</v>
      </c>
      <c r="L2" s="10" t="s">
        <v>95</v>
      </c>
      <c r="M2" s="10" t="s">
        <v>97</v>
      </c>
      <c r="N2" s="10" t="s">
        <v>96</v>
      </c>
      <c r="O2" s="10" t="s">
        <v>95</v>
      </c>
      <c r="P2" s="10" t="s">
        <v>97</v>
      </c>
      <c r="Q2" s="10" t="s">
        <v>95</v>
      </c>
      <c r="R2" s="10" t="s">
        <v>98</v>
      </c>
      <c r="S2" s="10" t="s">
        <v>98</v>
      </c>
      <c r="T2" s="10" t="s">
        <v>98</v>
      </c>
      <c r="U2" s="10" t="s">
        <v>96</v>
      </c>
      <c r="V2" s="10" t="s">
        <v>99</v>
      </c>
      <c r="W2" s="16">
        <v>45019</v>
      </c>
      <c r="X2" s="10" t="s">
        <v>100</v>
      </c>
      <c r="Y2" s="10" t="s">
        <v>101</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t="s">
        <v>102</v>
      </c>
      <c r="AU2" s="10" t="s">
        <v>97</v>
      </c>
      <c r="AV2" s="10" t="s">
        <v>98</v>
      </c>
      <c r="AW2" s="10" t="s">
        <v>103</v>
      </c>
      <c r="AX2" s="10" t="s">
        <v>103</v>
      </c>
      <c r="AY2" s="10" t="s">
        <v>102</v>
      </c>
      <c r="AZ2" s="10" t="s">
        <v>102</v>
      </c>
      <c r="BA2" s="10" t="s">
        <v>102</v>
      </c>
      <c r="BB2" s="10" t="s">
        <v>103</v>
      </c>
      <c r="BC2" s="10" t="s">
        <v>103</v>
      </c>
      <c r="BD2" s="10" t="s">
        <v>102</v>
      </c>
      <c r="BE2" s="10" t="s">
        <v>102</v>
      </c>
      <c r="BF2" s="10">
        <v>8</v>
      </c>
      <c r="BG2" s="10">
        <v>3</v>
      </c>
      <c r="BH2" s="10">
        <v>8</v>
      </c>
      <c r="BI2" s="10">
        <v>7</v>
      </c>
      <c r="BJ2" s="10">
        <v>4</v>
      </c>
      <c r="BK2" s="10">
        <v>5</v>
      </c>
      <c r="BL2" s="10">
        <v>6</v>
      </c>
      <c r="BM2" s="10">
        <v>5</v>
      </c>
      <c r="BN2" s="10">
        <v>8</v>
      </c>
      <c r="BO2" s="10">
        <v>8</v>
      </c>
      <c r="BP2" s="10">
        <v>8</v>
      </c>
      <c r="BQ2" s="10">
        <v>2</v>
      </c>
      <c r="BR2" s="10">
        <v>6</v>
      </c>
      <c r="BS2" s="10">
        <v>7</v>
      </c>
      <c r="BT2" s="10">
        <v>2</v>
      </c>
      <c r="BU2" s="10">
        <v>2</v>
      </c>
      <c r="BV2" s="10" t="s">
        <v>104</v>
      </c>
      <c r="BW2" s="10" t="s">
        <v>104</v>
      </c>
      <c r="BX2" s="10" t="s">
        <v>104</v>
      </c>
      <c r="BY2" s="10" t="s">
        <v>105</v>
      </c>
      <c r="BZ2" s="10" t="s">
        <v>105</v>
      </c>
      <c r="CA2" s="10" t="s">
        <v>106</v>
      </c>
      <c r="CB2" s="10">
        <v>8</v>
      </c>
      <c r="CC2" s="10">
        <v>8</v>
      </c>
      <c r="CD2" s="10">
        <v>5</v>
      </c>
      <c r="CE2" s="10">
        <v>6</v>
      </c>
      <c r="CF2" s="10">
        <v>9</v>
      </c>
      <c r="CG2" s="10">
        <v>9</v>
      </c>
      <c r="CH2" s="10">
        <v>9</v>
      </c>
      <c r="CI2" s="10">
        <v>7</v>
      </c>
      <c r="CJ2" s="10">
        <v>8</v>
      </c>
      <c r="CK2" s="10">
        <v>9</v>
      </c>
      <c r="CL2" s="10">
        <v>5</v>
      </c>
      <c r="CM2" s="10">
        <v>7</v>
      </c>
      <c r="CN2" s="10" t="s">
        <v>107</v>
      </c>
      <c r="CO2" s="10" t="s">
        <v>108</v>
      </c>
      <c r="CP2" s="10" t="s">
        <v>109</v>
      </c>
      <c r="CQ2" s="10" t="s">
        <v>109</v>
      </c>
      <c r="CR2" s="10" t="s">
        <v>110</v>
      </c>
      <c r="CS2" s="10" t="s">
        <v>107</v>
      </c>
      <c r="CT2" s="10" t="s">
        <v>108</v>
      </c>
      <c r="CU2" s="10" t="s">
        <v>111</v>
      </c>
      <c r="CV2" s="10" t="s">
        <v>108</v>
      </c>
      <c r="CW2" s="10" t="s">
        <v>109</v>
      </c>
      <c r="CX2" s="10" t="s">
        <v>108</v>
      </c>
      <c r="CY2" s="10" t="s">
        <v>110</v>
      </c>
      <c r="CZ2" s="10" t="s">
        <v>107</v>
      </c>
      <c r="DA2" s="10" t="s">
        <v>109</v>
      </c>
      <c r="DB2" s="10" t="s">
        <v>107</v>
      </c>
      <c r="DC2" s="10" t="s">
        <v>112</v>
      </c>
      <c r="DD2" s="10" t="s">
        <v>113</v>
      </c>
      <c r="DE2" s="10" t="s">
        <v>114</v>
      </c>
      <c r="DF2" s="10" t="s">
        <v>115</v>
      </c>
      <c r="DG2" s="10" t="s">
        <v>116</v>
      </c>
      <c r="DH2" s="10" t="s">
        <v>117</v>
      </c>
    </row>
    <row r="3" spans="1:112" x14ac:dyDescent="0.2">
      <c r="A3" s="10" t="s">
        <v>233</v>
      </c>
      <c r="B3" s="10">
        <v>21</v>
      </c>
      <c r="C3" s="10" t="s">
        <v>92</v>
      </c>
      <c r="D3" s="10" t="s">
        <v>93</v>
      </c>
      <c r="E3" s="10" t="s">
        <v>118</v>
      </c>
      <c r="F3" s="10">
        <v>3</v>
      </c>
      <c r="G3" s="10" t="s">
        <v>102</v>
      </c>
      <c r="H3" s="10" t="s">
        <v>98</v>
      </c>
      <c r="I3" s="10" t="s">
        <v>96</v>
      </c>
      <c r="J3" s="10" t="s">
        <v>95</v>
      </c>
      <c r="K3" s="10" t="s">
        <v>98</v>
      </c>
      <c r="L3" s="10" t="s">
        <v>96</v>
      </c>
      <c r="M3" s="10" t="s">
        <v>97</v>
      </c>
      <c r="N3" s="10" t="s">
        <v>96</v>
      </c>
      <c r="O3" s="10" t="s">
        <v>102</v>
      </c>
      <c r="P3" s="10" t="s">
        <v>103</v>
      </c>
      <c r="Q3" s="10" t="s">
        <v>98</v>
      </c>
      <c r="R3" s="10" t="s">
        <v>102</v>
      </c>
      <c r="S3" s="10" t="s">
        <v>119</v>
      </c>
      <c r="T3" s="10" t="s">
        <v>96</v>
      </c>
      <c r="U3" s="10" t="s">
        <v>103</v>
      </c>
      <c r="V3" s="10">
        <v>0</v>
      </c>
      <c r="W3" s="10">
        <v>0</v>
      </c>
      <c r="X3" s="10">
        <v>0</v>
      </c>
      <c r="Y3" s="10" t="s">
        <v>120</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t="s">
        <v>102</v>
      </c>
      <c r="AU3" s="10" t="s">
        <v>121</v>
      </c>
      <c r="AV3" s="10" t="s">
        <v>121</v>
      </c>
      <c r="AW3" s="10" t="s">
        <v>103</v>
      </c>
      <c r="AX3" s="10" t="s">
        <v>102</v>
      </c>
      <c r="AY3" s="10" t="s">
        <v>102</v>
      </c>
      <c r="AZ3" s="10" t="s">
        <v>102</v>
      </c>
      <c r="BA3" s="10" t="s">
        <v>102</v>
      </c>
      <c r="BB3" s="10" t="s">
        <v>121</v>
      </c>
      <c r="BC3" s="10" t="s">
        <v>102</v>
      </c>
      <c r="BD3" s="10" t="s">
        <v>98</v>
      </c>
      <c r="BE3" s="10" t="s">
        <v>102</v>
      </c>
      <c r="BF3" s="10">
        <v>7</v>
      </c>
      <c r="BG3" s="10">
        <v>2</v>
      </c>
      <c r="BH3" s="10">
        <v>8</v>
      </c>
      <c r="BI3" s="10">
        <v>7</v>
      </c>
      <c r="BJ3" s="10">
        <v>7</v>
      </c>
      <c r="BK3" s="10">
        <v>1</v>
      </c>
      <c r="BL3" s="10">
        <v>7</v>
      </c>
      <c r="BM3" s="10">
        <v>7</v>
      </c>
      <c r="BN3" s="10">
        <v>7</v>
      </c>
      <c r="BO3" s="10">
        <v>7</v>
      </c>
      <c r="BP3" s="10">
        <v>8</v>
      </c>
      <c r="BQ3" s="10">
        <v>2</v>
      </c>
      <c r="BR3" s="10">
        <v>2</v>
      </c>
      <c r="BS3" s="10">
        <v>0</v>
      </c>
      <c r="BT3" s="10">
        <v>5</v>
      </c>
      <c r="BU3" s="10">
        <v>1</v>
      </c>
      <c r="BV3" s="10" t="s">
        <v>105</v>
      </c>
      <c r="BW3" s="10" t="s">
        <v>104</v>
      </c>
      <c r="BX3" s="10" t="s">
        <v>106</v>
      </c>
      <c r="BY3" s="10" t="s">
        <v>105</v>
      </c>
      <c r="BZ3" s="10" t="s">
        <v>106</v>
      </c>
      <c r="CA3" s="10" t="s">
        <v>106</v>
      </c>
      <c r="CB3" s="10">
        <v>3</v>
      </c>
      <c r="CC3" s="10">
        <v>4</v>
      </c>
      <c r="CD3" s="10">
        <v>8</v>
      </c>
      <c r="CE3" s="10">
        <v>2</v>
      </c>
      <c r="CF3" s="10">
        <v>8</v>
      </c>
      <c r="CG3" s="10">
        <v>9</v>
      </c>
      <c r="CH3" s="10">
        <v>9</v>
      </c>
      <c r="CI3" s="10">
        <v>6</v>
      </c>
      <c r="CJ3" s="10">
        <v>9</v>
      </c>
      <c r="CK3" s="10">
        <v>8</v>
      </c>
      <c r="CL3" s="10">
        <v>2</v>
      </c>
      <c r="CM3" s="10">
        <v>9</v>
      </c>
      <c r="CN3" s="10" t="s">
        <v>107</v>
      </c>
      <c r="CO3" s="10" t="s">
        <v>108</v>
      </c>
      <c r="CP3" s="10" t="s">
        <v>109</v>
      </c>
      <c r="CQ3" s="10" t="s">
        <v>109</v>
      </c>
      <c r="CR3" s="10" t="s">
        <v>110</v>
      </c>
      <c r="CS3" s="10" t="s">
        <v>111</v>
      </c>
      <c r="CT3" s="10" t="s">
        <v>109</v>
      </c>
      <c r="CU3" s="10" t="s">
        <v>111</v>
      </c>
      <c r="CV3" s="10" t="s">
        <v>108</v>
      </c>
      <c r="CW3" s="10" t="s">
        <v>109</v>
      </c>
      <c r="CX3" s="10" t="s">
        <v>108</v>
      </c>
      <c r="CY3" s="10" t="s">
        <v>110</v>
      </c>
      <c r="CZ3" s="10" t="s">
        <v>108</v>
      </c>
      <c r="DA3" s="10" t="s">
        <v>109</v>
      </c>
      <c r="DB3" s="10" t="s">
        <v>110</v>
      </c>
      <c r="DC3" s="10" t="s">
        <v>122</v>
      </c>
      <c r="DD3" s="10" t="s">
        <v>123</v>
      </c>
      <c r="DE3" s="10" t="s">
        <v>114</v>
      </c>
      <c r="DF3" s="10" t="s">
        <v>124</v>
      </c>
      <c r="DG3" s="10" t="s">
        <v>114</v>
      </c>
      <c r="DH3" s="10" t="s">
        <v>125</v>
      </c>
    </row>
    <row r="4" spans="1:112" x14ac:dyDescent="0.2">
      <c r="A4" s="10" t="s">
        <v>234</v>
      </c>
      <c r="B4" s="10">
        <v>21</v>
      </c>
      <c r="C4" s="10" t="s">
        <v>92</v>
      </c>
      <c r="D4" s="10" t="s">
        <v>126</v>
      </c>
      <c r="E4" s="10" t="s">
        <v>127</v>
      </c>
      <c r="F4" s="10">
        <v>2</v>
      </c>
      <c r="G4" s="10" t="s">
        <v>102</v>
      </c>
      <c r="H4" s="10" t="s">
        <v>96</v>
      </c>
      <c r="I4" s="10" t="s">
        <v>103</v>
      </c>
      <c r="J4" s="10" t="s">
        <v>95</v>
      </c>
      <c r="K4" s="10" t="s">
        <v>98</v>
      </c>
      <c r="L4" s="10" t="s">
        <v>102</v>
      </c>
      <c r="M4" s="10" t="s">
        <v>119</v>
      </c>
      <c r="N4" s="10" t="s">
        <v>95</v>
      </c>
      <c r="O4" s="10" t="s">
        <v>96</v>
      </c>
      <c r="P4" s="10" t="s">
        <v>95</v>
      </c>
      <c r="Q4" s="10" t="s">
        <v>98</v>
      </c>
      <c r="R4" s="10" t="s">
        <v>102</v>
      </c>
      <c r="S4" s="10" t="s">
        <v>103</v>
      </c>
      <c r="T4" s="10" t="s">
        <v>102</v>
      </c>
      <c r="U4" s="10" t="s">
        <v>97</v>
      </c>
      <c r="V4" s="10">
        <v>0</v>
      </c>
      <c r="W4" s="10">
        <v>0</v>
      </c>
      <c r="X4" s="10">
        <v>0</v>
      </c>
      <c r="Y4" s="10" t="s">
        <v>128</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t="s">
        <v>98</v>
      </c>
      <c r="AU4" s="10" t="s">
        <v>103</v>
      </c>
      <c r="AV4" s="10" t="s">
        <v>98</v>
      </c>
      <c r="AW4" s="10" t="s">
        <v>103</v>
      </c>
      <c r="AX4" s="10" t="s">
        <v>103</v>
      </c>
      <c r="AY4" s="10" t="s">
        <v>98</v>
      </c>
      <c r="AZ4" s="10" t="s">
        <v>102</v>
      </c>
      <c r="BA4" s="10" t="s">
        <v>102</v>
      </c>
      <c r="BB4" s="10" t="s">
        <v>102</v>
      </c>
      <c r="BC4" s="10" t="s">
        <v>121</v>
      </c>
      <c r="BD4" s="10" t="s">
        <v>102</v>
      </c>
      <c r="BE4" s="10" t="s">
        <v>102</v>
      </c>
      <c r="BF4" s="10">
        <v>8</v>
      </c>
      <c r="BG4" s="10">
        <v>8</v>
      </c>
      <c r="BH4" s="10">
        <v>9</v>
      </c>
      <c r="BI4" s="10">
        <v>8</v>
      </c>
      <c r="BJ4" s="10">
        <v>6</v>
      </c>
      <c r="BK4" s="10">
        <v>9</v>
      </c>
      <c r="BL4" s="10">
        <v>8</v>
      </c>
      <c r="BM4" s="10">
        <v>7</v>
      </c>
      <c r="BN4" s="10">
        <v>8</v>
      </c>
      <c r="BO4" s="10">
        <v>9</v>
      </c>
      <c r="BP4" s="10">
        <v>10</v>
      </c>
      <c r="BQ4" s="10">
        <v>2</v>
      </c>
      <c r="BR4" s="10">
        <v>7</v>
      </c>
      <c r="BS4" s="10">
        <v>10</v>
      </c>
      <c r="BT4" s="10">
        <v>2</v>
      </c>
      <c r="BU4" s="10">
        <v>2</v>
      </c>
      <c r="BV4" s="10" t="s">
        <v>104</v>
      </c>
      <c r="BW4" s="10" t="s">
        <v>104</v>
      </c>
      <c r="BX4" s="10" t="s">
        <v>104</v>
      </c>
      <c r="BY4" s="10" t="s">
        <v>105</v>
      </c>
      <c r="BZ4" s="10" t="s">
        <v>106</v>
      </c>
      <c r="CA4" s="10" t="s">
        <v>106</v>
      </c>
      <c r="CB4" s="10">
        <v>10</v>
      </c>
      <c r="CC4" s="10">
        <v>10</v>
      </c>
      <c r="CD4" s="10">
        <v>9</v>
      </c>
      <c r="CE4" s="10">
        <v>8</v>
      </c>
      <c r="CF4" s="10">
        <v>10</v>
      </c>
      <c r="CG4" s="10">
        <v>10</v>
      </c>
      <c r="CH4" s="10">
        <v>10</v>
      </c>
      <c r="CI4" s="10">
        <v>8</v>
      </c>
      <c r="CJ4" s="10">
        <v>10</v>
      </c>
      <c r="CK4" s="10">
        <v>10</v>
      </c>
      <c r="CL4" s="10">
        <v>8</v>
      </c>
      <c r="CM4" s="10">
        <v>10</v>
      </c>
      <c r="CN4" s="10" t="s">
        <v>107</v>
      </c>
      <c r="CO4" s="10" t="s">
        <v>111</v>
      </c>
      <c r="CP4" s="10" t="s">
        <v>109</v>
      </c>
      <c r="CQ4" s="10" t="s">
        <v>111</v>
      </c>
      <c r="CR4" s="10" t="s">
        <v>110</v>
      </c>
      <c r="CS4" s="10" t="s">
        <v>107</v>
      </c>
      <c r="CT4" s="10" t="s">
        <v>108</v>
      </c>
      <c r="CU4" s="10" t="s">
        <v>111</v>
      </c>
      <c r="CV4" s="10" t="s">
        <v>108</v>
      </c>
      <c r="CW4" s="10" t="s">
        <v>107</v>
      </c>
      <c r="CX4" s="10" t="s">
        <v>108</v>
      </c>
      <c r="CY4" s="10" t="s">
        <v>111</v>
      </c>
      <c r="CZ4" s="10" t="s">
        <v>107</v>
      </c>
      <c r="DA4" s="10" t="s">
        <v>109</v>
      </c>
      <c r="DB4" s="10" t="s">
        <v>107</v>
      </c>
      <c r="DC4" s="10" t="s">
        <v>129</v>
      </c>
      <c r="DD4" s="10" t="s">
        <v>130</v>
      </c>
      <c r="DE4" s="10" t="s">
        <v>114</v>
      </c>
      <c r="DF4" s="10" t="s">
        <v>131</v>
      </c>
      <c r="DG4" s="10" t="s">
        <v>132</v>
      </c>
      <c r="DH4" s="10" t="s">
        <v>133</v>
      </c>
    </row>
    <row r="5" spans="1:112" x14ac:dyDescent="0.2">
      <c r="A5" s="10" t="s">
        <v>235</v>
      </c>
      <c r="B5" s="10">
        <v>21</v>
      </c>
      <c r="C5" s="10" t="s">
        <v>139</v>
      </c>
      <c r="D5" s="10" t="s">
        <v>140</v>
      </c>
      <c r="E5" s="10" t="s">
        <v>141</v>
      </c>
      <c r="F5" s="10">
        <v>3</v>
      </c>
      <c r="G5" s="10" t="s">
        <v>102</v>
      </c>
      <c r="H5" s="10" t="s">
        <v>102</v>
      </c>
      <c r="I5" s="10" t="s">
        <v>119</v>
      </c>
      <c r="J5" s="10" t="s">
        <v>102</v>
      </c>
      <c r="K5" s="10" t="s">
        <v>102</v>
      </c>
      <c r="L5" s="10" t="s">
        <v>102</v>
      </c>
      <c r="M5" s="10" t="s">
        <v>102</v>
      </c>
      <c r="N5" s="10" t="s">
        <v>102</v>
      </c>
      <c r="O5" s="10" t="s">
        <v>119</v>
      </c>
      <c r="P5" s="10" t="s">
        <v>102</v>
      </c>
      <c r="Q5" s="10" t="s">
        <v>119</v>
      </c>
      <c r="R5" s="10" t="s">
        <v>102</v>
      </c>
      <c r="S5" s="10" t="s">
        <v>119</v>
      </c>
      <c r="T5" s="10" t="s">
        <v>103</v>
      </c>
      <c r="U5" s="10" t="s">
        <v>102</v>
      </c>
      <c r="V5" s="10">
        <v>0</v>
      </c>
      <c r="W5" s="10">
        <v>1</v>
      </c>
      <c r="X5" s="10">
        <v>0</v>
      </c>
      <c r="Y5" s="10" t="s">
        <v>142</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t="s">
        <v>102</v>
      </c>
      <c r="AU5" s="10" t="s">
        <v>103</v>
      </c>
      <c r="AV5" s="10" t="s">
        <v>102</v>
      </c>
      <c r="AW5" s="10" t="s">
        <v>103</v>
      </c>
      <c r="AX5" s="10" t="s">
        <v>103</v>
      </c>
      <c r="AY5" s="10" t="s">
        <v>102</v>
      </c>
      <c r="AZ5" s="10" t="s">
        <v>102</v>
      </c>
      <c r="BA5" s="10" t="s">
        <v>102</v>
      </c>
      <c r="BB5" s="10" t="s">
        <v>102</v>
      </c>
      <c r="BC5" s="10" t="s">
        <v>102</v>
      </c>
      <c r="BD5" s="10" t="s">
        <v>102</v>
      </c>
      <c r="BE5" s="10" t="s">
        <v>102</v>
      </c>
      <c r="BF5" s="10">
        <v>6</v>
      </c>
      <c r="BG5" s="10">
        <v>6</v>
      </c>
      <c r="BH5" s="10">
        <v>7</v>
      </c>
      <c r="BI5" s="10">
        <v>6</v>
      </c>
      <c r="BJ5" s="10">
        <v>6</v>
      </c>
      <c r="BK5" s="10">
        <v>7</v>
      </c>
      <c r="BL5" s="10">
        <v>7</v>
      </c>
      <c r="BM5" s="10">
        <v>2</v>
      </c>
      <c r="BN5" s="10">
        <v>7</v>
      </c>
      <c r="BO5" s="10">
        <v>7</v>
      </c>
      <c r="BP5" s="10">
        <v>6</v>
      </c>
      <c r="BQ5" s="10">
        <v>4</v>
      </c>
      <c r="BR5" s="10">
        <v>6</v>
      </c>
      <c r="BS5" s="10">
        <v>6</v>
      </c>
      <c r="BT5" s="10">
        <v>4</v>
      </c>
      <c r="BU5" s="10">
        <v>6</v>
      </c>
      <c r="BV5" s="10" t="s">
        <v>105</v>
      </c>
      <c r="BW5" s="10" t="s">
        <v>104</v>
      </c>
      <c r="BX5" s="10" t="s">
        <v>104</v>
      </c>
      <c r="BY5" s="10" t="s">
        <v>105</v>
      </c>
      <c r="BZ5" s="10" t="s">
        <v>106</v>
      </c>
      <c r="CA5" s="10" t="s">
        <v>106</v>
      </c>
      <c r="CB5" s="10">
        <v>7</v>
      </c>
      <c r="CC5" s="10">
        <v>7</v>
      </c>
      <c r="CD5" s="10">
        <v>7</v>
      </c>
      <c r="CE5" s="10">
        <v>7</v>
      </c>
      <c r="CF5" s="10">
        <v>7</v>
      </c>
      <c r="CG5" s="10">
        <v>6</v>
      </c>
      <c r="CH5" s="10">
        <v>7</v>
      </c>
      <c r="CI5" s="10">
        <v>7</v>
      </c>
      <c r="CJ5" s="10">
        <v>7</v>
      </c>
      <c r="CK5" s="10">
        <v>7</v>
      </c>
      <c r="CL5" s="10">
        <v>7</v>
      </c>
      <c r="CM5" s="10">
        <v>6</v>
      </c>
      <c r="CN5" s="10" t="s">
        <v>107</v>
      </c>
      <c r="CO5" s="10" t="s">
        <v>108</v>
      </c>
      <c r="CP5" s="10" t="s">
        <v>110</v>
      </c>
      <c r="CQ5" s="10" t="s">
        <v>109</v>
      </c>
      <c r="CR5" s="10" t="s">
        <v>110</v>
      </c>
      <c r="CS5" s="10" t="s">
        <v>107</v>
      </c>
      <c r="CT5" s="10" t="s">
        <v>108</v>
      </c>
      <c r="CU5" s="10" t="s">
        <v>111</v>
      </c>
      <c r="CV5" s="10" t="s">
        <v>108</v>
      </c>
      <c r="CW5" s="10" t="s">
        <v>109</v>
      </c>
      <c r="CX5" s="10" t="s">
        <v>108</v>
      </c>
      <c r="CY5" s="10" t="s">
        <v>110</v>
      </c>
      <c r="CZ5" s="10" t="s">
        <v>108</v>
      </c>
      <c r="DA5" s="10" t="s">
        <v>109</v>
      </c>
      <c r="DB5" s="10" t="s">
        <v>110</v>
      </c>
      <c r="DC5" s="10" t="s">
        <v>112</v>
      </c>
      <c r="DD5" s="10" t="s">
        <v>143</v>
      </c>
      <c r="DE5" s="10" t="s">
        <v>114</v>
      </c>
      <c r="DF5" s="10" t="s">
        <v>144</v>
      </c>
      <c r="DG5" s="10" t="s">
        <v>114</v>
      </c>
      <c r="DH5" s="10" t="s">
        <v>145</v>
      </c>
    </row>
    <row r="6" spans="1:112" x14ac:dyDescent="0.2">
      <c r="A6" s="10" t="s">
        <v>236</v>
      </c>
      <c r="B6" s="10">
        <v>20</v>
      </c>
      <c r="C6" s="10" t="s">
        <v>92</v>
      </c>
      <c r="D6" s="10" t="s">
        <v>134</v>
      </c>
      <c r="E6" s="10" t="s">
        <v>127</v>
      </c>
      <c r="F6" s="10">
        <v>2</v>
      </c>
      <c r="G6" s="10" t="s">
        <v>119</v>
      </c>
      <c r="H6" s="10" t="s">
        <v>103</v>
      </c>
      <c r="I6" s="10" t="s">
        <v>119</v>
      </c>
      <c r="J6" s="10" t="s">
        <v>98</v>
      </c>
      <c r="K6" s="10" t="s">
        <v>98</v>
      </c>
      <c r="L6" s="10" t="s">
        <v>98</v>
      </c>
      <c r="M6" s="10" t="s">
        <v>95</v>
      </c>
      <c r="N6" s="10" t="s">
        <v>98</v>
      </c>
      <c r="O6" s="10" t="s">
        <v>97</v>
      </c>
      <c r="P6" s="10" t="s">
        <v>98</v>
      </c>
      <c r="Q6" s="10" t="s">
        <v>102</v>
      </c>
      <c r="R6" s="10" t="s">
        <v>102</v>
      </c>
      <c r="S6" s="10" t="s">
        <v>103</v>
      </c>
      <c r="T6" s="10" t="s">
        <v>119</v>
      </c>
      <c r="U6" s="10" t="s">
        <v>119</v>
      </c>
      <c r="V6" s="10">
        <v>2</v>
      </c>
      <c r="W6" s="10">
        <v>1</v>
      </c>
      <c r="X6" s="10">
        <v>0</v>
      </c>
      <c r="Y6" s="10" t="s">
        <v>101</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t="s">
        <v>102</v>
      </c>
      <c r="AU6" s="10" t="s">
        <v>97</v>
      </c>
      <c r="AV6" s="10" t="s">
        <v>102</v>
      </c>
      <c r="AW6" s="10" t="s">
        <v>97</v>
      </c>
      <c r="AX6" s="10" t="s">
        <v>97</v>
      </c>
      <c r="AY6" s="10" t="s">
        <v>98</v>
      </c>
      <c r="AZ6" s="10" t="s">
        <v>102</v>
      </c>
      <c r="BA6" s="10" t="s">
        <v>102</v>
      </c>
      <c r="BB6" s="10" t="s">
        <v>102</v>
      </c>
      <c r="BC6" s="10" t="s">
        <v>102</v>
      </c>
      <c r="BD6" s="10" t="s">
        <v>102</v>
      </c>
      <c r="BE6" s="10" t="s">
        <v>121</v>
      </c>
      <c r="BF6" s="10">
        <v>7</v>
      </c>
      <c r="BG6" s="10">
        <v>4</v>
      </c>
      <c r="BH6" s="10">
        <v>8</v>
      </c>
      <c r="BI6" s="10">
        <v>6</v>
      </c>
      <c r="BJ6" s="10">
        <v>2</v>
      </c>
      <c r="BK6" s="10">
        <v>6</v>
      </c>
      <c r="BL6" s="10">
        <v>5</v>
      </c>
      <c r="BM6" s="10">
        <v>7</v>
      </c>
      <c r="BN6" s="10">
        <v>8</v>
      </c>
      <c r="BO6" s="10">
        <v>7</v>
      </c>
      <c r="BP6" s="10">
        <v>7</v>
      </c>
      <c r="BQ6" s="10">
        <v>2</v>
      </c>
      <c r="BR6" s="10">
        <v>7</v>
      </c>
      <c r="BS6" s="10">
        <v>2</v>
      </c>
      <c r="BT6" s="10">
        <v>6</v>
      </c>
      <c r="BU6" s="10">
        <v>6</v>
      </c>
      <c r="BV6" s="10" t="s">
        <v>104</v>
      </c>
      <c r="BW6" s="10" t="s">
        <v>104</v>
      </c>
      <c r="BX6" s="10" t="s">
        <v>106</v>
      </c>
      <c r="BY6" s="10" t="s">
        <v>105</v>
      </c>
      <c r="BZ6" s="10" t="s">
        <v>106</v>
      </c>
      <c r="CA6" s="10" t="s">
        <v>106</v>
      </c>
      <c r="CB6" s="10">
        <v>8</v>
      </c>
      <c r="CC6" s="10">
        <v>7</v>
      </c>
      <c r="CD6" s="10">
        <v>5</v>
      </c>
      <c r="CE6" s="10">
        <v>7</v>
      </c>
      <c r="CF6" s="10">
        <v>8</v>
      </c>
      <c r="CG6" s="10">
        <v>5</v>
      </c>
      <c r="CH6" s="10">
        <v>8</v>
      </c>
      <c r="CI6" s="10">
        <v>6</v>
      </c>
      <c r="CJ6" s="10">
        <v>8</v>
      </c>
      <c r="CK6" s="10">
        <v>8</v>
      </c>
      <c r="CL6" s="10">
        <v>5</v>
      </c>
      <c r="CM6" s="10">
        <v>5</v>
      </c>
      <c r="CN6" s="10" t="s">
        <v>107</v>
      </c>
      <c r="CO6" s="10" t="s">
        <v>108</v>
      </c>
      <c r="CP6" s="10" t="s">
        <v>110</v>
      </c>
      <c r="CQ6" s="10" t="s">
        <v>109</v>
      </c>
      <c r="CR6" s="10" t="s">
        <v>110</v>
      </c>
      <c r="CS6" s="10" t="s">
        <v>107</v>
      </c>
      <c r="CT6" s="10" t="s">
        <v>109</v>
      </c>
      <c r="CU6" s="10" t="s">
        <v>111</v>
      </c>
      <c r="CV6" s="10" t="s">
        <v>110</v>
      </c>
      <c r="CW6" s="10" t="s">
        <v>109</v>
      </c>
      <c r="CX6" s="10" t="s">
        <v>108</v>
      </c>
      <c r="CY6" s="10" t="s">
        <v>110</v>
      </c>
      <c r="CZ6" s="10" t="s">
        <v>107</v>
      </c>
      <c r="DA6" s="10" t="s">
        <v>109</v>
      </c>
      <c r="DB6" s="10" t="s">
        <v>110</v>
      </c>
      <c r="DC6" s="10" t="s">
        <v>135</v>
      </c>
      <c r="DD6" s="10" t="s">
        <v>136</v>
      </c>
      <c r="DE6" s="10" t="s">
        <v>132</v>
      </c>
      <c r="DF6" s="10" t="s">
        <v>137</v>
      </c>
      <c r="DG6" s="10" t="s">
        <v>114</v>
      </c>
      <c r="DH6" s="10" t="s">
        <v>138</v>
      </c>
    </row>
    <row r="7" spans="1:112" x14ac:dyDescent="0.2">
      <c r="A7" s="10" t="s">
        <v>237</v>
      </c>
      <c r="B7" s="10">
        <v>21</v>
      </c>
      <c r="C7" s="10" t="s">
        <v>92</v>
      </c>
      <c r="D7" s="10" t="s">
        <v>93</v>
      </c>
      <c r="E7" s="10" t="s">
        <v>127</v>
      </c>
      <c r="F7" s="10">
        <v>3</v>
      </c>
      <c r="G7" s="10" t="s">
        <v>95</v>
      </c>
      <c r="H7" s="10" t="s">
        <v>95</v>
      </c>
      <c r="I7" s="10" t="s">
        <v>98</v>
      </c>
      <c r="J7" s="10" t="s">
        <v>103</v>
      </c>
      <c r="K7" s="10" t="s">
        <v>98</v>
      </c>
      <c r="L7" s="10" t="s">
        <v>102</v>
      </c>
      <c r="M7" s="10" t="s">
        <v>103</v>
      </c>
      <c r="N7" s="10" t="s">
        <v>119</v>
      </c>
      <c r="O7" s="10" t="s">
        <v>95</v>
      </c>
      <c r="P7" s="10" t="s">
        <v>97</v>
      </c>
      <c r="Q7" s="10" t="s">
        <v>102</v>
      </c>
      <c r="R7" s="10" t="s">
        <v>102</v>
      </c>
      <c r="S7" s="10" t="s">
        <v>102</v>
      </c>
      <c r="T7" s="10" t="s">
        <v>119</v>
      </c>
      <c r="U7" s="10" t="s">
        <v>97</v>
      </c>
      <c r="V7" s="10">
        <v>0</v>
      </c>
      <c r="W7" s="10">
        <v>1</v>
      </c>
      <c r="X7" s="10">
        <v>5</v>
      </c>
      <c r="Y7" s="10" t="s">
        <v>146</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t="s">
        <v>102</v>
      </c>
      <c r="AU7" s="10" t="s">
        <v>97</v>
      </c>
      <c r="AV7" s="10" t="s">
        <v>98</v>
      </c>
      <c r="AW7" s="10" t="s">
        <v>97</v>
      </c>
      <c r="AX7" s="10" t="s">
        <v>103</v>
      </c>
      <c r="AY7" s="10" t="s">
        <v>98</v>
      </c>
      <c r="AZ7" s="10" t="s">
        <v>98</v>
      </c>
      <c r="BA7" s="10" t="s">
        <v>98</v>
      </c>
      <c r="BB7" s="10" t="s">
        <v>98</v>
      </c>
      <c r="BC7" s="10" t="s">
        <v>98</v>
      </c>
      <c r="BD7" s="10" t="s">
        <v>98</v>
      </c>
      <c r="BE7" s="10" t="s">
        <v>102</v>
      </c>
      <c r="BF7" s="10">
        <v>7</v>
      </c>
      <c r="BG7" s="10">
        <v>8</v>
      </c>
      <c r="BH7" s="10">
        <v>9</v>
      </c>
      <c r="BI7" s="10">
        <v>7</v>
      </c>
      <c r="BJ7" s="10">
        <v>6</v>
      </c>
      <c r="BK7" s="10">
        <v>7</v>
      </c>
      <c r="BL7" s="10">
        <v>9</v>
      </c>
      <c r="BM7" s="10">
        <v>4</v>
      </c>
      <c r="BN7" s="10">
        <v>10</v>
      </c>
      <c r="BO7" s="10">
        <v>8</v>
      </c>
      <c r="BP7" s="10">
        <v>7</v>
      </c>
      <c r="BQ7" s="10">
        <v>0</v>
      </c>
      <c r="BR7" s="10">
        <v>8</v>
      </c>
      <c r="BS7" s="10">
        <v>8</v>
      </c>
      <c r="BT7" s="10">
        <v>3</v>
      </c>
      <c r="BU7" s="10">
        <v>3</v>
      </c>
      <c r="BV7" s="10" t="s">
        <v>104</v>
      </c>
      <c r="BW7" s="10" t="s">
        <v>104</v>
      </c>
      <c r="BX7" s="10" t="s">
        <v>106</v>
      </c>
      <c r="BY7" s="10" t="s">
        <v>105</v>
      </c>
      <c r="BZ7" s="10" t="s">
        <v>106</v>
      </c>
      <c r="CA7" s="10" t="s">
        <v>106</v>
      </c>
      <c r="CB7" s="10">
        <v>10</v>
      </c>
      <c r="CC7" s="10">
        <v>9</v>
      </c>
      <c r="CD7" s="10">
        <v>5</v>
      </c>
      <c r="CE7" s="10">
        <v>9</v>
      </c>
      <c r="CF7" s="10">
        <v>9</v>
      </c>
      <c r="CG7" s="10">
        <v>9</v>
      </c>
      <c r="CH7" s="10">
        <v>10</v>
      </c>
      <c r="CI7" s="10">
        <v>9</v>
      </c>
      <c r="CJ7" s="10">
        <v>10</v>
      </c>
      <c r="CK7" s="10">
        <v>9</v>
      </c>
      <c r="CL7" s="10">
        <v>6</v>
      </c>
      <c r="CM7" s="10">
        <v>9</v>
      </c>
      <c r="CN7" s="10" t="s">
        <v>107</v>
      </c>
      <c r="CO7" s="10" t="s">
        <v>108</v>
      </c>
      <c r="CP7" s="10" t="s">
        <v>110</v>
      </c>
      <c r="CQ7" s="10" t="s">
        <v>109</v>
      </c>
      <c r="CR7" s="10" t="s">
        <v>110</v>
      </c>
      <c r="CS7" s="10" t="s">
        <v>107</v>
      </c>
      <c r="CT7" s="10" t="s">
        <v>108</v>
      </c>
      <c r="CU7" s="10" t="s">
        <v>111</v>
      </c>
      <c r="CV7" s="10" t="s">
        <v>110</v>
      </c>
      <c r="CW7" s="10" t="s">
        <v>109</v>
      </c>
      <c r="CX7" s="10" t="s">
        <v>108</v>
      </c>
      <c r="CY7" s="10" t="s">
        <v>110</v>
      </c>
      <c r="CZ7" s="10" t="s">
        <v>108</v>
      </c>
      <c r="DA7" s="10" t="s">
        <v>109</v>
      </c>
      <c r="DB7" s="10" t="s">
        <v>110</v>
      </c>
      <c r="DC7" s="10" t="s">
        <v>112</v>
      </c>
      <c r="DD7" s="10" t="s">
        <v>147</v>
      </c>
      <c r="DE7" s="10" t="s">
        <v>148</v>
      </c>
      <c r="DF7" s="10" t="s">
        <v>149</v>
      </c>
      <c r="DG7" s="10" t="s">
        <v>116</v>
      </c>
      <c r="DH7" s="10" t="s">
        <v>150</v>
      </c>
    </row>
    <row r="8" spans="1:112" x14ac:dyDescent="0.2">
      <c r="A8" s="10" t="s">
        <v>238</v>
      </c>
      <c r="B8" s="10">
        <v>21</v>
      </c>
      <c r="C8" s="10" t="s">
        <v>151</v>
      </c>
      <c r="D8" s="10" t="s">
        <v>152</v>
      </c>
      <c r="E8" s="10" t="s">
        <v>127</v>
      </c>
      <c r="F8" s="10">
        <v>2</v>
      </c>
      <c r="G8" s="10" t="s">
        <v>98</v>
      </c>
      <c r="H8" s="10" t="s">
        <v>102</v>
      </c>
      <c r="I8" s="10" t="s">
        <v>103</v>
      </c>
      <c r="J8" s="10" t="s">
        <v>103</v>
      </c>
      <c r="K8" s="10" t="s">
        <v>102</v>
      </c>
      <c r="L8" s="10" t="s">
        <v>102</v>
      </c>
      <c r="M8" s="10" t="s">
        <v>103</v>
      </c>
      <c r="N8" s="10" t="s">
        <v>103</v>
      </c>
      <c r="O8" s="10" t="s">
        <v>102</v>
      </c>
      <c r="P8" s="10" t="s">
        <v>103</v>
      </c>
      <c r="Q8" s="10" t="s">
        <v>103</v>
      </c>
      <c r="R8" s="10" t="s">
        <v>102</v>
      </c>
      <c r="S8" s="10" t="s">
        <v>103</v>
      </c>
      <c r="T8" s="10" t="s">
        <v>97</v>
      </c>
      <c r="U8" s="10" t="s">
        <v>103</v>
      </c>
      <c r="V8" s="16">
        <v>45050</v>
      </c>
      <c r="W8" s="10">
        <v>0.5</v>
      </c>
      <c r="X8" s="10">
        <v>2</v>
      </c>
      <c r="Y8" s="10" t="s">
        <v>153</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t="s">
        <v>102</v>
      </c>
      <c r="AU8" s="10" t="s">
        <v>103</v>
      </c>
      <c r="AV8" s="10" t="s">
        <v>102</v>
      </c>
      <c r="AW8" s="10" t="s">
        <v>103</v>
      </c>
      <c r="AX8" s="10" t="s">
        <v>103</v>
      </c>
      <c r="AY8" s="10" t="s">
        <v>98</v>
      </c>
      <c r="AZ8" s="10" t="s">
        <v>102</v>
      </c>
      <c r="BA8" s="10" t="s">
        <v>102</v>
      </c>
      <c r="BB8" s="10" t="s">
        <v>121</v>
      </c>
      <c r="BC8" s="10" t="s">
        <v>121</v>
      </c>
      <c r="BD8" s="10" t="s">
        <v>102</v>
      </c>
      <c r="BE8" s="10" t="s">
        <v>102</v>
      </c>
      <c r="BF8" s="10">
        <v>6</v>
      </c>
      <c r="BG8" s="10">
        <v>5</v>
      </c>
      <c r="BH8" s="10">
        <v>8</v>
      </c>
      <c r="BI8" s="10">
        <v>8</v>
      </c>
      <c r="BJ8" s="10">
        <v>5</v>
      </c>
      <c r="BK8" s="10">
        <v>8</v>
      </c>
      <c r="BL8" s="10">
        <v>7</v>
      </c>
      <c r="BM8" s="10">
        <v>4</v>
      </c>
      <c r="BN8" s="10">
        <v>7</v>
      </c>
      <c r="BO8" s="10">
        <v>9</v>
      </c>
      <c r="BP8" s="10">
        <v>6</v>
      </c>
      <c r="BQ8" s="10">
        <v>3</v>
      </c>
      <c r="BR8" s="10">
        <v>6</v>
      </c>
      <c r="BS8" s="10">
        <v>8</v>
      </c>
      <c r="BT8" s="10">
        <v>2</v>
      </c>
      <c r="BU8" s="10">
        <v>3</v>
      </c>
      <c r="BV8" s="10" t="s">
        <v>104</v>
      </c>
      <c r="BW8" s="10" t="s">
        <v>154</v>
      </c>
      <c r="BX8" s="10" t="s">
        <v>106</v>
      </c>
      <c r="BY8" s="10" t="s">
        <v>154</v>
      </c>
      <c r="BZ8" s="10" t="s">
        <v>106</v>
      </c>
      <c r="CA8" s="10" t="s">
        <v>106</v>
      </c>
      <c r="CB8" s="10">
        <v>8</v>
      </c>
      <c r="CC8" s="10">
        <v>4</v>
      </c>
      <c r="CD8" s="10">
        <v>5</v>
      </c>
      <c r="CE8" s="10">
        <v>8</v>
      </c>
      <c r="CF8" s="10">
        <v>7</v>
      </c>
      <c r="CG8" s="10">
        <v>3</v>
      </c>
      <c r="CH8" s="10">
        <v>9</v>
      </c>
      <c r="CI8" s="10">
        <v>2</v>
      </c>
      <c r="CJ8" s="10">
        <v>9</v>
      </c>
      <c r="CK8" s="10">
        <v>7</v>
      </c>
      <c r="CL8" s="10">
        <v>5</v>
      </c>
      <c r="CM8" s="10">
        <v>6</v>
      </c>
      <c r="CN8" s="10" t="s">
        <v>107</v>
      </c>
      <c r="CO8" s="10" t="s">
        <v>111</v>
      </c>
      <c r="CP8" s="10" t="s">
        <v>110</v>
      </c>
      <c r="CQ8" s="10" t="s">
        <v>111</v>
      </c>
      <c r="CR8" s="10" t="s">
        <v>110</v>
      </c>
      <c r="CS8" s="10" t="s">
        <v>111</v>
      </c>
      <c r="CT8" s="10" t="s">
        <v>108</v>
      </c>
      <c r="CU8" s="10" t="s">
        <v>111</v>
      </c>
      <c r="CV8" s="10" t="s">
        <v>110</v>
      </c>
      <c r="CW8" s="10" t="s">
        <v>107</v>
      </c>
      <c r="CX8" s="10" t="s">
        <v>108</v>
      </c>
      <c r="CY8" s="10" t="s">
        <v>111</v>
      </c>
      <c r="CZ8" s="10" t="s">
        <v>107</v>
      </c>
      <c r="DA8" s="10" t="s">
        <v>109</v>
      </c>
      <c r="DB8" s="10" t="s">
        <v>110</v>
      </c>
      <c r="DC8" s="10" t="s">
        <v>112</v>
      </c>
      <c r="DD8" s="10" t="s">
        <v>155</v>
      </c>
      <c r="DE8" s="10" t="s">
        <v>114</v>
      </c>
      <c r="DF8" s="10" t="s">
        <v>156</v>
      </c>
      <c r="DG8" s="10" t="s">
        <v>116</v>
      </c>
      <c r="DH8" s="10" t="s">
        <v>157</v>
      </c>
    </row>
    <row r="9" spans="1:112" x14ac:dyDescent="0.2">
      <c r="A9" s="10" t="s">
        <v>239</v>
      </c>
      <c r="B9" s="10">
        <v>19</v>
      </c>
      <c r="C9" s="10" t="s">
        <v>139</v>
      </c>
      <c r="D9" s="10" t="s">
        <v>158</v>
      </c>
      <c r="E9" s="10" t="s">
        <v>159</v>
      </c>
      <c r="F9" s="10">
        <v>2</v>
      </c>
      <c r="G9" s="10" t="s">
        <v>102</v>
      </c>
      <c r="H9" s="10" t="s">
        <v>95</v>
      </c>
      <c r="I9" s="10" t="s">
        <v>102</v>
      </c>
      <c r="J9" s="10" t="s">
        <v>96</v>
      </c>
      <c r="K9" s="10" t="s">
        <v>95</v>
      </c>
      <c r="L9" s="10" t="s">
        <v>98</v>
      </c>
      <c r="M9" s="10" t="s">
        <v>103</v>
      </c>
      <c r="N9" s="10" t="s">
        <v>96</v>
      </c>
      <c r="O9" s="10" t="s">
        <v>98</v>
      </c>
      <c r="P9" s="10" t="s">
        <v>97</v>
      </c>
      <c r="Q9" s="10" t="s">
        <v>98</v>
      </c>
      <c r="R9" s="10" t="s">
        <v>98</v>
      </c>
      <c r="S9" s="10" t="s">
        <v>119</v>
      </c>
      <c r="T9" s="10" t="s">
        <v>102</v>
      </c>
      <c r="U9" s="10" t="s">
        <v>103</v>
      </c>
      <c r="V9" s="16">
        <v>45175</v>
      </c>
      <c r="W9" s="10" t="s">
        <v>160</v>
      </c>
      <c r="X9" s="10">
        <v>3</v>
      </c>
      <c r="Y9" s="10" t="s">
        <v>161</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t="s">
        <v>98</v>
      </c>
      <c r="AU9" s="10" t="s">
        <v>103</v>
      </c>
      <c r="AV9" s="10" t="s">
        <v>98</v>
      </c>
      <c r="AW9" s="10" t="s">
        <v>102</v>
      </c>
      <c r="AX9" s="10" t="s">
        <v>103</v>
      </c>
      <c r="AY9" s="10" t="s">
        <v>98</v>
      </c>
      <c r="AZ9" s="10" t="s">
        <v>102</v>
      </c>
      <c r="BA9" s="10" t="s">
        <v>102</v>
      </c>
      <c r="BB9" s="10" t="s">
        <v>102</v>
      </c>
      <c r="BC9" s="10" t="s">
        <v>102</v>
      </c>
      <c r="BD9" s="10" t="s">
        <v>98</v>
      </c>
      <c r="BE9" s="10" t="s">
        <v>98</v>
      </c>
      <c r="BF9" s="10">
        <v>8</v>
      </c>
      <c r="BG9" s="10">
        <v>8</v>
      </c>
      <c r="BH9" s="10">
        <v>8</v>
      </c>
      <c r="BI9" s="10">
        <v>8</v>
      </c>
      <c r="BJ9" s="10">
        <v>6</v>
      </c>
      <c r="BK9" s="10">
        <v>7</v>
      </c>
      <c r="BL9" s="10">
        <v>7</v>
      </c>
      <c r="BM9" s="10">
        <v>8</v>
      </c>
      <c r="BN9" s="10">
        <v>8</v>
      </c>
      <c r="BO9" s="10">
        <v>7</v>
      </c>
      <c r="BP9" s="10">
        <v>6</v>
      </c>
      <c r="BQ9" s="10">
        <v>7</v>
      </c>
      <c r="BR9" s="10">
        <v>8</v>
      </c>
      <c r="BS9" s="10">
        <v>7</v>
      </c>
      <c r="BT9" s="10">
        <v>3</v>
      </c>
      <c r="BU9" s="10">
        <v>2</v>
      </c>
      <c r="BV9" s="10" t="s">
        <v>104</v>
      </c>
      <c r="BW9" s="10" t="s">
        <v>104</v>
      </c>
      <c r="BX9" s="10" t="s">
        <v>104</v>
      </c>
      <c r="BY9" s="10" t="s">
        <v>105</v>
      </c>
      <c r="BZ9" s="10" t="s">
        <v>105</v>
      </c>
      <c r="CA9" s="10" t="s">
        <v>106</v>
      </c>
      <c r="CB9" s="10">
        <v>8</v>
      </c>
      <c r="CC9" s="10">
        <v>9</v>
      </c>
      <c r="CD9" s="10">
        <v>9</v>
      </c>
      <c r="CE9" s="10">
        <v>10</v>
      </c>
      <c r="CF9" s="10">
        <v>9</v>
      </c>
      <c r="CG9" s="10">
        <v>9</v>
      </c>
      <c r="CH9" s="10">
        <v>10</v>
      </c>
      <c r="CI9" s="10">
        <v>9</v>
      </c>
      <c r="CJ9" s="10">
        <v>9</v>
      </c>
      <c r="CK9" s="10">
        <v>8</v>
      </c>
      <c r="CL9" s="10">
        <v>8</v>
      </c>
      <c r="CM9" s="10">
        <v>9</v>
      </c>
      <c r="CN9" s="10" t="s">
        <v>107</v>
      </c>
      <c r="CO9" s="10" t="s">
        <v>108</v>
      </c>
      <c r="CP9" s="10" t="s">
        <v>109</v>
      </c>
      <c r="CQ9" s="10" t="s">
        <v>109</v>
      </c>
      <c r="CR9" s="10" t="s">
        <v>110</v>
      </c>
      <c r="CS9" s="10" t="s">
        <v>107</v>
      </c>
      <c r="CT9" s="10" t="s">
        <v>108</v>
      </c>
      <c r="CU9" s="10" t="s">
        <v>111</v>
      </c>
      <c r="CV9" s="10" t="s">
        <v>110</v>
      </c>
      <c r="CW9" s="10" t="s">
        <v>109</v>
      </c>
      <c r="CX9" s="10" t="s">
        <v>108</v>
      </c>
      <c r="CY9" s="10" t="s">
        <v>111</v>
      </c>
      <c r="CZ9" s="10" t="s">
        <v>108</v>
      </c>
      <c r="DA9" s="10" t="s">
        <v>109</v>
      </c>
      <c r="DB9" s="10" t="s">
        <v>107</v>
      </c>
      <c r="DC9" s="10" t="s">
        <v>129</v>
      </c>
      <c r="DD9" s="10" t="s">
        <v>162</v>
      </c>
      <c r="DE9" s="10" t="s">
        <v>132</v>
      </c>
      <c r="DF9" s="10" t="s">
        <v>163</v>
      </c>
      <c r="DG9" s="10" t="s">
        <v>116</v>
      </c>
      <c r="DH9" s="10" t="s">
        <v>164</v>
      </c>
    </row>
    <row r="10" spans="1:112" x14ac:dyDescent="0.2">
      <c r="A10" s="10" t="s">
        <v>240</v>
      </c>
      <c r="B10" s="10">
        <v>21</v>
      </c>
      <c r="C10" s="10" t="s">
        <v>92</v>
      </c>
      <c r="D10" s="10" t="s">
        <v>165</v>
      </c>
      <c r="E10" s="10" t="s">
        <v>166</v>
      </c>
      <c r="F10" s="10">
        <v>3</v>
      </c>
      <c r="G10" s="10" t="s">
        <v>102</v>
      </c>
      <c r="H10" s="10" t="s">
        <v>102</v>
      </c>
      <c r="I10" s="10" t="s">
        <v>97</v>
      </c>
      <c r="J10" s="10" t="s">
        <v>95</v>
      </c>
      <c r="K10" s="10" t="s">
        <v>96</v>
      </c>
      <c r="L10" s="10" t="s">
        <v>102</v>
      </c>
      <c r="M10" s="10" t="s">
        <v>95</v>
      </c>
      <c r="N10" s="10" t="s">
        <v>95</v>
      </c>
      <c r="O10" s="10" t="s">
        <v>96</v>
      </c>
      <c r="P10" s="10" t="s">
        <v>95</v>
      </c>
      <c r="Q10" s="10" t="s">
        <v>97</v>
      </c>
      <c r="R10" s="10" t="s">
        <v>119</v>
      </c>
      <c r="S10" s="10" t="s">
        <v>119</v>
      </c>
      <c r="T10" s="10" t="s">
        <v>96</v>
      </c>
      <c r="U10" s="10" t="s">
        <v>98</v>
      </c>
      <c r="V10" s="10">
        <v>0</v>
      </c>
      <c r="W10" s="10">
        <v>0.5</v>
      </c>
      <c r="X10" s="10">
        <v>0</v>
      </c>
      <c r="Y10" s="10" t="s">
        <v>142</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t="s">
        <v>102</v>
      </c>
      <c r="AU10" s="10" t="s">
        <v>103</v>
      </c>
      <c r="AV10" s="10" t="s">
        <v>102</v>
      </c>
      <c r="AW10" s="10" t="s">
        <v>103</v>
      </c>
      <c r="AX10" s="10" t="s">
        <v>102</v>
      </c>
      <c r="AY10" s="10" t="s">
        <v>98</v>
      </c>
      <c r="AZ10" s="10" t="s">
        <v>102</v>
      </c>
      <c r="BA10" s="10" t="s">
        <v>102</v>
      </c>
      <c r="BB10" s="10" t="s">
        <v>102</v>
      </c>
      <c r="BC10" s="10" t="s">
        <v>102</v>
      </c>
      <c r="BD10" s="10" t="s">
        <v>121</v>
      </c>
      <c r="BE10" s="10" t="s">
        <v>102</v>
      </c>
      <c r="BF10" s="10">
        <v>4</v>
      </c>
      <c r="BG10" s="10">
        <v>7</v>
      </c>
      <c r="BH10" s="10">
        <v>4</v>
      </c>
      <c r="BI10" s="10">
        <v>6</v>
      </c>
      <c r="BJ10" s="10">
        <v>5</v>
      </c>
      <c r="BK10" s="10">
        <v>3</v>
      </c>
      <c r="BL10" s="10">
        <v>8</v>
      </c>
      <c r="BM10" s="10">
        <v>3</v>
      </c>
      <c r="BN10" s="10">
        <v>4</v>
      </c>
      <c r="BO10" s="10">
        <v>5</v>
      </c>
      <c r="BP10" s="10">
        <v>7</v>
      </c>
      <c r="BQ10" s="10">
        <v>4</v>
      </c>
      <c r="BR10" s="10">
        <v>7</v>
      </c>
      <c r="BS10" s="10">
        <v>8</v>
      </c>
      <c r="BT10" s="10">
        <v>3</v>
      </c>
      <c r="BU10" s="10">
        <v>5</v>
      </c>
      <c r="BV10" s="10" t="s">
        <v>104</v>
      </c>
      <c r="BW10" s="10" t="s">
        <v>104</v>
      </c>
      <c r="BX10" s="10" t="s">
        <v>106</v>
      </c>
      <c r="BY10" s="10" t="s">
        <v>154</v>
      </c>
      <c r="BZ10" s="10" t="s">
        <v>106</v>
      </c>
      <c r="CA10" s="10" t="s">
        <v>106</v>
      </c>
      <c r="CB10" s="10">
        <v>8</v>
      </c>
      <c r="CC10" s="10">
        <v>5</v>
      </c>
      <c r="CD10" s="10">
        <v>6</v>
      </c>
      <c r="CE10" s="10">
        <v>7</v>
      </c>
      <c r="CF10" s="10">
        <v>6</v>
      </c>
      <c r="CG10" s="10">
        <v>3</v>
      </c>
      <c r="CH10" s="10">
        <v>7</v>
      </c>
      <c r="CI10" s="10">
        <v>4</v>
      </c>
      <c r="CJ10" s="10">
        <v>8</v>
      </c>
      <c r="CK10" s="10">
        <v>5</v>
      </c>
      <c r="CL10" s="10">
        <v>3</v>
      </c>
      <c r="CM10" s="10">
        <v>5</v>
      </c>
      <c r="CN10" s="10" t="s">
        <v>107</v>
      </c>
      <c r="CO10" s="10" t="s">
        <v>111</v>
      </c>
      <c r="CP10" s="10" t="s">
        <v>110</v>
      </c>
      <c r="CQ10" s="10" t="s">
        <v>109</v>
      </c>
      <c r="CR10" s="10" t="s">
        <v>110</v>
      </c>
      <c r="CS10" s="10" t="s">
        <v>111</v>
      </c>
      <c r="CT10" s="10" t="s">
        <v>109</v>
      </c>
      <c r="CU10" s="10" t="s">
        <v>111</v>
      </c>
      <c r="CV10" s="10" t="s">
        <v>110</v>
      </c>
      <c r="CW10" s="10" t="s">
        <v>109</v>
      </c>
      <c r="CX10" s="10" t="s">
        <v>108</v>
      </c>
      <c r="CY10" s="10" t="s">
        <v>110</v>
      </c>
      <c r="CZ10" s="10" t="s">
        <v>108</v>
      </c>
      <c r="DA10" s="10" t="s">
        <v>109</v>
      </c>
      <c r="DB10" s="10" t="s">
        <v>110</v>
      </c>
      <c r="DC10" s="10" t="s">
        <v>112</v>
      </c>
      <c r="DD10" s="10" t="s">
        <v>167</v>
      </c>
      <c r="DE10" s="10" t="s">
        <v>132</v>
      </c>
      <c r="DF10" s="10" t="s">
        <v>168</v>
      </c>
      <c r="DG10" s="10" t="s">
        <v>116</v>
      </c>
      <c r="DH10" s="10" t="s">
        <v>169</v>
      </c>
    </row>
    <row r="11" spans="1:112" x14ac:dyDescent="0.2">
      <c r="A11" s="10" t="s">
        <v>241</v>
      </c>
      <c r="B11" s="10">
        <v>21</v>
      </c>
      <c r="C11" s="10" t="s">
        <v>92</v>
      </c>
      <c r="D11" s="10" t="s">
        <v>254</v>
      </c>
      <c r="E11" s="10" t="s">
        <v>170</v>
      </c>
      <c r="F11" s="10">
        <v>3</v>
      </c>
      <c r="G11" s="10" t="s">
        <v>96</v>
      </c>
      <c r="H11" s="10" t="s">
        <v>96</v>
      </c>
      <c r="I11" s="10" t="s">
        <v>96</v>
      </c>
      <c r="J11" s="10" t="s">
        <v>95</v>
      </c>
      <c r="K11" s="10" t="s">
        <v>96</v>
      </c>
      <c r="L11" s="10" t="s">
        <v>119</v>
      </c>
      <c r="M11" s="10" t="s">
        <v>95</v>
      </c>
      <c r="N11" s="10" t="s">
        <v>95</v>
      </c>
      <c r="O11" s="10" t="s">
        <v>97</v>
      </c>
      <c r="P11" s="10" t="s">
        <v>97</v>
      </c>
      <c r="Q11" s="10" t="s">
        <v>96</v>
      </c>
      <c r="R11" s="10" t="s">
        <v>96</v>
      </c>
      <c r="S11" s="10" t="s">
        <v>103</v>
      </c>
      <c r="T11" s="10" t="s">
        <v>96</v>
      </c>
      <c r="U11" s="10" t="s">
        <v>102</v>
      </c>
      <c r="V11" s="10">
        <v>0</v>
      </c>
      <c r="W11" s="10">
        <v>0</v>
      </c>
      <c r="X11" s="10">
        <v>0</v>
      </c>
      <c r="Y11" s="10" t="s">
        <v>120</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t="s">
        <v>102</v>
      </c>
      <c r="AU11" s="10" t="s">
        <v>103</v>
      </c>
      <c r="AV11" s="10" t="s">
        <v>102</v>
      </c>
      <c r="AW11" s="10" t="s">
        <v>103</v>
      </c>
      <c r="AX11" s="10" t="s">
        <v>103</v>
      </c>
      <c r="AY11" s="10" t="s">
        <v>121</v>
      </c>
      <c r="AZ11" s="10" t="s">
        <v>103</v>
      </c>
      <c r="BA11" s="10" t="s">
        <v>121</v>
      </c>
      <c r="BB11" s="10" t="s">
        <v>121</v>
      </c>
      <c r="BC11" s="10" t="s">
        <v>121</v>
      </c>
      <c r="BD11" s="10" t="s">
        <v>102</v>
      </c>
      <c r="BE11" s="10" t="s">
        <v>103</v>
      </c>
      <c r="BF11" s="10">
        <v>3</v>
      </c>
      <c r="BG11" s="10">
        <v>6</v>
      </c>
      <c r="BH11" s="10">
        <v>6</v>
      </c>
      <c r="BI11" s="10">
        <v>3</v>
      </c>
      <c r="BJ11" s="10">
        <v>1</v>
      </c>
      <c r="BK11" s="10">
        <v>1</v>
      </c>
      <c r="BL11" s="10">
        <v>3</v>
      </c>
      <c r="BM11" s="10">
        <v>1</v>
      </c>
      <c r="BN11" s="10">
        <v>7</v>
      </c>
      <c r="BO11" s="10">
        <v>4</v>
      </c>
      <c r="BP11" s="10">
        <v>6</v>
      </c>
      <c r="BQ11" s="10">
        <v>4</v>
      </c>
      <c r="BR11" s="10">
        <v>6</v>
      </c>
      <c r="BS11" s="10">
        <v>6</v>
      </c>
      <c r="BT11" s="10">
        <v>5</v>
      </c>
      <c r="BU11" s="10">
        <v>7</v>
      </c>
      <c r="BV11" s="10" t="s">
        <v>104</v>
      </c>
      <c r="BW11" s="10" t="s">
        <v>104</v>
      </c>
      <c r="BX11" s="10" t="s">
        <v>106</v>
      </c>
      <c r="BY11" s="10" t="s">
        <v>154</v>
      </c>
      <c r="BZ11" s="10" t="s">
        <v>106</v>
      </c>
      <c r="CA11" s="10" t="s">
        <v>106</v>
      </c>
      <c r="CB11" s="10">
        <v>2</v>
      </c>
      <c r="CC11" s="10">
        <v>3</v>
      </c>
      <c r="CD11" s="10">
        <v>0</v>
      </c>
      <c r="CE11" s="10">
        <v>2</v>
      </c>
      <c r="CF11" s="10">
        <v>6</v>
      </c>
      <c r="CG11" s="10">
        <v>9</v>
      </c>
      <c r="CH11" s="10">
        <v>2</v>
      </c>
      <c r="CI11" s="10">
        <v>9</v>
      </c>
      <c r="CJ11" s="10">
        <v>5</v>
      </c>
      <c r="CK11" s="10">
        <v>8</v>
      </c>
      <c r="CL11" s="10">
        <v>0</v>
      </c>
      <c r="CM11" s="10">
        <v>8</v>
      </c>
      <c r="CN11" s="10" t="s">
        <v>107</v>
      </c>
      <c r="CO11" s="10" t="s">
        <v>111</v>
      </c>
      <c r="CP11" s="10" t="s">
        <v>109</v>
      </c>
      <c r="CQ11" s="10" t="s">
        <v>111</v>
      </c>
      <c r="CR11" s="10" t="s">
        <v>110</v>
      </c>
      <c r="CS11" s="10" t="s">
        <v>111</v>
      </c>
      <c r="CT11" s="10" t="s">
        <v>109</v>
      </c>
      <c r="CU11" s="10" t="s">
        <v>111</v>
      </c>
      <c r="CV11" s="10" t="s">
        <v>108</v>
      </c>
      <c r="CW11" s="10" t="s">
        <v>109</v>
      </c>
      <c r="CX11" s="10" t="s">
        <v>108</v>
      </c>
      <c r="CY11" s="10" t="s">
        <v>111</v>
      </c>
      <c r="CZ11" s="10" t="s">
        <v>107</v>
      </c>
      <c r="DA11" s="10" t="s">
        <v>109</v>
      </c>
      <c r="DB11" s="10" t="s">
        <v>107</v>
      </c>
      <c r="DC11" s="10" t="s">
        <v>112</v>
      </c>
      <c r="DD11" s="10" t="s">
        <v>171</v>
      </c>
      <c r="DE11" s="10" t="s">
        <v>116</v>
      </c>
      <c r="DF11" s="10" t="s">
        <v>172</v>
      </c>
      <c r="DG11" s="10" t="s">
        <v>114</v>
      </c>
      <c r="DH11" s="10" t="s">
        <v>173</v>
      </c>
    </row>
    <row r="12" spans="1:112" x14ac:dyDescent="0.2">
      <c r="A12" s="10" t="s">
        <v>242</v>
      </c>
      <c r="B12" s="10">
        <v>21</v>
      </c>
      <c r="C12" s="10" t="s">
        <v>92</v>
      </c>
      <c r="D12" s="10" t="s">
        <v>174</v>
      </c>
      <c r="E12" s="10" t="s">
        <v>175</v>
      </c>
      <c r="F12" s="10">
        <v>4</v>
      </c>
      <c r="G12" s="10" t="s">
        <v>98</v>
      </c>
      <c r="H12" s="10" t="s">
        <v>98</v>
      </c>
      <c r="I12" s="10" t="s">
        <v>103</v>
      </c>
      <c r="J12" s="10" t="s">
        <v>97</v>
      </c>
      <c r="K12" s="10" t="s">
        <v>95</v>
      </c>
      <c r="L12" s="10" t="s">
        <v>102</v>
      </c>
      <c r="M12" s="10" t="s">
        <v>96</v>
      </c>
      <c r="N12" s="10" t="s">
        <v>103</v>
      </c>
      <c r="O12" s="10" t="s">
        <v>98</v>
      </c>
      <c r="P12" s="10" t="s">
        <v>102</v>
      </c>
      <c r="Q12" s="10" t="s">
        <v>102</v>
      </c>
      <c r="R12" s="10" t="s">
        <v>103</v>
      </c>
      <c r="S12" s="10" t="s">
        <v>119</v>
      </c>
      <c r="T12" s="10" t="s">
        <v>96</v>
      </c>
      <c r="U12" s="10" t="s">
        <v>103</v>
      </c>
      <c r="V12" s="10">
        <v>2</v>
      </c>
      <c r="W12" s="16">
        <v>45019</v>
      </c>
      <c r="X12" s="10">
        <v>2</v>
      </c>
      <c r="Y12" s="10" t="s">
        <v>176</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t="s">
        <v>102</v>
      </c>
      <c r="AU12" s="10" t="s">
        <v>121</v>
      </c>
      <c r="AV12" s="10" t="s">
        <v>102</v>
      </c>
      <c r="AW12" s="10" t="s">
        <v>102</v>
      </c>
      <c r="AX12" s="10" t="s">
        <v>121</v>
      </c>
      <c r="AY12" s="10" t="s">
        <v>98</v>
      </c>
      <c r="AZ12" s="10" t="s">
        <v>102</v>
      </c>
      <c r="BA12" s="10" t="s">
        <v>102</v>
      </c>
      <c r="BB12" s="10" t="s">
        <v>121</v>
      </c>
      <c r="BC12" s="10" t="s">
        <v>102</v>
      </c>
      <c r="BD12" s="10" t="s">
        <v>98</v>
      </c>
      <c r="BE12" s="10" t="s">
        <v>98</v>
      </c>
      <c r="BF12" s="10">
        <v>5</v>
      </c>
      <c r="BG12" s="10">
        <v>3</v>
      </c>
      <c r="BH12" s="10">
        <v>7</v>
      </c>
      <c r="BI12" s="10">
        <v>10</v>
      </c>
      <c r="BJ12" s="10">
        <v>6</v>
      </c>
      <c r="BK12" s="10">
        <v>5</v>
      </c>
      <c r="BL12" s="10">
        <v>7</v>
      </c>
      <c r="BM12" s="10">
        <v>6</v>
      </c>
      <c r="BN12" s="10">
        <v>7</v>
      </c>
      <c r="BO12" s="10">
        <v>9</v>
      </c>
      <c r="BP12" s="10">
        <v>8</v>
      </c>
      <c r="BQ12" s="10">
        <v>7</v>
      </c>
      <c r="BR12" s="10">
        <v>7</v>
      </c>
      <c r="BS12" s="10">
        <v>9</v>
      </c>
      <c r="BT12" s="10">
        <v>2</v>
      </c>
      <c r="BU12" s="10">
        <v>2</v>
      </c>
      <c r="BV12" s="10" t="s">
        <v>104</v>
      </c>
      <c r="BW12" s="10" t="s">
        <v>104</v>
      </c>
      <c r="BX12" s="10" t="s">
        <v>106</v>
      </c>
      <c r="BY12" s="10" t="s">
        <v>105</v>
      </c>
      <c r="BZ12" s="10" t="s">
        <v>106</v>
      </c>
      <c r="CA12" s="10" t="s">
        <v>106</v>
      </c>
      <c r="CB12" s="10">
        <v>8</v>
      </c>
      <c r="CC12" s="10">
        <v>7</v>
      </c>
      <c r="CD12" s="10">
        <v>5</v>
      </c>
      <c r="CE12" s="10">
        <v>6</v>
      </c>
      <c r="CF12" s="10">
        <v>10</v>
      </c>
      <c r="CG12" s="10">
        <v>9</v>
      </c>
      <c r="CH12" s="10">
        <v>8</v>
      </c>
      <c r="CI12" s="10">
        <v>4</v>
      </c>
      <c r="CJ12" s="10">
        <v>7</v>
      </c>
      <c r="CK12" s="10">
        <v>8</v>
      </c>
      <c r="CL12" s="10">
        <v>7</v>
      </c>
      <c r="CM12" s="10">
        <v>10</v>
      </c>
      <c r="CN12" s="10" t="s">
        <v>107</v>
      </c>
      <c r="CO12" s="10" t="s">
        <v>111</v>
      </c>
      <c r="CP12" s="10" t="s">
        <v>110</v>
      </c>
      <c r="CQ12" s="10" t="s">
        <v>111</v>
      </c>
      <c r="CR12" s="10" t="s">
        <v>110</v>
      </c>
      <c r="CS12" s="10" t="s">
        <v>111</v>
      </c>
      <c r="CT12" s="10" t="s">
        <v>109</v>
      </c>
      <c r="CU12" s="10" t="s">
        <v>111</v>
      </c>
      <c r="CV12" s="10" t="s">
        <v>110</v>
      </c>
      <c r="CW12" s="10" t="s">
        <v>109</v>
      </c>
      <c r="CX12" s="10" t="s">
        <v>108</v>
      </c>
      <c r="CY12" s="10" t="s">
        <v>111</v>
      </c>
      <c r="CZ12" s="10" t="s">
        <v>108</v>
      </c>
      <c r="DA12" s="10" t="s">
        <v>109</v>
      </c>
      <c r="DB12" s="10" t="s">
        <v>110</v>
      </c>
      <c r="DC12" s="10" t="s">
        <v>135</v>
      </c>
      <c r="DD12" s="10" t="s">
        <v>177</v>
      </c>
      <c r="DE12" s="10" t="s">
        <v>114</v>
      </c>
      <c r="DF12" s="10" t="s">
        <v>178</v>
      </c>
      <c r="DG12" s="10" t="s">
        <v>114</v>
      </c>
      <c r="DH12" s="10" t="s">
        <v>179</v>
      </c>
    </row>
    <row r="13" spans="1:112" x14ac:dyDescent="0.2">
      <c r="A13" s="10" t="s">
        <v>243</v>
      </c>
      <c r="B13" s="10">
        <v>21</v>
      </c>
      <c r="C13" s="10" t="s">
        <v>92</v>
      </c>
      <c r="D13" s="10" t="s">
        <v>180</v>
      </c>
      <c r="E13" s="10" t="s">
        <v>181</v>
      </c>
      <c r="F13" s="10">
        <v>3</v>
      </c>
      <c r="G13" s="10" t="s">
        <v>98</v>
      </c>
      <c r="H13" s="10" t="s">
        <v>98</v>
      </c>
      <c r="I13" s="10" t="s">
        <v>97</v>
      </c>
      <c r="J13" s="10" t="s">
        <v>98</v>
      </c>
      <c r="K13" s="10" t="s">
        <v>102</v>
      </c>
      <c r="L13" s="10" t="s">
        <v>97</v>
      </c>
      <c r="M13" s="10" t="s">
        <v>98</v>
      </c>
      <c r="N13" s="10" t="s">
        <v>98</v>
      </c>
      <c r="O13" s="10" t="s">
        <v>103</v>
      </c>
      <c r="P13" s="10" t="s">
        <v>97</v>
      </c>
      <c r="Q13" s="10" t="s">
        <v>119</v>
      </c>
      <c r="R13" s="10" t="s">
        <v>119</v>
      </c>
      <c r="S13" s="10" t="s">
        <v>98</v>
      </c>
      <c r="T13" s="10" t="s">
        <v>119</v>
      </c>
      <c r="U13" s="10" t="s">
        <v>98</v>
      </c>
      <c r="V13" s="10">
        <v>3</v>
      </c>
      <c r="W13" s="10">
        <v>1.5</v>
      </c>
      <c r="X13" s="10">
        <v>1</v>
      </c>
      <c r="Y13" s="10" t="s">
        <v>182</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t="s">
        <v>98</v>
      </c>
      <c r="AU13" s="10" t="s">
        <v>103</v>
      </c>
      <c r="AV13" s="10" t="s">
        <v>98</v>
      </c>
      <c r="AW13" s="10" t="s">
        <v>103</v>
      </c>
      <c r="AX13" s="10" t="s">
        <v>103</v>
      </c>
      <c r="AY13" s="10" t="s">
        <v>102</v>
      </c>
      <c r="AZ13" s="10" t="s">
        <v>98</v>
      </c>
      <c r="BA13" s="10" t="s">
        <v>98</v>
      </c>
      <c r="BB13" s="10" t="s">
        <v>98</v>
      </c>
      <c r="BC13" s="10" t="s">
        <v>98</v>
      </c>
      <c r="BD13" s="10" t="s">
        <v>98</v>
      </c>
      <c r="BE13" s="10" t="s">
        <v>98</v>
      </c>
      <c r="BF13" s="10">
        <v>9</v>
      </c>
      <c r="BG13" s="10">
        <v>9</v>
      </c>
      <c r="BH13" s="10">
        <v>9</v>
      </c>
      <c r="BI13" s="10">
        <v>9</v>
      </c>
      <c r="BJ13" s="10">
        <v>7</v>
      </c>
      <c r="BK13" s="10">
        <v>8</v>
      </c>
      <c r="BL13" s="10">
        <v>9</v>
      </c>
      <c r="BM13" s="10">
        <v>4</v>
      </c>
      <c r="BN13" s="10">
        <v>9</v>
      </c>
      <c r="BO13" s="10">
        <v>9</v>
      </c>
      <c r="BP13" s="10">
        <v>9</v>
      </c>
      <c r="BQ13" s="10">
        <v>2</v>
      </c>
      <c r="BR13" s="10">
        <v>8</v>
      </c>
      <c r="BS13" s="10">
        <v>8</v>
      </c>
      <c r="BT13" s="10">
        <v>3</v>
      </c>
      <c r="BU13" s="10">
        <v>3</v>
      </c>
      <c r="BV13" s="10" t="s">
        <v>104</v>
      </c>
      <c r="BW13" s="10" t="s">
        <v>104</v>
      </c>
      <c r="BX13" s="10" t="s">
        <v>104</v>
      </c>
      <c r="BY13" s="10" t="s">
        <v>105</v>
      </c>
      <c r="BZ13" s="10" t="s">
        <v>106</v>
      </c>
      <c r="CA13" s="10" t="s">
        <v>106</v>
      </c>
      <c r="CB13" s="10">
        <v>9</v>
      </c>
      <c r="CC13" s="10">
        <v>9</v>
      </c>
      <c r="CD13" s="10">
        <v>8</v>
      </c>
      <c r="CE13" s="10">
        <v>9</v>
      </c>
      <c r="CF13" s="10">
        <v>9</v>
      </c>
      <c r="CG13" s="10">
        <v>10</v>
      </c>
      <c r="CH13" s="10">
        <v>10</v>
      </c>
      <c r="CI13" s="10">
        <v>9</v>
      </c>
      <c r="CJ13" s="10">
        <v>9</v>
      </c>
      <c r="CK13" s="10">
        <v>8</v>
      </c>
      <c r="CL13" s="10">
        <v>9</v>
      </c>
      <c r="CM13" s="10">
        <v>10</v>
      </c>
      <c r="CN13" s="10" t="s">
        <v>107</v>
      </c>
      <c r="CO13" s="10" t="s">
        <v>108</v>
      </c>
      <c r="CP13" s="10" t="s">
        <v>109</v>
      </c>
      <c r="CQ13" s="10" t="s">
        <v>109</v>
      </c>
      <c r="CR13" s="10" t="s">
        <v>110</v>
      </c>
      <c r="CS13" s="10" t="s">
        <v>111</v>
      </c>
      <c r="CT13" s="10" t="s">
        <v>108</v>
      </c>
      <c r="CU13" s="10" t="s">
        <v>111</v>
      </c>
      <c r="CV13" s="10" t="s">
        <v>108</v>
      </c>
      <c r="CW13" s="10" t="s">
        <v>109</v>
      </c>
      <c r="CX13" s="10" t="s">
        <v>108</v>
      </c>
      <c r="CY13" s="10" t="s">
        <v>110</v>
      </c>
      <c r="CZ13" s="10" t="s">
        <v>108</v>
      </c>
      <c r="DA13" s="10" t="s">
        <v>109</v>
      </c>
      <c r="DB13" s="10" t="s">
        <v>107</v>
      </c>
      <c r="DC13" s="10" t="s">
        <v>122</v>
      </c>
      <c r="DD13" s="10" t="s">
        <v>183</v>
      </c>
      <c r="DE13" s="10" t="s">
        <v>114</v>
      </c>
      <c r="DF13" s="10" t="s">
        <v>184</v>
      </c>
      <c r="DG13" s="10" t="s">
        <v>114</v>
      </c>
      <c r="DH13" s="10" t="s">
        <v>185</v>
      </c>
    </row>
    <row r="14" spans="1:112" x14ac:dyDescent="0.2">
      <c r="A14" s="10" t="s">
        <v>244</v>
      </c>
      <c r="B14" s="10">
        <v>24</v>
      </c>
      <c r="C14" s="10" t="s">
        <v>139</v>
      </c>
      <c r="D14" s="10" t="s">
        <v>165</v>
      </c>
      <c r="E14" s="10" t="s">
        <v>186</v>
      </c>
      <c r="F14" s="10">
        <v>3</v>
      </c>
      <c r="G14" s="10" t="s">
        <v>119</v>
      </c>
      <c r="H14" s="10" t="s">
        <v>119</v>
      </c>
      <c r="I14" s="10" t="s">
        <v>119</v>
      </c>
      <c r="J14" s="10" t="s">
        <v>119</v>
      </c>
      <c r="K14" s="10" t="s">
        <v>119</v>
      </c>
      <c r="L14" s="10" t="s">
        <v>119</v>
      </c>
      <c r="M14" s="10" t="s">
        <v>119</v>
      </c>
      <c r="N14" s="10" t="s">
        <v>103</v>
      </c>
      <c r="O14" s="10" t="s">
        <v>119</v>
      </c>
      <c r="P14" s="10" t="s">
        <v>103</v>
      </c>
      <c r="Q14" s="10" t="s">
        <v>103</v>
      </c>
      <c r="R14" s="10" t="s">
        <v>119</v>
      </c>
      <c r="S14" s="10" t="s">
        <v>102</v>
      </c>
      <c r="T14" s="10" t="s">
        <v>119</v>
      </c>
      <c r="U14" s="10" t="s">
        <v>119</v>
      </c>
      <c r="V14" s="10">
        <v>1</v>
      </c>
      <c r="W14" s="10">
        <v>0.5</v>
      </c>
      <c r="X14" s="10">
        <v>1</v>
      </c>
      <c r="Y14" s="10" t="s">
        <v>101</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t="s">
        <v>102</v>
      </c>
      <c r="AU14" s="10" t="s">
        <v>103</v>
      </c>
      <c r="AV14" s="10" t="s">
        <v>102</v>
      </c>
      <c r="AW14" s="10" t="s">
        <v>103</v>
      </c>
      <c r="AX14" s="10" t="s">
        <v>103</v>
      </c>
      <c r="AY14" s="10" t="s">
        <v>102</v>
      </c>
      <c r="AZ14" s="10" t="s">
        <v>102</v>
      </c>
      <c r="BA14" s="10" t="s">
        <v>102</v>
      </c>
      <c r="BB14" s="10" t="s">
        <v>102</v>
      </c>
      <c r="BC14" s="10" t="s">
        <v>102</v>
      </c>
      <c r="BD14" s="10" t="s">
        <v>102</v>
      </c>
      <c r="BE14" s="10" t="s">
        <v>102</v>
      </c>
      <c r="BF14" s="10">
        <v>6</v>
      </c>
      <c r="BG14" s="10">
        <v>6</v>
      </c>
      <c r="BH14" s="10">
        <v>6</v>
      </c>
      <c r="BI14" s="10">
        <v>5</v>
      </c>
      <c r="BJ14" s="10">
        <v>5</v>
      </c>
      <c r="BK14" s="10">
        <v>5</v>
      </c>
      <c r="BL14" s="10">
        <v>6</v>
      </c>
      <c r="BM14" s="10">
        <v>5</v>
      </c>
      <c r="BN14" s="10">
        <v>6</v>
      </c>
      <c r="BO14" s="10">
        <v>4</v>
      </c>
      <c r="BP14" s="10">
        <v>5</v>
      </c>
      <c r="BQ14" s="10">
        <v>5</v>
      </c>
      <c r="BR14" s="10">
        <v>5</v>
      </c>
      <c r="BS14" s="10">
        <v>6</v>
      </c>
      <c r="BT14" s="10">
        <v>5</v>
      </c>
      <c r="BU14" s="10">
        <v>5</v>
      </c>
      <c r="BV14" s="10" t="s">
        <v>104</v>
      </c>
      <c r="BW14" s="10" t="s">
        <v>104</v>
      </c>
      <c r="BX14" s="10" t="s">
        <v>106</v>
      </c>
      <c r="BY14" s="10" t="s">
        <v>105</v>
      </c>
      <c r="BZ14" s="10" t="s">
        <v>106</v>
      </c>
      <c r="CA14" s="10" t="s">
        <v>106</v>
      </c>
      <c r="CB14" s="10">
        <v>5</v>
      </c>
      <c r="CC14" s="10">
        <v>6</v>
      </c>
      <c r="CD14" s="10">
        <v>5</v>
      </c>
      <c r="CE14" s="10">
        <v>7</v>
      </c>
      <c r="CF14" s="10">
        <v>5</v>
      </c>
      <c r="CG14" s="10">
        <v>6</v>
      </c>
      <c r="CH14" s="10">
        <v>5</v>
      </c>
      <c r="CI14" s="10">
        <v>5</v>
      </c>
      <c r="CJ14" s="10">
        <v>6</v>
      </c>
      <c r="CK14" s="10">
        <v>6</v>
      </c>
      <c r="CL14" s="10">
        <v>7</v>
      </c>
      <c r="CM14" s="10">
        <v>6</v>
      </c>
      <c r="CN14" s="10" t="s">
        <v>187</v>
      </c>
      <c r="CO14" s="10" t="s">
        <v>111</v>
      </c>
      <c r="CP14" s="10" t="s">
        <v>109</v>
      </c>
      <c r="CQ14" s="10" t="s">
        <v>111</v>
      </c>
      <c r="CR14" s="10" t="s">
        <v>110</v>
      </c>
      <c r="CS14" s="10" t="s">
        <v>111</v>
      </c>
      <c r="CT14" s="10" t="s">
        <v>109</v>
      </c>
      <c r="CU14" s="10" t="s">
        <v>111</v>
      </c>
      <c r="CV14" s="10" t="s">
        <v>110</v>
      </c>
      <c r="CW14" s="10" t="s">
        <v>109</v>
      </c>
      <c r="CX14" s="10" t="s">
        <v>108</v>
      </c>
      <c r="CY14" s="10" t="s">
        <v>111</v>
      </c>
      <c r="CZ14" s="10" t="s">
        <v>108</v>
      </c>
      <c r="DA14" s="10" t="s">
        <v>109</v>
      </c>
      <c r="DB14" s="10" t="s">
        <v>107</v>
      </c>
      <c r="DC14" s="10" t="s">
        <v>112</v>
      </c>
      <c r="DD14" s="10" t="s">
        <v>188</v>
      </c>
      <c r="DE14" s="10" t="s">
        <v>114</v>
      </c>
      <c r="DF14" s="10" t="s">
        <v>189</v>
      </c>
      <c r="DG14" s="10" t="s">
        <v>114</v>
      </c>
      <c r="DH14" s="10" t="s">
        <v>190</v>
      </c>
    </row>
    <row r="15" spans="1:112" x14ac:dyDescent="0.2">
      <c r="A15" s="10" t="s">
        <v>245</v>
      </c>
      <c r="B15" s="10">
        <v>20</v>
      </c>
      <c r="C15" s="10" t="s">
        <v>139</v>
      </c>
      <c r="D15" s="10" t="s">
        <v>180</v>
      </c>
      <c r="E15" s="10" t="s">
        <v>191</v>
      </c>
      <c r="F15" s="10">
        <v>3</v>
      </c>
      <c r="G15" s="10" t="s">
        <v>119</v>
      </c>
      <c r="H15" s="10" t="s">
        <v>119</v>
      </c>
      <c r="I15" s="10" t="s">
        <v>97</v>
      </c>
      <c r="J15" s="10" t="s">
        <v>102</v>
      </c>
      <c r="K15" s="10" t="s">
        <v>103</v>
      </c>
      <c r="L15" s="10" t="s">
        <v>119</v>
      </c>
      <c r="M15" s="10" t="s">
        <v>119</v>
      </c>
      <c r="N15" s="10" t="s">
        <v>102</v>
      </c>
      <c r="O15" s="10" t="s">
        <v>98</v>
      </c>
      <c r="P15" s="10" t="s">
        <v>102</v>
      </c>
      <c r="Q15" s="10" t="s">
        <v>103</v>
      </c>
      <c r="R15" s="10" t="s">
        <v>119</v>
      </c>
      <c r="S15" s="10" t="s">
        <v>103</v>
      </c>
      <c r="T15" s="10" t="s">
        <v>96</v>
      </c>
      <c r="U15" s="10" t="s">
        <v>103</v>
      </c>
      <c r="V15" s="10">
        <v>3</v>
      </c>
      <c r="W15" s="10">
        <v>0</v>
      </c>
      <c r="X15" s="10">
        <v>0</v>
      </c>
      <c r="Y15" s="10" t="s">
        <v>161</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t="s">
        <v>121</v>
      </c>
      <c r="AU15" s="10" t="s">
        <v>121</v>
      </c>
      <c r="AV15" s="10" t="s">
        <v>98</v>
      </c>
      <c r="AW15" s="10" t="s">
        <v>103</v>
      </c>
      <c r="AX15" s="10" t="s">
        <v>102</v>
      </c>
      <c r="AY15" s="10" t="s">
        <v>98</v>
      </c>
      <c r="AZ15" s="10" t="s">
        <v>102</v>
      </c>
      <c r="BA15" s="10" t="s">
        <v>121</v>
      </c>
      <c r="BB15" s="10" t="s">
        <v>98</v>
      </c>
      <c r="BC15" s="10" t="s">
        <v>121</v>
      </c>
      <c r="BD15" s="10" t="s">
        <v>102</v>
      </c>
      <c r="BE15" s="10" t="s">
        <v>103</v>
      </c>
      <c r="BF15" s="10">
        <v>9</v>
      </c>
      <c r="BG15" s="10">
        <v>7</v>
      </c>
      <c r="BH15" s="10">
        <v>6</v>
      </c>
      <c r="BI15" s="10">
        <v>8</v>
      </c>
      <c r="BJ15" s="10">
        <v>9</v>
      </c>
      <c r="BK15" s="10">
        <v>7</v>
      </c>
      <c r="BL15" s="10">
        <v>6</v>
      </c>
      <c r="BM15" s="10">
        <v>6</v>
      </c>
      <c r="BN15" s="10">
        <v>8</v>
      </c>
      <c r="BO15" s="10">
        <v>8</v>
      </c>
      <c r="BP15" s="10">
        <v>8</v>
      </c>
      <c r="BQ15" s="10">
        <v>9</v>
      </c>
      <c r="BR15" s="10">
        <v>6</v>
      </c>
      <c r="BS15" s="10">
        <v>7</v>
      </c>
      <c r="BT15" s="10">
        <v>9</v>
      </c>
      <c r="BU15" s="10">
        <v>6</v>
      </c>
      <c r="BV15" s="10" t="s">
        <v>105</v>
      </c>
      <c r="BW15" s="10" t="s">
        <v>104</v>
      </c>
      <c r="BX15" s="10" t="s">
        <v>106</v>
      </c>
      <c r="BY15" s="10" t="s">
        <v>105</v>
      </c>
      <c r="BZ15" s="10" t="s">
        <v>105</v>
      </c>
      <c r="CA15" s="10" t="s">
        <v>106</v>
      </c>
      <c r="CB15" s="10">
        <v>9</v>
      </c>
      <c r="CC15" s="10">
        <v>5</v>
      </c>
      <c r="CD15" s="10">
        <v>10</v>
      </c>
      <c r="CE15" s="10">
        <v>9</v>
      </c>
      <c r="CF15" s="10">
        <v>7</v>
      </c>
      <c r="CG15" s="10">
        <v>8</v>
      </c>
      <c r="CH15" s="10">
        <v>8</v>
      </c>
      <c r="CI15" s="10">
        <v>8</v>
      </c>
      <c r="CJ15" s="10">
        <v>5</v>
      </c>
      <c r="CK15" s="10">
        <v>7</v>
      </c>
      <c r="CL15" s="10">
        <v>6</v>
      </c>
      <c r="CM15" s="10">
        <v>8</v>
      </c>
      <c r="CN15" s="10" t="s">
        <v>107</v>
      </c>
      <c r="CO15" s="10" t="s">
        <v>108</v>
      </c>
      <c r="CP15" s="10" t="s">
        <v>110</v>
      </c>
      <c r="CQ15" s="10" t="s">
        <v>111</v>
      </c>
      <c r="CR15" s="10" t="s">
        <v>110</v>
      </c>
      <c r="CS15" s="10" t="s">
        <v>111</v>
      </c>
      <c r="CT15" s="10" t="s">
        <v>108</v>
      </c>
      <c r="CU15" s="10" t="s">
        <v>187</v>
      </c>
      <c r="CV15" s="10" t="s">
        <v>110</v>
      </c>
      <c r="CW15" s="10" t="s">
        <v>107</v>
      </c>
      <c r="CX15" s="10" t="s">
        <v>108</v>
      </c>
      <c r="CY15" s="10" t="s">
        <v>110</v>
      </c>
      <c r="CZ15" s="10" t="s">
        <v>108</v>
      </c>
      <c r="DA15" s="10" t="s">
        <v>109</v>
      </c>
      <c r="DB15" s="10" t="s">
        <v>107</v>
      </c>
      <c r="DC15" s="10" t="s">
        <v>112</v>
      </c>
      <c r="DD15" s="10" t="s">
        <v>192</v>
      </c>
      <c r="DE15" s="10" t="s">
        <v>114</v>
      </c>
      <c r="DF15" s="10" t="s">
        <v>193</v>
      </c>
      <c r="DG15" s="10" t="s">
        <v>132</v>
      </c>
      <c r="DH15" s="10" t="s">
        <v>194</v>
      </c>
    </row>
    <row r="16" spans="1:112" x14ac:dyDescent="0.2">
      <c r="A16" s="10" t="s">
        <v>246</v>
      </c>
      <c r="B16" s="10">
        <v>20</v>
      </c>
      <c r="C16" s="10" t="s">
        <v>139</v>
      </c>
      <c r="D16" s="10" t="s">
        <v>140</v>
      </c>
      <c r="E16" s="10" t="s">
        <v>191</v>
      </c>
      <c r="F16" s="10">
        <v>3</v>
      </c>
      <c r="G16" s="10" t="s">
        <v>102</v>
      </c>
      <c r="H16" s="10" t="s">
        <v>96</v>
      </c>
      <c r="I16" s="10" t="s">
        <v>98</v>
      </c>
      <c r="J16" s="10" t="s">
        <v>98</v>
      </c>
      <c r="K16" s="10" t="s">
        <v>98</v>
      </c>
      <c r="L16" s="10" t="s">
        <v>102</v>
      </c>
      <c r="M16" s="10" t="s">
        <v>98</v>
      </c>
      <c r="N16" s="10" t="s">
        <v>95</v>
      </c>
      <c r="O16" s="10" t="s">
        <v>96</v>
      </c>
      <c r="P16" s="10" t="s">
        <v>95</v>
      </c>
      <c r="Q16" s="10" t="s">
        <v>102</v>
      </c>
      <c r="R16" s="10" t="s">
        <v>97</v>
      </c>
      <c r="S16" s="10" t="s">
        <v>96</v>
      </c>
      <c r="T16" s="10" t="s">
        <v>96</v>
      </c>
      <c r="U16" s="10" t="s">
        <v>98</v>
      </c>
      <c r="V16" s="10">
        <v>0</v>
      </c>
      <c r="W16" s="10">
        <v>0</v>
      </c>
      <c r="X16" s="10">
        <v>0</v>
      </c>
      <c r="Y16" s="10" t="s">
        <v>142</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t="s">
        <v>121</v>
      </c>
      <c r="AU16" s="10" t="s">
        <v>103</v>
      </c>
      <c r="AV16" s="10" t="s">
        <v>102</v>
      </c>
      <c r="AW16" s="10" t="s">
        <v>103</v>
      </c>
      <c r="AX16" s="10" t="s">
        <v>97</v>
      </c>
      <c r="AY16" s="10" t="s">
        <v>102</v>
      </c>
      <c r="AZ16" s="10" t="s">
        <v>102</v>
      </c>
      <c r="BA16" s="10" t="s">
        <v>102</v>
      </c>
      <c r="BB16" s="10" t="s">
        <v>121</v>
      </c>
      <c r="BC16" s="10" t="s">
        <v>121</v>
      </c>
      <c r="BD16" s="10" t="s">
        <v>102</v>
      </c>
      <c r="BE16" s="10" t="s">
        <v>121</v>
      </c>
      <c r="BF16" s="10">
        <v>8</v>
      </c>
      <c r="BG16" s="10">
        <v>2</v>
      </c>
      <c r="BH16" s="10">
        <v>9</v>
      </c>
      <c r="BI16" s="10">
        <v>8</v>
      </c>
      <c r="BJ16" s="10">
        <v>1</v>
      </c>
      <c r="BK16" s="10">
        <v>2</v>
      </c>
      <c r="BL16" s="10">
        <v>8</v>
      </c>
      <c r="BM16" s="10">
        <v>3</v>
      </c>
      <c r="BN16" s="10">
        <v>2</v>
      </c>
      <c r="BO16" s="10">
        <v>2</v>
      </c>
      <c r="BP16" s="10">
        <v>9</v>
      </c>
      <c r="BQ16" s="10">
        <v>8</v>
      </c>
      <c r="BR16" s="10">
        <v>2</v>
      </c>
      <c r="BS16" s="10">
        <v>9</v>
      </c>
      <c r="BT16" s="10">
        <v>0</v>
      </c>
      <c r="BU16" s="10">
        <v>5</v>
      </c>
      <c r="BV16" s="10" t="s">
        <v>104</v>
      </c>
      <c r="BW16" s="10" t="s">
        <v>104</v>
      </c>
      <c r="BX16" s="10" t="s">
        <v>104</v>
      </c>
      <c r="BY16" s="10" t="s">
        <v>105</v>
      </c>
      <c r="BZ16" s="10" t="s">
        <v>106</v>
      </c>
      <c r="CA16" s="10" t="s">
        <v>106</v>
      </c>
      <c r="CB16" s="10">
        <v>8</v>
      </c>
      <c r="CC16" s="10">
        <v>5</v>
      </c>
      <c r="CD16" s="10">
        <v>5</v>
      </c>
      <c r="CE16" s="10">
        <v>9</v>
      </c>
      <c r="CF16" s="10">
        <v>7</v>
      </c>
      <c r="CG16" s="10">
        <v>7</v>
      </c>
      <c r="CH16" s="10">
        <v>8</v>
      </c>
      <c r="CI16" s="10">
        <v>7</v>
      </c>
      <c r="CJ16" s="10">
        <v>6</v>
      </c>
      <c r="CK16" s="10">
        <v>7</v>
      </c>
      <c r="CL16" s="10">
        <v>7</v>
      </c>
      <c r="CM16" s="10">
        <v>5</v>
      </c>
      <c r="CN16" s="10" t="s">
        <v>107</v>
      </c>
      <c r="CO16" s="10" t="s">
        <v>111</v>
      </c>
      <c r="CP16" s="10" t="s">
        <v>110</v>
      </c>
      <c r="CQ16" s="10" t="s">
        <v>109</v>
      </c>
      <c r="CR16" s="10" t="s">
        <v>110</v>
      </c>
      <c r="CS16" s="10" t="s">
        <v>111</v>
      </c>
      <c r="CT16" s="10" t="s">
        <v>108</v>
      </c>
      <c r="CU16" s="10" t="s">
        <v>111</v>
      </c>
      <c r="CV16" s="10" t="s">
        <v>108</v>
      </c>
      <c r="CW16" s="10" t="s">
        <v>109</v>
      </c>
      <c r="CX16" s="10" t="s">
        <v>108</v>
      </c>
      <c r="CY16" s="10" t="s">
        <v>110</v>
      </c>
      <c r="CZ16" s="10" t="s">
        <v>108</v>
      </c>
      <c r="DA16" s="10" t="s">
        <v>187</v>
      </c>
      <c r="DB16" s="10" t="s">
        <v>110</v>
      </c>
      <c r="DC16" s="10" t="s">
        <v>129</v>
      </c>
      <c r="DD16" s="10" t="s">
        <v>195</v>
      </c>
      <c r="DE16" s="10" t="s">
        <v>114</v>
      </c>
      <c r="DF16" s="10" t="s">
        <v>196</v>
      </c>
      <c r="DG16" s="10" t="s">
        <v>197</v>
      </c>
      <c r="DH16" s="10" t="s">
        <v>198</v>
      </c>
    </row>
    <row r="17" spans="1:112" x14ac:dyDescent="0.2">
      <c r="A17" s="10" t="s">
        <v>247</v>
      </c>
      <c r="B17" s="10">
        <v>22</v>
      </c>
      <c r="C17" s="10" t="s">
        <v>139</v>
      </c>
      <c r="D17" s="10" t="s">
        <v>165</v>
      </c>
      <c r="E17" s="10" t="s">
        <v>199</v>
      </c>
      <c r="F17" s="10">
        <v>2</v>
      </c>
      <c r="G17" s="10" t="s">
        <v>102</v>
      </c>
      <c r="H17" s="10" t="s">
        <v>95</v>
      </c>
      <c r="I17" s="10" t="s">
        <v>95</v>
      </c>
      <c r="J17" s="10" t="s">
        <v>97</v>
      </c>
      <c r="K17" s="10" t="s">
        <v>95</v>
      </c>
      <c r="L17" s="10" t="s">
        <v>102</v>
      </c>
      <c r="M17" s="10" t="s">
        <v>96</v>
      </c>
      <c r="N17" s="10" t="s">
        <v>97</v>
      </c>
      <c r="O17" s="10" t="s">
        <v>102</v>
      </c>
      <c r="P17" s="10" t="s">
        <v>103</v>
      </c>
      <c r="Q17" s="10" t="s">
        <v>95</v>
      </c>
      <c r="R17" s="10" t="s">
        <v>98</v>
      </c>
      <c r="S17" s="10" t="s">
        <v>103</v>
      </c>
      <c r="T17" s="10" t="s">
        <v>102</v>
      </c>
      <c r="U17" s="10" t="s">
        <v>96</v>
      </c>
      <c r="V17" s="10">
        <v>2</v>
      </c>
      <c r="W17" s="10">
        <v>1</v>
      </c>
      <c r="X17" s="10">
        <v>2</v>
      </c>
      <c r="Y17" s="10" t="s">
        <v>200</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t="s">
        <v>103</v>
      </c>
      <c r="AU17" s="10" t="s">
        <v>121</v>
      </c>
      <c r="AV17" s="10" t="s">
        <v>98</v>
      </c>
      <c r="AW17" s="10" t="s">
        <v>103</v>
      </c>
      <c r="AX17" s="10" t="s">
        <v>121</v>
      </c>
      <c r="AY17" s="10" t="s">
        <v>102</v>
      </c>
      <c r="AZ17" s="10" t="s">
        <v>121</v>
      </c>
      <c r="BA17" s="10" t="s">
        <v>102</v>
      </c>
      <c r="BB17" s="10" t="s">
        <v>102</v>
      </c>
      <c r="BC17" s="10" t="s">
        <v>102</v>
      </c>
      <c r="BD17" s="10" t="s">
        <v>121</v>
      </c>
      <c r="BE17" s="10" t="s">
        <v>102</v>
      </c>
      <c r="BF17" s="10">
        <v>9</v>
      </c>
      <c r="BG17" s="10">
        <v>8</v>
      </c>
      <c r="BH17" s="10">
        <v>10</v>
      </c>
      <c r="BI17" s="10">
        <v>8</v>
      </c>
      <c r="BJ17" s="10">
        <v>9</v>
      </c>
      <c r="BK17" s="10">
        <v>4</v>
      </c>
      <c r="BL17" s="10">
        <v>6</v>
      </c>
      <c r="BM17" s="10">
        <v>6</v>
      </c>
      <c r="BN17" s="10">
        <v>8</v>
      </c>
      <c r="BO17" s="10">
        <v>8</v>
      </c>
      <c r="BP17" s="10">
        <v>10</v>
      </c>
      <c r="BQ17" s="10">
        <v>2</v>
      </c>
      <c r="BR17" s="10">
        <v>7</v>
      </c>
      <c r="BS17" s="10">
        <v>10</v>
      </c>
      <c r="BT17" s="10">
        <v>0</v>
      </c>
      <c r="BU17" s="10">
        <v>8</v>
      </c>
      <c r="BV17" s="10" t="s">
        <v>104</v>
      </c>
      <c r="BW17" s="10" t="s">
        <v>104</v>
      </c>
      <c r="BX17" s="10" t="s">
        <v>106</v>
      </c>
      <c r="BY17" s="10" t="s">
        <v>154</v>
      </c>
      <c r="BZ17" s="10" t="s">
        <v>106</v>
      </c>
      <c r="CA17" s="10" t="s">
        <v>154</v>
      </c>
      <c r="CB17" s="10">
        <v>3</v>
      </c>
      <c r="CC17" s="10">
        <v>3</v>
      </c>
      <c r="CD17" s="10">
        <v>4</v>
      </c>
      <c r="CE17" s="10">
        <v>3</v>
      </c>
      <c r="CF17" s="10">
        <v>4</v>
      </c>
      <c r="CG17" s="10">
        <v>3</v>
      </c>
      <c r="CH17" s="10">
        <v>7</v>
      </c>
      <c r="CI17" s="10">
        <v>3</v>
      </c>
      <c r="CJ17" s="10">
        <v>3</v>
      </c>
      <c r="CK17" s="10">
        <v>4</v>
      </c>
      <c r="CL17" s="10">
        <v>6</v>
      </c>
      <c r="CM17" s="10">
        <v>3</v>
      </c>
      <c r="CN17" s="10" t="s">
        <v>107</v>
      </c>
      <c r="CO17" s="10" t="s">
        <v>108</v>
      </c>
      <c r="CP17" s="10" t="s">
        <v>109</v>
      </c>
      <c r="CQ17" s="10" t="s">
        <v>111</v>
      </c>
      <c r="CR17" s="10" t="s">
        <v>110</v>
      </c>
      <c r="CS17" s="10" t="s">
        <v>111</v>
      </c>
      <c r="CT17" s="10" t="s">
        <v>108</v>
      </c>
      <c r="CU17" s="10" t="s">
        <v>111</v>
      </c>
      <c r="CV17" s="10" t="s">
        <v>108</v>
      </c>
      <c r="CW17" s="10" t="s">
        <v>107</v>
      </c>
      <c r="CX17" s="10" t="s">
        <v>108</v>
      </c>
      <c r="CY17" s="10" t="s">
        <v>111</v>
      </c>
      <c r="CZ17" s="10" t="s">
        <v>108</v>
      </c>
      <c r="DA17" s="10" t="s">
        <v>109</v>
      </c>
      <c r="DB17" s="10" t="s">
        <v>107</v>
      </c>
      <c r="DC17" s="10" t="s">
        <v>129</v>
      </c>
      <c r="DD17" s="10" t="s">
        <v>201</v>
      </c>
      <c r="DE17" s="10" t="s">
        <v>114</v>
      </c>
      <c r="DF17" s="10" t="s">
        <v>202</v>
      </c>
      <c r="DG17" s="10" t="s">
        <v>116</v>
      </c>
      <c r="DH17" s="10" t="s">
        <v>203</v>
      </c>
    </row>
    <row r="18" spans="1:112" x14ac:dyDescent="0.2">
      <c r="A18" s="10" t="s">
        <v>248</v>
      </c>
      <c r="B18" s="10">
        <v>20</v>
      </c>
      <c r="C18" s="10" t="s">
        <v>92</v>
      </c>
      <c r="D18" s="10" t="s">
        <v>204</v>
      </c>
      <c r="E18" s="10" t="s">
        <v>205</v>
      </c>
      <c r="F18" s="10">
        <v>2</v>
      </c>
      <c r="G18" s="10" t="s">
        <v>102</v>
      </c>
      <c r="H18" s="10" t="s">
        <v>103</v>
      </c>
      <c r="I18" s="10" t="s">
        <v>102</v>
      </c>
      <c r="J18" s="10" t="s">
        <v>102</v>
      </c>
      <c r="K18" s="10" t="s">
        <v>98</v>
      </c>
      <c r="L18" s="10" t="s">
        <v>102</v>
      </c>
      <c r="M18" s="10" t="s">
        <v>103</v>
      </c>
      <c r="N18" s="10" t="s">
        <v>98</v>
      </c>
      <c r="O18" s="10" t="s">
        <v>103</v>
      </c>
      <c r="P18" s="10" t="s">
        <v>102</v>
      </c>
      <c r="Q18" s="10" t="s">
        <v>119</v>
      </c>
      <c r="R18" s="10" t="s">
        <v>103</v>
      </c>
      <c r="S18" s="10" t="s">
        <v>119</v>
      </c>
      <c r="T18" s="10" t="s">
        <v>97</v>
      </c>
      <c r="U18" s="10" t="s">
        <v>102</v>
      </c>
      <c r="V18" s="10">
        <v>2</v>
      </c>
      <c r="W18" s="10">
        <v>0</v>
      </c>
      <c r="X18" s="10">
        <v>2</v>
      </c>
      <c r="Y18" s="10" t="s">
        <v>206</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t="s">
        <v>121</v>
      </c>
      <c r="AU18" s="10" t="s">
        <v>103</v>
      </c>
      <c r="AV18" s="10" t="s">
        <v>103</v>
      </c>
      <c r="AW18" s="10" t="s">
        <v>103</v>
      </c>
      <c r="AX18" s="10" t="s">
        <v>102</v>
      </c>
      <c r="AY18" s="10" t="s">
        <v>98</v>
      </c>
      <c r="AZ18" s="10" t="s">
        <v>102</v>
      </c>
      <c r="BA18" s="10" t="s">
        <v>121</v>
      </c>
      <c r="BB18" s="10" t="s">
        <v>121</v>
      </c>
      <c r="BC18" s="10" t="s">
        <v>121</v>
      </c>
      <c r="BD18" s="10" t="s">
        <v>121</v>
      </c>
      <c r="BE18" s="10" t="s">
        <v>121</v>
      </c>
      <c r="BF18" s="10">
        <v>7</v>
      </c>
      <c r="BG18" s="10">
        <v>5</v>
      </c>
      <c r="BH18" s="10">
        <v>7</v>
      </c>
      <c r="BI18" s="10">
        <v>6</v>
      </c>
      <c r="BJ18" s="10">
        <v>3</v>
      </c>
      <c r="BK18" s="10">
        <v>3</v>
      </c>
      <c r="BL18" s="10">
        <v>5</v>
      </c>
      <c r="BM18" s="10">
        <v>8</v>
      </c>
      <c r="BN18" s="10">
        <v>8</v>
      </c>
      <c r="BO18" s="10">
        <v>7</v>
      </c>
      <c r="BP18" s="10">
        <v>7</v>
      </c>
      <c r="BQ18" s="10">
        <v>3</v>
      </c>
      <c r="BR18" s="10">
        <v>5</v>
      </c>
      <c r="BS18" s="10">
        <v>3</v>
      </c>
      <c r="BT18" s="10">
        <v>7</v>
      </c>
      <c r="BU18" s="10">
        <v>3</v>
      </c>
      <c r="BV18" s="10" t="s">
        <v>104</v>
      </c>
      <c r="BW18" s="10" t="s">
        <v>104</v>
      </c>
      <c r="BX18" s="10" t="s">
        <v>106</v>
      </c>
      <c r="BY18" s="10" t="s">
        <v>105</v>
      </c>
      <c r="BZ18" s="10" t="s">
        <v>106</v>
      </c>
      <c r="CA18" s="10" t="s">
        <v>106</v>
      </c>
      <c r="CB18" s="10">
        <v>5</v>
      </c>
      <c r="CC18" s="10">
        <v>8</v>
      </c>
      <c r="CD18" s="10">
        <v>3</v>
      </c>
      <c r="CE18" s="10">
        <v>7</v>
      </c>
      <c r="CF18" s="10">
        <v>6</v>
      </c>
      <c r="CG18" s="10">
        <v>7</v>
      </c>
      <c r="CH18" s="10">
        <v>8</v>
      </c>
      <c r="CI18" s="10">
        <v>7</v>
      </c>
      <c r="CJ18" s="10">
        <v>7</v>
      </c>
      <c r="CK18" s="10">
        <v>7</v>
      </c>
      <c r="CL18" s="10">
        <v>3</v>
      </c>
      <c r="CM18" s="10">
        <v>5</v>
      </c>
      <c r="CN18" s="10" t="s">
        <v>107</v>
      </c>
      <c r="CO18" s="10" t="s">
        <v>108</v>
      </c>
      <c r="CP18" s="10" t="s">
        <v>110</v>
      </c>
      <c r="CQ18" s="10" t="s">
        <v>109</v>
      </c>
      <c r="CR18" s="10" t="s">
        <v>110</v>
      </c>
      <c r="CS18" s="10" t="s">
        <v>107</v>
      </c>
      <c r="CT18" s="10" t="s">
        <v>108</v>
      </c>
      <c r="CU18" s="10" t="s">
        <v>111</v>
      </c>
      <c r="CV18" s="10" t="s">
        <v>108</v>
      </c>
      <c r="CW18" s="10" t="s">
        <v>107</v>
      </c>
      <c r="CX18" s="10" t="s">
        <v>108</v>
      </c>
      <c r="CY18" s="10" t="s">
        <v>110</v>
      </c>
      <c r="CZ18" s="10" t="s">
        <v>108</v>
      </c>
      <c r="DA18" s="10" t="s">
        <v>109</v>
      </c>
      <c r="DB18" s="10" t="s">
        <v>107</v>
      </c>
      <c r="DC18" s="10" t="s">
        <v>129</v>
      </c>
      <c r="DD18" s="10" t="s">
        <v>207</v>
      </c>
      <c r="DE18" s="10" t="s">
        <v>116</v>
      </c>
      <c r="DF18" s="10" t="s">
        <v>208</v>
      </c>
      <c r="DG18" s="10" t="s">
        <v>114</v>
      </c>
      <c r="DH18" s="10" t="s">
        <v>209</v>
      </c>
    </row>
    <row r="19" spans="1:112" x14ac:dyDescent="0.2">
      <c r="A19" s="10" t="s">
        <v>249</v>
      </c>
      <c r="B19" s="10">
        <v>21</v>
      </c>
      <c r="C19" s="10" t="s">
        <v>139</v>
      </c>
      <c r="D19" s="10" t="s">
        <v>93</v>
      </c>
      <c r="E19" s="10" t="s">
        <v>191</v>
      </c>
      <c r="F19" s="10">
        <v>3</v>
      </c>
      <c r="G19" s="10" t="s">
        <v>103</v>
      </c>
      <c r="H19" s="10" t="s">
        <v>102</v>
      </c>
      <c r="I19" s="10" t="s">
        <v>97</v>
      </c>
      <c r="J19" s="10" t="s">
        <v>98</v>
      </c>
      <c r="K19" s="10" t="s">
        <v>102</v>
      </c>
      <c r="L19" s="10" t="s">
        <v>98</v>
      </c>
      <c r="M19" s="10" t="s">
        <v>103</v>
      </c>
      <c r="N19" s="10" t="s">
        <v>95</v>
      </c>
      <c r="O19" s="10" t="s">
        <v>102</v>
      </c>
      <c r="P19" s="10" t="s">
        <v>95</v>
      </c>
      <c r="Q19" s="10" t="s">
        <v>103</v>
      </c>
      <c r="R19" s="10" t="s">
        <v>119</v>
      </c>
      <c r="S19" s="10" t="s">
        <v>97</v>
      </c>
      <c r="T19" s="10" t="s">
        <v>96</v>
      </c>
      <c r="U19" s="10" t="s">
        <v>103</v>
      </c>
      <c r="V19" s="10">
        <v>0</v>
      </c>
      <c r="W19" s="10">
        <v>0</v>
      </c>
      <c r="X19" s="10">
        <v>0</v>
      </c>
      <c r="Y19" s="10" t="s">
        <v>142</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t="s">
        <v>102</v>
      </c>
      <c r="AU19" s="10" t="s">
        <v>103</v>
      </c>
      <c r="AV19" s="10" t="s">
        <v>102</v>
      </c>
      <c r="AW19" s="10" t="s">
        <v>121</v>
      </c>
      <c r="AX19" s="10" t="s">
        <v>103</v>
      </c>
      <c r="AY19" s="10" t="s">
        <v>98</v>
      </c>
      <c r="AZ19" s="10" t="s">
        <v>102</v>
      </c>
      <c r="BA19" s="10" t="s">
        <v>102</v>
      </c>
      <c r="BB19" s="10" t="s">
        <v>102</v>
      </c>
      <c r="BC19" s="10" t="s">
        <v>121</v>
      </c>
      <c r="BD19" s="10" t="s">
        <v>98</v>
      </c>
      <c r="BE19" s="10" t="s">
        <v>102</v>
      </c>
      <c r="BF19" s="10">
        <v>7</v>
      </c>
      <c r="BG19" s="10">
        <v>8</v>
      </c>
      <c r="BH19" s="10">
        <v>7</v>
      </c>
      <c r="BI19" s="10">
        <v>7</v>
      </c>
      <c r="BJ19" s="10">
        <v>4</v>
      </c>
      <c r="BK19" s="10">
        <v>5</v>
      </c>
      <c r="BL19" s="10">
        <v>6</v>
      </c>
      <c r="BM19" s="10">
        <v>2</v>
      </c>
      <c r="BN19" s="10">
        <v>7</v>
      </c>
      <c r="BO19" s="10">
        <v>7</v>
      </c>
      <c r="BP19" s="10">
        <v>7</v>
      </c>
      <c r="BQ19" s="10">
        <v>4</v>
      </c>
      <c r="BR19" s="10">
        <v>7</v>
      </c>
      <c r="BS19" s="10">
        <v>7</v>
      </c>
      <c r="BT19" s="10">
        <v>0</v>
      </c>
      <c r="BU19" s="10">
        <v>3</v>
      </c>
      <c r="BV19" s="10" t="s">
        <v>104</v>
      </c>
      <c r="BW19" s="10" t="s">
        <v>104</v>
      </c>
      <c r="BX19" s="10" t="s">
        <v>106</v>
      </c>
      <c r="BY19" s="10" t="s">
        <v>154</v>
      </c>
      <c r="BZ19" s="10" t="s">
        <v>106</v>
      </c>
      <c r="CA19" s="10" t="s">
        <v>106</v>
      </c>
      <c r="CB19" s="10">
        <v>3</v>
      </c>
      <c r="CC19" s="10">
        <v>7</v>
      </c>
      <c r="CD19" s="10">
        <v>0</v>
      </c>
      <c r="CE19" s="10">
        <v>7</v>
      </c>
      <c r="CF19" s="10">
        <v>6</v>
      </c>
      <c r="CG19" s="10">
        <v>7</v>
      </c>
      <c r="CH19" s="10">
        <v>8</v>
      </c>
      <c r="CI19" s="10">
        <v>8</v>
      </c>
      <c r="CJ19" s="10">
        <v>6</v>
      </c>
      <c r="CK19" s="10">
        <v>7</v>
      </c>
      <c r="CL19" s="10">
        <v>0</v>
      </c>
      <c r="CM19" s="10">
        <v>7</v>
      </c>
      <c r="CN19" s="10" t="s">
        <v>107</v>
      </c>
      <c r="CO19" s="10" t="s">
        <v>108</v>
      </c>
      <c r="CP19" s="10" t="s">
        <v>109</v>
      </c>
      <c r="CQ19" s="10" t="s">
        <v>109</v>
      </c>
      <c r="CR19" s="10" t="s">
        <v>110</v>
      </c>
      <c r="CS19" s="10" t="s">
        <v>111</v>
      </c>
      <c r="CT19" s="10" t="s">
        <v>109</v>
      </c>
      <c r="CU19" s="10" t="s">
        <v>111</v>
      </c>
      <c r="CV19" s="10" t="s">
        <v>108</v>
      </c>
      <c r="CW19" s="10" t="s">
        <v>109</v>
      </c>
      <c r="CX19" s="10" t="s">
        <v>108</v>
      </c>
      <c r="CY19" s="10" t="s">
        <v>111</v>
      </c>
      <c r="CZ19" s="10" t="s">
        <v>108</v>
      </c>
      <c r="DA19" s="10" t="s">
        <v>109</v>
      </c>
      <c r="DB19" s="10" t="s">
        <v>110</v>
      </c>
      <c r="DC19" s="10" t="s">
        <v>129</v>
      </c>
      <c r="DD19" s="10" t="s">
        <v>210</v>
      </c>
      <c r="DE19" s="10" t="s">
        <v>114</v>
      </c>
      <c r="DF19" s="10" t="s">
        <v>211</v>
      </c>
      <c r="DG19" s="10" t="s">
        <v>132</v>
      </c>
      <c r="DH19" s="10" t="s">
        <v>212</v>
      </c>
    </row>
    <row r="20" spans="1:112" x14ac:dyDescent="0.2">
      <c r="A20" s="10" t="s">
        <v>250</v>
      </c>
      <c r="B20" s="10">
        <v>22</v>
      </c>
      <c r="C20" s="10" t="s">
        <v>139</v>
      </c>
      <c r="D20" s="10" t="s">
        <v>213</v>
      </c>
      <c r="E20" s="10" t="s">
        <v>191</v>
      </c>
      <c r="F20" s="10">
        <v>3</v>
      </c>
      <c r="G20" s="10" t="s">
        <v>96</v>
      </c>
      <c r="H20" s="10" t="s">
        <v>119</v>
      </c>
      <c r="I20" s="10" t="s">
        <v>97</v>
      </c>
      <c r="J20" s="10" t="s">
        <v>97</v>
      </c>
      <c r="K20" s="10" t="s">
        <v>102</v>
      </c>
      <c r="L20" s="10" t="s">
        <v>119</v>
      </c>
      <c r="M20" s="10" t="s">
        <v>102</v>
      </c>
      <c r="N20" s="10" t="s">
        <v>102</v>
      </c>
      <c r="O20" s="10" t="s">
        <v>97</v>
      </c>
      <c r="P20" s="10" t="s">
        <v>95</v>
      </c>
      <c r="Q20" s="10" t="s">
        <v>98</v>
      </c>
      <c r="R20" s="10" t="s">
        <v>97</v>
      </c>
      <c r="S20" s="10" t="s">
        <v>97</v>
      </c>
      <c r="T20" s="10" t="s">
        <v>119</v>
      </c>
      <c r="U20" s="10" t="s">
        <v>97</v>
      </c>
      <c r="V20" s="10">
        <v>0</v>
      </c>
      <c r="W20" s="10">
        <v>0</v>
      </c>
      <c r="X20" s="10">
        <v>1</v>
      </c>
      <c r="Y20" s="10" t="s">
        <v>161</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t="s">
        <v>98</v>
      </c>
      <c r="AU20" s="10" t="s">
        <v>103</v>
      </c>
      <c r="AV20" s="10" t="s">
        <v>102</v>
      </c>
      <c r="AW20" s="10" t="s">
        <v>102</v>
      </c>
      <c r="AX20" s="10" t="s">
        <v>121</v>
      </c>
      <c r="AY20" s="10" t="s">
        <v>98</v>
      </c>
      <c r="AZ20" s="10" t="s">
        <v>102</v>
      </c>
      <c r="BA20" s="10" t="s">
        <v>98</v>
      </c>
      <c r="BB20" s="10" t="s">
        <v>98</v>
      </c>
      <c r="BC20" s="10" t="s">
        <v>121</v>
      </c>
      <c r="BD20" s="10" t="s">
        <v>98</v>
      </c>
      <c r="BE20" s="10" t="s">
        <v>102</v>
      </c>
      <c r="BF20" s="10">
        <v>8</v>
      </c>
      <c r="BG20" s="10">
        <v>9</v>
      </c>
      <c r="BH20" s="10">
        <v>8</v>
      </c>
      <c r="BI20" s="10">
        <v>7</v>
      </c>
      <c r="BJ20" s="10">
        <v>8</v>
      </c>
      <c r="BK20" s="10">
        <v>8</v>
      </c>
      <c r="BL20" s="10">
        <v>7</v>
      </c>
      <c r="BM20" s="10">
        <v>7</v>
      </c>
      <c r="BN20" s="10">
        <v>8</v>
      </c>
      <c r="BO20" s="10">
        <v>10</v>
      </c>
      <c r="BP20" s="10">
        <v>8</v>
      </c>
      <c r="BQ20" s="10">
        <v>1</v>
      </c>
      <c r="BR20" s="10">
        <v>8</v>
      </c>
      <c r="BS20" s="10">
        <v>8</v>
      </c>
      <c r="BT20" s="10">
        <v>3</v>
      </c>
      <c r="BU20" s="10">
        <v>8</v>
      </c>
      <c r="BV20" s="10" t="s">
        <v>104</v>
      </c>
      <c r="BW20" s="10" t="s">
        <v>154</v>
      </c>
      <c r="BX20" s="10" t="s">
        <v>104</v>
      </c>
      <c r="BY20" s="10" t="s">
        <v>105</v>
      </c>
      <c r="BZ20" s="10" t="s">
        <v>106</v>
      </c>
      <c r="CA20" s="10" t="s">
        <v>106</v>
      </c>
      <c r="CB20" s="10">
        <v>9</v>
      </c>
      <c r="CC20" s="10">
        <v>9</v>
      </c>
      <c r="CD20" s="10">
        <v>0</v>
      </c>
      <c r="CE20" s="10">
        <v>10</v>
      </c>
      <c r="CF20" s="10">
        <v>10</v>
      </c>
      <c r="CG20" s="10">
        <v>3</v>
      </c>
      <c r="CH20" s="10">
        <v>10</v>
      </c>
      <c r="CI20" s="10">
        <v>7</v>
      </c>
      <c r="CJ20" s="10">
        <v>10</v>
      </c>
      <c r="CK20" s="10">
        <v>8</v>
      </c>
      <c r="CL20" s="10">
        <v>0</v>
      </c>
      <c r="CM20" s="10">
        <v>9</v>
      </c>
      <c r="CN20" s="10" t="s">
        <v>107</v>
      </c>
      <c r="CO20" s="10" t="s">
        <v>111</v>
      </c>
      <c r="CP20" s="10" t="s">
        <v>110</v>
      </c>
      <c r="CQ20" s="10" t="s">
        <v>111</v>
      </c>
      <c r="CR20" s="10" t="s">
        <v>187</v>
      </c>
      <c r="CS20" s="10" t="s">
        <v>107</v>
      </c>
      <c r="CT20" s="10" t="s">
        <v>108</v>
      </c>
      <c r="CU20" s="10" t="s">
        <v>111</v>
      </c>
      <c r="CV20" s="10" t="s">
        <v>108</v>
      </c>
      <c r="CW20" s="10" t="s">
        <v>107</v>
      </c>
      <c r="CX20" s="10" t="s">
        <v>108</v>
      </c>
      <c r="CY20" s="10" t="s">
        <v>110</v>
      </c>
      <c r="CZ20" s="10" t="s">
        <v>108</v>
      </c>
      <c r="DA20" s="10" t="s">
        <v>109</v>
      </c>
      <c r="DB20" s="10" t="s">
        <v>110</v>
      </c>
      <c r="DC20" s="10" t="s">
        <v>214</v>
      </c>
      <c r="DD20" s="10" t="s">
        <v>215</v>
      </c>
      <c r="DE20" s="10" t="s">
        <v>132</v>
      </c>
      <c r="DF20" s="10" t="s">
        <v>216</v>
      </c>
      <c r="DG20" s="10" t="s">
        <v>116</v>
      </c>
      <c r="DH20" s="10" t="s">
        <v>217</v>
      </c>
    </row>
    <row r="21" spans="1:112" x14ac:dyDescent="0.2">
      <c r="A21" s="10" t="s">
        <v>251</v>
      </c>
      <c r="B21" s="10">
        <v>21</v>
      </c>
      <c r="C21" s="10" t="s">
        <v>92</v>
      </c>
      <c r="D21" s="10" t="s">
        <v>218</v>
      </c>
      <c r="E21" s="10" t="s">
        <v>191</v>
      </c>
      <c r="F21" s="10">
        <v>3</v>
      </c>
      <c r="G21" s="10" t="s">
        <v>102</v>
      </c>
      <c r="H21" s="10" t="s">
        <v>119</v>
      </c>
      <c r="I21" s="10" t="s">
        <v>97</v>
      </c>
      <c r="J21" s="10" t="s">
        <v>97</v>
      </c>
      <c r="K21" s="10" t="s">
        <v>98</v>
      </c>
      <c r="L21" s="10" t="s">
        <v>97</v>
      </c>
      <c r="M21" s="10" t="s">
        <v>103</v>
      </c>
      <c r="N21" s="10" t="s">
        <v>102</v>
      </c>
      <c r="O21" s="10" t="s">
        <v>97</v>
      </c>
      <c r="P21" s="10" t="s">
        <v>102</v>
      </c>
      <c r="Q21" s="10" t="s">
        <v>103</v>
      </c>
      <c r="R21" s="10" t="s">
        <v>102</v>
      </c>
      <c r="S21" s="10" t="s">
        <v>119</v>
      </c>
      <c r="T21" s="10" t="s">
        <v>96</v>
      </c>
      <c r="U21" s="10" t="s">
        <v>103</v>
      </c>
      <c r="V21" s="10">
        <v>1</v>
      </c>
      <c r="W21" s="10">
        <v>0</v>
      </c>
      <c r="X21" s="10">
        <v>0</v>
      </c>
      <c r="Y21" s="10" t="s">
        <v>120</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t="s">
        <v>102</v>
      </c>
      <c r="AU21" s="10" t="s">
        <v>121</v>
      </c>
      <c r="AV21" s="10" t="s">
        <v>121</v>
      </c>
      <c r="AW21" s="10" t="s">
        <v>103</v>
      </c>
      <c r="AX21" s="10" t="s">
        <v>103</v>
      </c>
      <c r="AY21" s="10" t="s">
        <v>102</v>
      </c>
      <c r="AZ21" s="10" t="s">
        <v>102</v>
      </c>
      <c r="BA21" s="10" t="s">
        <v>102</v>
      </c>
      <c r="BB21" s="10" t="s">
        <v>121</v>
      </c>
      <c r="BC21" s="10" t="s">
        <v>121</v>
      </c>
      <c r="BD21" s="10" t="s">
        <v>98</v>
      </c>
      <c r="BE21" s="10" t="s">
        <v>103</v>
      </c>
      <c r="BF21" s="10">
        <v>5</v>
      </c>
      <c r="BG21" s="10">
        <v>5</v>
      </c>
      <c r="BH21" s="10">
        <v>7</v>
      </c>
      <c r="BI21" s="10">
        <v>7</v>
      </c>
      <c r="BJ21" s="10">
        <v>4</v>
      </c>
      <c r="BK21" s="10">
        <v>4</v>
      </c>
      <c r="BL21" s="10">
        <v>5</v>
      </c>
      <c r="BM21" s="10">
        <v>7</v>
      </c>
      <c r="BN21" s="10">
        <v>5</v>
      </c>
      <c r="BO21" s="10">
        <v>7</v>
      </c>
      <c r="BP21" s="10">
        <v>5</v>
      </c>
      <c r="BQ21" s="10">
        <v>6</v>
      </c>
      <c r="BR21" s="10">
        <v>4</v>
      </c>
      <c r="BS21" s="10">
        <v>6</v>
      </c>
      <c r="BT21" s="10">
        <v>7</v>
      </c>
      <c r="BU21" s="10">
        <v>4</v>
      </c>
      <c r="BV21" s="10" t="s">
        <v>104</v>
      </c>
      <c r="BW21" s="10" t="s">
        <v>104</v>
      </c>
      <c r="BX21" s="10" t="s">
        <v>104</v>
      </c>
      <c r="BY21" s="10" t="s">
        <v>105</v>
      </c>
      <c r="BZ21" s="10" t="s">
        <v>106</v>
      </c>
      <c r="CA21" s="10" t="s">
        <v>106</v>
      </c>
      <c r="CB21" s="10">
        <v>6</v>
      </c>
      <c r="CC21" s="10">
        <v>6</v>
      </c>
      <c r="CD21" s="10">
        <v>4</v>
      </c>
      <c r="CE21" s="10">
        <v>5</v>
      </c>
      <c r="CF21" s="10">
        <v>6</v>
      </c>
      <c r="CG21" s="10">
        <v>8</v>
      </c>
      <c r="CH21" s="10">
        <v>6</v>
      </c>
      <c r="CI21" s="10">
        <v>6</v>
      </c>
      <c r="CJ21" s="10">
        <v>6</v>
      </c>
      <c r="CK21" s="10">
        <v>6</v>
      </c>
      <c r="CL21" s="10">
        <v>3</v>
      </c>
      <c r="CM21" s="10">
        <v>7</v>
      </c>
      <c r="CN21" s="10" t="s">
        <v>107</v>
      </c>
      <c r="CO21" s="10" t="s">
        <v>108</v>
      </c>
      <c r="CP21" s="10" t="s">
        <v>109</v>
      </c>
      <c r="CQ21" s="10" t="s">
        <v>109</v>
      </c>
      <c r="CR21" s="10" t="s">
        <v>110</v>
      </c>
      <c r="CS21" s="10" t="s">
        <v>107</v>
      </c>
      <c r="CT21" s="10" t="s">
        <v>109</v>
      </c>
      <c r="CU21" s="10" t="s">
        <v>111</v>
      </c>
      <c r="CV21" s="10" t="s">
        <v>110</v>
      </c>
      <c r="CW21" s="10" t="s">
        <v>107</v>
      </c>
      <c r="CX21" s="10" t="s">
        <v>108</v>
      </c>
      <c r="CY21" s="10" t="s">
        <v>111</v>
      </c>
      <c r="CZ21" s="10" t="s">
        <v>107</v>
      </c>
      <c r="DA21" s="10" t="s">
        <v>109</v>
      </c>
      <c r="DB21" s="10" t="s">
        <v>107</v>
      </c>
      <c r="DC21" s="10" t="s">
        <v>129</v>
      </c>
      <c r="DD21" s="10" t="s">
        <v>219</v>
      </c>
      <c r="DE21" s="10" t="s">
        <v>114</v>
      </c>
      <c r="DF21" s="10" t="s">
        <v>220</v>
      </c>
      <c r="DG21" s="10" t="s">
        <v>114</v>
      </c>
      <c r="DH21" s="10" t="s">
        <v>221</v>
      </c>
    </row>
    <row r="22" spans="1:112" x14ac:dyDescent="0.2">
      <c r="A22" s="10" t="s">
        <v>252</v>
      </c>
      <c r="B22" s="10">
        <v>21</v>
      </c>
      <c r="C22" s="10" t="s">
        <v>92</v>
      </c>
      <c r="D22" s="10" t="s">
        <v>93</v>
      </c>
      <c r="E22" s="10" t="s">
        <v>222</v>
      </c>
      <c r="F22" s="10">
        <v>3</v>
      </c>
      <c r="G22" s="10" t="s">
        <v>102</v>
      </c>
      <c r="H22" s="10" t="s">
        <v>97</v>
      </c>
      <c r="I22" s="10" t="s">
        <v>103</v>
      </c>
      <c r="J22" s="10" t="s">
        <v>98</v>
      </c>
      <c r="K22" s="10" t="s">
        <v>119</v>
      </c>
      <c r="L22" s="10" t="s">
        <v>103</v>
      </c>
      <c r="M22" s="10" t="s">
        <v>102</v>
      </c>
      <c r="N22" s="10" t="s">
        <v>97</v>
      </c>
      <c r="O22" s="10" t="s">
        <v>97</v>
      </c>
      <c r="P22" s="10" t="s">
        <v>119</v>
      </c>
      <c r="Q22" s="10" t="s">
        <v>97</v>
      </c>
      <c r="R22" s="10" t="s">
        <v>103</v>
      </c>
      <c r="S22" s="10" t="s">
        <v>119</v>
      </c>
      <c r="T22" s="10" t="s">
        <v>97</v>
      </c>
      <c r="U22" s="10" t="s">
        <v>119</v>
      </c>
      <c r="V22" s="10">
        <v>0</v>
      </c>
      <c r="W22" s="10">
        <v>0</v>
      </c>
      <c r="X22" s="10">
        <v>0</v>
      </c>
      <c r="Y22" s="10" t="s">
        <v>161</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t="s">
        <v>121</v>
      </c>
      <c r="AU22" s="10" t="s">
        <v>103</v>
      </c>
      <c r="AV22" s="10" t="s">
        <v>102</v>
      </c>
      <c r="AW22" s="10" t="s">
        <v>103</v>
      </c>
      <c r="AX22" s="10" t="s">
        <v>121</v>
      </c>
      <c r="AY22" s="10" t="s">
        <v>121</v>
      </c>
      <c r="AZ22" s="10" t="s">
        <v>102</v>
      </c>
      <c r="BA22" s="10" t="s">
        <v>102</v>
      </c>
      <c r="BB22" s="10" t="s">
        <v>102</v>
      </c>
      <c r="BC22" s="10" t="s">
        <v>102</v>
      </c>
      <c r="BD22" s="10" t="s">
        <v>102</v>
      </c>
      <c r="BE22" s="10" t="s">
        <v>102</v>
      </c>
      <c r="BF22" s="10">
        <v>6</v>
      </c>
      <c r="BG22" s="10">
        <v>8</v>
      </c>
      <c r="BH22" s="10">
        <v>5</v>
      </c>
      <c r="BI22" s="10">
        <v>8</v>
      </c>
      <c r="BJ22" s="10">
        <v>2</v>
      </c>
      <c r="BK22" s="10">
        <v>2</v>
      </c>
      <c r="BL22" s="10">
        <v>6</v>
      </c>
      <c r="BM22" s="10">
        <v>0</v>
      </c>
      <c r="BN22" s="10">
        <v>5</v>
      </c>
      <c r="BO22" s="10">
        <v>8</v>
      </c>
      <c r="BP22" s="10">
        <v>7</v>
      </c>
      <c r="BQ22" s="10">
        <v>7</v>
      </c>
      <c r="BR22" s="10">
        <v>6</v>
      </c>
      <c r="BS22" s="10">
        <v>6</v>
      </c>
      <c r="BT22" s="10">
        <v>6</v>
      </c>
      <c r="BU22" s="10">
        <v>4</v>
      </c>
      <c r="BV22" s="10" t="s">
        <v>104</v>
      </c>
      <c r="BW22" s="10" t="s">
        <v>104</v>
      </c>
      <c r="BX22" s="10" t="s">
        <v>106</v>
      </c>
      <c r="BY22" s="10" t="s">
        <v>105</v>
      </c>
      <c r="BZ22" s="10" t="s">
        <v>106</v>
      </c>
      <c r="CA22" s="10" t="s">
        <v>106</v>
      </c>
      <c r="CB22" s="10">
        <v>8</v>
      </c>
      <c r="CC22" s="10">
        <v>6</v>
      </c>
      <c r="CD22" s="10">
        <v>3</v>
      </c>
      <c r="CE22" s="10">
        <v>7</v>
      </c>
      <c r="CF22" s="10">
        <v>7</v>
      </c>
      <c r="CG22" s="10">
        <v>8</v>
      </c>
      <c r="CH22" s="10">
        <v>8</v>
      </c>
      <c r="CI22" s="10">
        <v>7</v>
      </c>
      <c r="CJ22" s="10">
        <v>8</v>
      </c>
      <c r="CK22" s="10">
        <v>6</v>
      </c>
      <c r="CL22" s="10">
        <v>4</v>
      </c>
      <c r="CM22" s="10">
        <v>7</v>
      </c>
      <c r="CN22" s="10" t="s">
        <v>107</v>
      </c>
      <c r="CO22" s="10" t="s">
        <v>108</v>
      </c>
      <c r="CP22" s="10" t="s">
        <v>109</v>
      </c>
      <c r="CQ22" s="10" t="s">
        <v>109</v>
      </c>
      <c r="CR22" s="10" t="s">
        <v>110</v>
      </c>
      <c r="CS22" s="10" t="s">
        <v>107</v>
      </c>
      <c r="CT22" s="10" t="s">
        <v>108</v>
      </c>
      <c r="CU22" s="10" t="s">
        <v>111</v>
      </c>
      <c r="CV22" s="10" t="s">
        <v>108</v>
      </c>
      <c r="CW22" s="10" t="s">
        <v>109</v>
      </c>
      <c r="CX22" s="10" t="s">
        <v>108</v>
      </c>
      <c r="CY22" s="10" t="s">
        <v>110</v>
      </c>
      <c r="CZ22" s="10" t="s">
        <v>107</v>
      </c>
      <c r="DA22" s="10" t="s">
        <v>109</v>
      </c>
      <c r="DB22" s="10" t="s">
        <v>107</v>
      </c>
      <c r="DC22" s="10" t="s">
        <v>129</v>
      </c>
      <c r="DD22" s="10" t="s">
        <v>223</v>
      </c>
      <c r="DE22" s="10" t="s">
        <v>132</v>
      </c>
      <c r="DF22" s="10" t="s">
        <v>224</v>
      </c>
      <c r="DG22" s="10" t="s">
        <v>114</v>
      </c>
      <c r="DH22" s="10" t="s">
        <v>225</v>
      </c>
    </row>
    <row r="23" spans="1:112" x14ac:dyDescent="0.2">
      <c r="A23" s="10" t="s">
        <v>253</v>
      </c>
      <c r="B23" s="10">
        <v>20</v>
      </c>
      <c r="C23" s="10" t="s">
        <v>92</v>
      </c>
      <c r="D23" s="10" t="s">
        <v>226</v>
      </c>
      <c r="E23" s="10" t="s">
        <v>227</v>
      </c>
      <c r="F23" s="10">
        <v>3</v>
      </c>
      <c r="G23" s="10" t="s">
        <v>95</v>
      </c>
      <c r="H23" s="10" t="s">
        <v>95</v>
      </c>
      <c r="I23" s="10" t="s">
        <v>95</v>
      </c>
      <c r="J23" s="10" t="s">
        <v>95</v>
      </c>
      <c r="K23" s="10" t="s">
        <v>95</v>
      </c>
      <c r="L23" s="10" t="s">
        <v>98</v>
      </c>
      <c r="M23" s="10" t="s">
        <v>98</v>
      </c>
      <c r="N23" s="10" t="s">
        <v>95</v>
      </c>
      <c r="O23" s="10" t="s">
        <v>98</v>
      </c>
      <c r="P23" s="10" t="s">
        <v>97</v>
      </c>
      <c r="Q23" s="10" t="s">
        <v>95</v>
      </c>
      <c r="R23" s="10" t="s">
        <v>119</v>
      </c>
      <c r="S23" s="10" t="s">
        <v>102</v>
      </c>
      <c r="T23" s="10" t="s">
        <v>103</v>
      </c>
      <c r="U23" s="10" t="s">
        <v>119</v>
      </c>
      <c r="V23" s="10">
        <v>0</v>
      </c>
      <c r="W23" s="10">
        <v>0.5</v>
      </c>
      <c r="X23" s="10">
        <v>0</v>
      </c>
      <c r="Y23" s="10" t="s">
        <v>120</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t="s">
        <v>102</v>
      </c>
      <c r="AU23" s="10" t="s">
        <v>103</v>
      </c>
      <c r="AV23" s="10" t="s">
        <v>98</v>
      </c>
      <c r="AW23" s="10" t="s">
        <v>103</v>
      </c>
      <c r="AX23" s="10" t="s">
        <v>121</v>
      </c>
      <c r="AY23" s="10" t="s">
        <v>102</v>
      </c>
      <c r="AZ23" s="10" t="s">
        <v>102</v>
      </c>
      <c r="BA23" s="10" t="s">
        <v>102</v>
      </c>
      <c r="BB23" s="10" t="s">
        <v>98</v>
      </c>
      <c r="BC23" s="10" t="s">
        <v>98</v>
      </c>
      <c r="BD23" s="10" t="s">
        <v>98</v>
      </c>
      <c r="BE23" s="10" t="s">
        <v>98</v>
      </c>
      <c r="BF23" s="10">
        <v>10</v>
      </c>
      <c r="BG23" s="10">
        <v>7</v>
      </c>
      <c r="BH23" s="10">
        <v>9</v>
      </c>
      <c r="BI23" s="10">
        <v>8</v>
      </c>
      <c r="BJ23" s="10">
        <v>6</v>
      </c>
      <c r="BK23" s="10">
        <v>3</v>
      </c>
      <c r="BL23" s="10">
        <v>5</v>
      </c>
      <c r="BM23" s="10">
        <v>1</v>
      </c>
      <c r="BN23" s="10">
        <v>10</v>
      </c>
      <c r="BO23" s="10">
        <v>9</v>
      </c>
      <c r="BP23" s="10">
        <v>8</v>
      </c>
      <c r="BQ23" s="10">
        <v>1</v>
      </c>
      <c r="BR23" s="10">
        <v>10</v>
      </c>
      <c r="BS23" s="10">
        <v>8</v>
      </c>
      <c r="BT23" s="10">
        <v>0</v>
      </c>
      <c r="BU23" s="10">
        <v>0</v>
      </c>
      <c r="BV23" s="10" t="s">
        <v>104</v>
      </c>
      <c r="BW23" s="10" t="s">
        <v>104</v>
      </c>
      <c r="BX23" s="10" t="s">
        <v>106</v>
      </c>
      <c r="BY23" s="10" t="s">
        <v>154</v>
      </c>
      <c r="BZ23" s="10" t="s">
        <v>106</v>
      </c>
      <c r="CA23" s="10" t="s">
        <v>106</v>
      </c>
      <c r="CB23" s="10">
        <v>8</v>
      </c>
      <c r="CC23" s="10">
        <v>10</v>
      </c>
      <c r="CD23" s="10">
        <v>3</v>
      </c>
      <c r="CE23" s="10">
        <v>9</v>
      </c>
      <c r="CF23" s="10">
        <v>9</v>
      </c>
      <c r="CG23" s="10">
        <v>10</v>
      </c>
      <c r="CH23" s="10">
        <v>10</v>
      </c>
      <c r="CI23" s="10">
        <v>10</v>
      </c>
      <c r="CJ23" s="10">
        <v>7</v>
      </c>
      <c r="CK23" s="10">
        <v>9</v>
      </c>
      <c r="CL23" s="10">
        <v>0</v>
      </c>
      <c r="CM23" s="10">
        <v>10</v>
      </c>
      <c r="CN23" s="10" t="s">
        <v>107</v>
      </c>
      <c r="CO23" s="10" t="s">
        <v>111</v>
      </c>
      <c r="CP23" s="10" t="s">
        <v>110</v>
      </c>
      <c r="CQ23" s="10" t="s">
        <v>109</v>
      </c>
      <c r="CR23" s="10" t="s">
        <v>110</v>
      </c>
      <c r="CS23" s="10" t="s">
        <v>107</v>
      </c>
      <c r="CT23" s="10" t="s">
        <v>109</v>
      </c>
      <c r="CU23" s="10" t="s">
        <v>111</v>
      </c>
      <c r="CV23" s="10" t="s">
        <v>110</v>
      </c>
      <c r="CW23" s="10" t="s">
        <v>109</v>
      </c>
      <c r="CX23" s="10" t="s">
        <v>108</v>
      </c>
      <c r="CY23" s="10" t="s">
        <v>110</v>
      </c>
      <c r="CZ23" s="10" t="s">
        <v>108</v>
      </c>
      <c r="DA23" s="10" t="s">
        <v>109</v>
      </c>
      <c r="DB23" s="10" t="s">
        <v>110</v>
      </c>
      <c r="DC23" s="10" t="s">
        <v>129</v>
      </c>
      <c r="DD23" s="10" t="s">
        <v>228</v>
      </c>
      <c r="DE23" s="10" t="s">
        <v>132</v>
      </c>
      <c r="DF23" s="10" t="s">
        <v>229</v>
      </c>
      <c r="DG23" s="10" t="s">
        <v>114</v>
      </c>
      <c r="DH23" s="10" t="s">
        <v>230</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0C55-E309-AF47-83C4-A2A55C37628F}">
  <dimension ref="B4:J47"/>
  <sheetViews>
    <sheetView workbookViewId="0">
      <selection activeCell="E18" sqref="A1:XFD1048576"/>
    </sheetView>
  </sheetViews>
  <sheetFormatPr baseColWidth="10" defaultRowHeight="16" x14ac:dyDescent="0.2"/>
  <cols>
    <col min="1" max="6" width="10.83203125" style="10"/>
    <col min="7" max="7" width="47.6640625" style="10" bestFit="1" customWidth="1"/>
    <col min="8" max="16384" width="10.83203125" style="10"/>
  </cols>
  <sheetData>
    <row r="4" spans="2:10" x14ac:dyDescent="0.2">
      <c r="B4" s="4" t="s">
        <v>286</v>
      </c>
      <c r="C4" s="4"/>
      <c r="D4" s="4" t="s">
        <v>287</v>
      </c>
      <c r="E4" s="5"/>
      <c r="I4" s="3" t="s">
        <v>315</v>
      </c>
    </row>
    <row r="6" spans="2:10" x14ac:dyDescent="0.2">
      <c r="B6" s="10" t="s">
        <v>96</v>
      </c>
      <c r="C6" s="10">
        <v>1</v>
      </c>
      <c r="I6" s="10" t="s">
        <v>97</v>
      </c>
      <c r="J6" s="10">
        <v>1</v>
      </c>
    </row>
    <row r="7" spans="2:10" x14ac:dyDescent="0.2">
      <c r="B7" s="10" t="s">
        <v>97</v>
      </c>
      <c r="C7" s="10">
        <v>2</v>
      </c>
      <c r="I7" s="10" t="s">
        <v>103</v>
      </c>
      <c r="J7" s="10">
        <v>2</v>
      </c>
    </row>
    <row r="8" spans="2:10" x14ac:dyDescent="0.2">
      <c r="B8" s="10" t="s">
        <v>103</v>
      </c>
      <c r="C8" s="10">
        <v>3</v>
      </c>
      <c r="I8" s="10" t="s">
        <v>119</v>
      </c>
      <c r="J8" s="10">
        <v>3</v>
      </c>
    </row>
    <row r="9" spans="2:10" x14ac:dyDescent="0.2">
      <c r="B9" s="10" t="s">
        <v>119</v>
      </c>
      <c r="C9" s="10">
        <v>4</v>
      </c>
      <c r="I9" s="10" t="s">
        <v>102</v>
      </c>
      <c r="J9" s="10">
        <v>4</v>
      </c>
    </row>
    <row r="10" spans="2:10" x14ac:dyDescent="0.2">
      <c r="B10" s="10" t="s">
        <v>102</v>
      </c>
      <c r="C10" s="10">
        <v>5</v>
      </c>
      <c r="I10" s="10" t="s">
        <v>98</v>
      </c>
      <c r="J10" s="10">
        <v>5</v>
      </c>
    </row>
    <row r="11" spans="2:10" x14ac:dyDescent="0.2">
      <c r="B11" s="10" t="s">
        <v>98</v>
      </c>
      <c r="C11" s="10">
        <v>6</v>
      </c>
    </row>
    <row r="12" spans="2:10" x14ac:dyDescent="0.2">
      <c r="B12" s="10" t="s">
        <v>95</v>
      </c>
      <c r="C12" s="10">
        <v>7</v>
      </c>
    </row>
    <row r="15" spans="2:10" x14ac:dyDescent="0.2">
      <c r="B15" s="3" t="s">
        <v>288</v>
      </c>
      <c r="G15" s="3" t="s">
        <v>386</v>
      </c>
    </row>
    <row r="16" spans="2:10" x14ac:dyDescent="0.2">
      <c r="B16" s="10">
        <v>0</v>
      </c>
      <c r="C16" s="10">
        <v>1</v>
      </c>
      <c r="G16" s="10" t="s">
        <v>107</v>
      </c>
      <c r="H16" s="10" t="s">
        <v>405</v>
      </c>
    </row>
    <row r="17" spans="2:8" x14ac:dyDescent="0.2">
      <c r="B17" s="10">
        <v>1</v>
      </c>
      <c r="C17" s="10">
        <v>2</v>
      </c>
      <c r="G17" s="10" t="s">
        <v>108</v>
      </c>
      <c r="H17" s="10" t="s">
        <v>388</v>
      </c>
    </row>
    <row r="18" spans="2:8" x14ac:dyDescent="0.2">
      <c r="B18" s="10">
        <v>2</v>
      </c>
      <c r="C18" s="10">
        <v>3</v>
      </c>
      <c r="G18" s="10" t="s">
        <v>109</v>
      </c>
      <c r="H18" s="10" t="s">
        <v>389</v>
      </c>
    </row>
    <row r="19" spans="2:8" x14ac:dyDescent="0.2">
      <c r="B19" s="10">
        <v>3</v>
      </c>
      <c r="C19" s="10">
        <v>4</v>
      </c>
      <c r="G19" s="10" t="s">
        <v>110</v>
      </c>
      <c r="H19" s="10" t="s">
        <v>403</v>
      </c>
    </row>
    <row r="20" spans="2:8" x14ac:dyDescent="0.2">
      <c r="B20" s="16">
        <v>45050</v>
      </c>
      <c r="C20" s="10">
        <v>5</v>
      </c>
      <c r="G20" s="10" t="s">
        <v>187</v>
      </c>
      <c r="H20" s="10" t="s">
        <v>387</v>
      </c>
    </row>
    <row r="21" spans="2:8" x14ac:dyDescent="0.2">
      <c r="B21" s="16">
        <v>45175</v>
      </c>
      <c r="C21" s="10">
        <v>6</v>
      </c>
      <c r="G21" s="10" t="s">
        <v>111</v>
      </c>
      <c r="H21" s="10" t="s">
        <v>404</v>
      </c>
    </row>
    <row r="22" spans="2:8" x14ac:dyDescent="0.2">
      <c r="B22" s="10" t="s">
        <v>99</v>
      </c>
      <c r="C22" s="10">
        <v>7</v>
      </c>
    </row>
    <row r="24" spans="2:8" x14ac:dyDescent="0.2">
      <c r="B24" s="3" t="s">
        <v>289</v>
      </c>
    </row>
    <row r="25" spans="2:8" x14ac:dyDescent="0.2">
      <c r="B25" s="10">
        <v>0</v>
      </c>
      <c r="C25" s="10">
        <v>1</v>
      </c>
    </row>
    <row r="26" spans="2:8" x14ac:dyDescent="0.2">
      <c r="B26" s="10">
        <v>0.5</v>
      </c>
      <c r="C26" s="10">
        <v>2</v>
      </c>
    </row>
    <row r="27" spans="2:8" x14ac:dyDescent="0.2">
      <c r="B27" s="10">
        <v>1</v>
      </c>
      <c r="C27" s="10">
        <v>3</v>
      </c>
    </row>
    <row r="28" spans="2:8" x14ac:dyDescent="0.2">
      <c r="B28" s="10">
        <v>1.5</v>
      </c>
      <c r="C28" s="10">
        <v>4</v>
      </c>
      <c r="G28" s="3" t="s">
        <v>406</v>
      </c>
    </row>
    <row r="29" spans="2:8" x14ac:dyDescent="0.2">
      <c r="B29" s="10">
        <v>2</v>
      </c>
      <c r="C29" s="10">
        <v>5</v>
      </c>
      <c r="G29" s="10" t="s">
        <v>122</v>
      </c>
      <c r="H29" s="10" t="s">
        <v>409</v>
      </c>
    </row>
    <row r="30" spans="2:8" x14ac:dyDescent="0.2">
      <c r="B30" s="16">
        <v>45019</v>
      </c>
      <c r="C30" s="10">
        <v>6</v>
      </c>
      <c r="G30" s="10" t="s">
        <v>214</v>
      </c>
      <c r="H30" s="10" t="s">
        <v>410</v>
      </c>
    </row>
    <row r="31" spans="2:8" x14ac:dyDescent="0.2">
      <c r="B31" s="10" t="s">
        <v>160</v>
      </c>
      <c r="C31" s="10">
        <v>7</v>
      </c>
      <c r="G31" s="10" t="s">
        <v>129</v>
      </c>
      <c r="H31" s="10" t="s">
        <v>411</v>
      </c>
    </row>
    <row r="32" spans="2:8" x14ac:dyDescent="0.2">
      <c r="G32" s="10" t="s">
        <v>135</v>
      </c>
      <c r="H32" s="10" t="s">
        <v>413</v>
      </c>
    </row>
    <row r="33" spans="2:8" x14ac:dyDescent="0.2">
      <c r="G33" s="10" t="s">
        <v>112</v>
      </c>
      <c r="H33" s="10" t="s">
        <v>412</v>
      </c>
    </row>
    <row r="34" spans="2:8" x14ac:dyDescent="0.2">
      <c r="B34" s="3" t="s">
        <v>290</v>
      </c>
    </row>
    <row r="35" spans="2:8" x14ac:dyDescent="0.2">
      <c r="B35" s="10">
        <v>0</v>
      </c>
      <c r="C35" s="10">
        <v>1</v>
      </c>
      <c r="G35" s="3" t="s">
        <v>407</v>
      </c>
    </row>
    <row r="36" spans="2:8" x14ac:dyDescent="0.2">
      <c r="B36" s="10">
        <v>1</v>
      </c>
      <c r="C36" s="10">
        <v>2</v>
      </c>
      <c r="G36" s="10" t="s">
        <v>132</v>
      </c>
      <c r="H36" s="10" t="s">
        <v>409</v>
      </c>
    </row>
    <row r="37" spans="2:8" x14ac:dyDescent="0.2">
      <c r="B37" s="10">
        <v>2</v>
      </c>
      <c r="C37" s="10">
        <v>3</v>
      </c>
      <c r="G37" s="10" t="s">
        <v>197</v>
      </c>
      <c r="H37" s="10" t="s">
        <v>410</v>
      </c>
    </row>
    <row r="38" spans="2:8" x14ac:dyDescent="0.2">
      <c r="B38" s="10">
        <v>3</v>
      </c>
      <c r="C38" s="10">
        <v>4</v>
      </c>
      <c r="G38" s="10" t="s">
        <v>148</v>
      </c>
      <c r="H38" s="10" t="s">
        <v>411</v>
      </c>
    </row>
    <row r="39" spans="2:8" x14ac:dyDescent="0.2">
      <c r="B39" s="10">
        <v>4</v>
      </c>
      <c r="C39" s="10">
        <v>5</v>
      </c>
      <c r="G39" s="10" t="s">
        <v>114</v>
      </c>
      <c r="H39" s="10" t="s">
        <v>413</v>
      </c>
    </row>
    <row r="40" spans="2:8" x14ac:dyDescent="0.2">
      <c r="B40" s="10">
        <v>5</v>
      </c>
      <c r="C40" s="10">
        <v>6</v>
      </c>
      <c r="G40" s="10" t="s">
        <v>116</v>
      </c>
      <c r="H40" s="10" t="s">
        <v>412</v>
      </c>
    </row>
    <row r="41" spans="2:8" x14ac:dyDescent="0.2">
      <c r="B41" s="10" t="s">
        <v>100</v>
      </c>
      <c r="C41" s="10">
        <v>7</v>
      </c>
    </row>
    <row r="42" spans="2:8" x14ac:dyDescent="0.2">
      <c r="G42" s="3" t="s">
        <v>408</v>
      </c>
    </row>
    <row r="43" spans="2:8" x14ac:dyDescent="0.2">
      <c r="G43" s="10" t="s">
        <v>132</v>
      </c>
      <c r="H43" s="10" t="s">
        <v>409</v>
      </c>
    </row>
    <row r="44" spans="2:8" x14ac:dyDescent="0.2">
      <c r="G44" s="10" t="s">
        <v>197</v>
      </c>
      <c r="H44" s="10" t="s">
        <v>410</v>
      </c>
    </row>
    <row r="45" spans="2:8" x14ac:dyDescent="0.2">
      <c r="G45" s="10" t="s">
        <v>148</v>
      </c>
      <c r="H45" s="10" t="s">
        <v>411</v>
      </c>
    </row>
    <row r="46" spans="2:8" x14ac:dyDescent="0.2">
      <c r="G46" s="10" t="s">
        <v>114</v>
      </c>
      <c r="H46" s="10" t="s">
        <v>413</v>
      </c>
    </row>
    <row r="47" spans="2:8" x14ac:dyDescent="0.2">
      <c r="G47" s="10" t="s">
        <v>116</v>
      </c>
      <c r="H47" s="10" t="s">
        <v>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6938-F568-8F4B-9652-E80194326F7A}">
  <dimension ref="A1:DV23"/>
  <sheetViews>
    <sheetView topLeftCell="CR1" zoomScale="50" workbookViewId="0">
      <selection activeCell="DG32" sqref="DG32"/>
    </sheetView>
  </sheetViews>
  <sheetFormatPr baseColWidth="10" defaultRowHeight="16" x14ac:dyDescent="0.2"/>
  <cols>
    <col min="1" max="1" width="10" bestFit="1" customWidth="1"/>
    <col min="2" max="2" width="4.33203125" bestFit="1" customWidth="1"/>
    <col min="3" max="3" width="10.1640625" bestFit="1" customWidth="1"/>
  </cols>
  <sheetData>
    <row r="1" spans="1:126" s="2" customFormat="1" ht="376" x14ac:dyDescent="0.2">
      <c r="A1" s="8" t="s">
        <v>231</v>
      </c>
      <c r="B1" s="8" t="s">
        <v>255</v>
      </c>
      <c r="C1" s="8" t="s">
        <v>256</v>
      </c>
      <c r="D1" s="8" t="s">
        <v>262</v>
      </c>
      <c r="E1" s="8" t="s">
        <v>261</v>
      </c>
      <c r="F1" s="8" t="s">
        <v>266</v>
      </c>
      <c r="G1" s="8" t="s">
        <v>267</v>
      </c>
      <c r="H1" s="8" t="s">
        <v>268</v>
      </c>
      <c r="I1" s="8" t="s">
        <v>269</v>
      </c>
      <c r="J1" s="8" t="s">
        <v>270</v>
      </c>
      <c r="K1" s="8" t="s">
        <v>271</v>
      </c>
      <c r="L1" s="8" t="s">
        <v>272</v>
      </c>
      <c r="M1" s="8" t="s">
        <v>273</v>
      </c>
      <c r="N1" s="8" t="s">
        <v>274</v>
      </c>
      <c r="O1" s="8" t="s">
        <v>275</v>
      </c>
      <c r="P1" s="8" t="s">
        <v>276</v>
      </c>
      <c r="Q1" s="8" t="s">
        <v>277</v>
      </c>
      <c r="R1" s="8" t="s">
        <v>278</v>
      </c>
      <c r="S1" s="8" t="s">
        <v>279</v>
      </c>
      <c r="T1" s="8" t="s">
        <v>280</v>
      </c>
      <c r="U1" s="8" t="s">
        <v>281</v>
      </c>
      <c r="V1" s="8" t="s">
        <v>282</v>
      </c>
      <c r="W1" s="8" t="s">
        <v>283</v>
      </c>
      <c r="X1" s="8" t="s">
        <v>284</v>
      </c>
      <c r="Y1" s="17" t="s">
        <v>285</v>
      </c>
      <c r="Z1" s="8"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8" t="s">
        <v>42</v>
      </c>
      <c r="AS1" s="8" t="s">
        <v>43</v>
      </c>
      <c r="AT1" s="8" t="s">
        <v>303</v>
      </c>
      <c r="AU1" s="8" t="s">
        <v>304</v>
      </c>
      <c r="AV1" s="8" t="s">
        <v>305</v>
      </c>
      <c r="AW1" s="8" t="s">
        <v>306</v>
      </c>
      <c r="AX1" s="8" t="s">
        <v>307</v>
      </c>
      <c r="AY1" s="8" t="s">
        <v>308</v>
      </c>
      <c r="AZ1" s="8" t="s">
        <v>309</v>
      </c>
      <c r="BA1" s="8" t="s">
        <v>310</v>
      </c>
      <c r="BB1" s="8" t="s">
        <v>311</v>
      </c>
      <c r="BC1" s="8" t="s">
        <v>312</v>
      </c>
      <c r="BD1" s="8" t="s">
        <v>313</v>
      </c>
      <c r="BE1" s="8" t="s">
        <v>314</v>
      </c>
      <c r="BF1" s="8" t="s">
        <v>318</v>
      </c>
      <c r="BG1" s="8" t="s">
        <v>317</v>
      </c>
      <c r="BH1" s="8" t="s">
        <v>319</v>
      </c>
      <c r="BI1" s="8" t="s">
        <v>320</v>
      </c>
      <c r="BJ1" s="8" t="s">
        <v>321</v>
      </c>
      <c r="BK1" s="8" t="s">
        <v>322</v>
      </c>
      <c r="BL1" s="8" t="s">
        <v>323</v>
      </c>
      <c r="BM1" s="8" t="s">
        <v>324</v>
      </c>
      <c r="BN1" s="8" t="s">
        <v>325</v>
      </c>
      <c r="BO1" s="8" t="s">
        <v>326</v>
      </c>
      <c r="BP1" s="8" t="s">
        <v>327</v>
      </c>
      <c r="BQ1" s="8" t="s">
        <v>328</v>
      </c>
      <c r="BR1" s="8" t="s">
        <v>329</v>
      </c>
      <c r="BS1" s="8" t="s">
        <v>330</v>
      </c>
      <c r="BT1" s="8" t="s">
        <v>331</v>
      </c>
      <c r="BU1" s="8" t="s">
        <v>332</v>
      </c>
      <c r="BV1" s="8" t="s">
        <v>72</v>
      </c>
      <c r="BW1" s="8" t="s">
        <v>72</v>
      </c>
      <c r="BX1" s="8" t="s">
        <v>72</v>
      </c>
      <c r="BY1" s="8" t="s">
        <v>72</v>
      </c>
      <c r="BZ1" s="8" t="s">
        <v>72</v>
      </c>
      <c r="CA1" s="8" t="s">
        <v>72</v>
      </c>
      <c r="CB1" s="8" t="s">
        <v>374</v>
      </c>
      <c r="CC1" s="8" t="s">
        <v>375</v>
      </c>
      <c r="CD1" s="8" t="s">
        <v>376</v>
      </c>
      <c r="CE1" s="8" t="s">
        <v>377</v>
      </c>
      <c r="CF1" s="8" t="s">
        <v>378</v>
      </c>
      <c r="CG1" s="8" t="s">
        <v>379</v>
      </c>
      <c r="CH1" s="8" t="s">
        <v>384</v>
      </c>
      <c r="CI1" s="8" t="s">
        <v>385</v>
      </c>
      <c r="CJ1" s="8" t="s">
        <v>380</v>
      </c>
      <c r="CK1" s="8" t="s">
        <v>381</v>
      </c>
      <c r="CL1" s="8" t="s">
        <v>382</v>
      </c>
      <c r="CM1" s="8" t="s">
        <v>383</v>
      </c>
      <c r="CN1" s="8" t="s">
        <v>85</v>
      </c>
      <c r="CO1" s="8" t="s">
        <v>85</v>
      </c>
      <c r="CP1" s="8" t="s">
        <v>85</v>
      </c>
      <c r="CQ1" s="8" t="s">
        <v>85</v>
      </c>
      <c r="CR1" s="8" t="s">
        <v>85</v>
      </c>
      <c r="CS1" s="8" t="s">
        <v>85</v>
      </c>
      <c r="CT1" s="8" t="s">
        <v>85</v>
      </c>
      <c r="CU1" s="8" t="s">
        <v>85</v>
      </c>
      <c r="CV1" s="8" t="s">
        <v>85</v>
      </c>
      <c r="CW1" s="8" t="s">
        <v>85</v>
      </c>
      <c r="CX1" s="8" t="s">
        <v>85</v>
      </c>
      <c r="CY1" s="8" t="s">
        <v>85</v>
      </c>
      <c r="CZ1" s="8" t="s">
        <v>85</v>
      </c>
      <c r="DA1" s="8" t="s">
        <v>85</v>
      </c>
      <c r="DB1" s="8" t="s">
        <v>85</v>
      </c>
      <c r="DC1" s="8" t="s">
        <v>392</v>
      </c>
      <c r="DD1" s="8" t="s">
        <v>393</v>
      </c>
      <c r="DE1" s="8" t="s">
        <v>394</v>
      </c>
      <c r="DF1" s="8" t="s">
        <v>395</v>
      </c>
      <c r="DG1" s="8" t="s">
        <v>396</v>
      </c>
      <c r="DH1" s="8" t="s">
        <v>397</v>
      </c>
      <c r="DI1" s="8" t="s">
        <v>391</v>
      </c>
      <c r="DJ1" s="8" t="s">
        <v>398</v>
      </c>
      <c r="DK1" s="8" t="s">
        <v>399</v>
      </c>
      <c r="DL1" s="8" t="s">
        <v>400</v>
      </c>
      <c r="DM1" s="8" t="s">
        <v>401</v>
      </c>
      <c r="DN1" s="8" t="s">
        <v>402</v>
      </c>
      <c r="DO1" s="8" t="s">
        <v>390</v>
      </c>
      <c r="DP1" s="8" t="s">
        <v>86</v>
      </c>
      <c r="DQ1" s="8" t="s">
        <v>87</v>
      </c>
      <c r="DR1" s="8" t="s">
        <v>88</v>
      </c>
      <c r="DS1" s="8" t="s">
        <v>89</v>
      </c>
      <c r="DT1" s="8" t="s">
        <v>90</v>
      </c>
      <c r="DU1" s="8" t="s">
        <v>91</v>
      </c>
      <c r="DV1" s="8" t="s">
        <v>264</v>
      </c>
    </row>
    <row r="2" spans="1:126" x14ac:dyDescent="0.2">
      <c r="A2" s="10" t="s">
        <v>232</v>
      </c>
      <c r="B2" s="10">
        <v>21</v>
      </c>
      <c r="C2" s="10" t="s">
        <v>92</v>
      </c>
      <c r="D2" s="10" t="s">
        <v>257</v>
      </c>
      <c r="E2" s="10" t="s">
        <v>258</v>
      </c>
      <c r="F2" s="10">
        <v>2</v>
      </c>
      <c r="G2" s="10">
        <f>VLOOKUP('Raw Data'!G2,'Keys '!$B$6:$C$12,2,FALSE)</f>
        <v>7</v>
      </c>
      <c r="H2" s="10">
        <f>VLOOKUP('Raw Data'!H2,'Keys '!$B$6:$C$12,2,FALSE)</f>
        <v>7</v>
      </c>
      <c r="I2" s="10">
        <f>VLOOKUP('Raw Data'!I2,'Keys '!$B$6:$C$12,2,FALSE)</f>
        <v>7</v>
      </c>
      <c r="J2" s="10">
        <f>VLOOKUP('Raw Data'!J2,'Keys '!$B$6:$C$12,2,FALSE)</f>
        <v>1</v>
      </c>
      <c r="K2" s="10">
        <f>VLOOKUP('Raw Data'!K2,'Keys '!$B$6:$C$12,2,FALSE)</f>
        <v>7</v>
      </c>
      <c r="L2" s="10">
        <f>VLOOKUP('Raw Data'!L2,'Keys '!$B$6:$C$12,2,FALSE)</f>
        <v>7</v>
      </c>
      <c r="M2" s="10">
        <f>VLOOKUP('Raw Data'!M2,'Keys '!$B$6:$C$12,2,FALSE)</f>
        <v>2</v>
      </c>
      <c r="N2" s="10">
        <f>VLOOKUP('Raw Data'!N2,'Keys '!$B$6:$C$12,2,FALSE)</f>
        <v>1</v>
      </c>
      <c r="O2" s="10">
        <f>VLOOKUP('Raw Data'!O2,'Keys '!$B$6:$C$12,2,FALSE)</f>
        <v>7</v>
      </c>
      <c r="P2" s="10">
        <f>VLOOKUP('Raw Data'!P2,'Keys '!$B$6:$C$12,2,FALSE)</f>
        <v>2</v>
      </c>
      <c r="Q2" s="10">
        <f>VLOOKUP('Raw Data'!Q2,'Keys '!$B$6:$C$12,2,FALSE)</f>
        <v>7</v>
      </c>
      <c r="R2" s="10">
        <f>VLOOKUP('Raw Data'!R2,'Keys '!$B$6:$C$12,2,FALSE)</f>
        <v>6</v>
      </c>
      <c r="S2" s="10">
        <f>VLOOKUP('Raw Data'!S2,'Keys '!$B$6:$C$12,2,FALSE)</f>
        <v>6</v>
      </c>
      <c r="T2" s="10">
        <f>VLOOKUP('Raw Data'!T2,'Keys '!$B$6:$C$12,2,FALSE)</f>
        <v>6</v>
      </c>
      <c r="U2" s="10">
        <f>VLOOKUP('Raw Data'!U2,'Keys '!$B$6:$C$12,2,FALSE)</f>
        <v>1</v>
      </c>
      <c r="V2" s="10">
        <f>VLOOKUP('Raw Data'!V2,'Keys '!$B$16:$C$22,2,FALSE)</f>
        <v>7</v>
      </c>
      <c r="W2" s="18">
        <f>VLOOKUP('Raw Data'!W2,'Keys '!$B$25:$C$31,2,FALSE)</f>
        <v>6</v>
      </c>
      <c r="X2" s="10">
        <f>VLOOKUP('Raw Data'!X2,'Keys '!$B$35:$C$41,2,FALSE)</f>
        <v>7</v>
      </c>
      <c r="Y2" s="10" t="s">
        <v>161</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f>VLOOKUP('Raw Data'!AT2,'Keys '!$I$6:$J$10,2,FALSE)</f>
        <v>4</v>
      </c>
      <c r="AU2" s="10">
        <f>VLOOKUP('Raw Data'!AU2,'Keys '!$I$6:$J$10,2,FALSE)</f>
        <v>1</v>
      </c>
      <c r="AV2" s="10">
        <f>VLOOKUP('Raw Data'!AV2,'Keys '!$I$6:$J$10,2,FALSE)</f>
        <v>5</v>
      </c>
      <c r="AW2" s="10">
        <f>VLOOKUP('Raw Data'!AW2,'Keys '!$I$6:$J$10,2,FALSE)</f>
        <v>2</v>
      </c>
      <c r="AX2" s="10">
        <f>VLOOKUP('Raw Data'!AX2,'Keys '!$I$6:$J$10,2,FALSE)</f>
        <v>2</v>
      </c>
      <c r="AY2" s="10">
        <f>VLOOKUP('Raw Data'!AY2,'Keys '!$I$6:$J$10,2,FALSE)</f>
        <v>4</v>
      </c>
      <c r="AZ2" s="10">
        <f>VLOOKUP('Raw Data'!AZ2,'Keys '!$I$6:$J$10,2,FALSE)</f>
        <v>4</v>
      </c>
      <c r="BA2" s="10">
        <f>VLOOKUP('Raw Data'!BA2,'Keys '!$I$6:$J$10,2,FALSE)</f>
        <v>4</v>
      </c>
      <c r="BB2" s="10">
        <f>VLOOKUP('Raw Data'!BB2,'Keys '!$I$6:$J$10,2,FALSE)</f>
        <v>2</v>
      </c>
      <c r="BC2" s="10">
        <f>VLOOKUP('Raw Data'!BC2,'Keys '!$I$6:$J$10,2,FALSE)</f>
        <v>2</v>
      </c>
      <c r="BD2" s="10">
        <f>VLOOKUP('Raw Data'!BD2,'Keys '!$I$6:$J$10,2,FALSE)</f>
        <v>4</v>
      </c>
      <c r="BE2" s="10">
        <f>VLOOKUP('Raw Data'!BE2,'Keys '!$I$6:$J$10,2,FALSE)</f>
        <v>4</v>
      </c>
      <c r="BF2" s="10">
        <v>8</v>
      </c>
      <c r="BG2" s="10">
        <v>3</v>
      </c>
      <c r="BH2" s="10">
        <v>8</v>
      </c>
      <c r="BI2" s="10">
        <v>7</v>
      </c>
      <c r="BJ2" s="10">
        <v>4</v>
      </c>
      <c r="BK2" s="10">
        <v>5</v>
      </c>
      <c r="BL2" s="10">
        <v>6</v>
      </c>
      <c r="BM2" s="10">
        <v>5</v>
      </c>
      <c r="BN2" s="10">
        <v>8</v>
      </c>
      <c r="BO2" s="10">
        <v>8</v>
      </c>
      <c r="BP2" s="10">
        <v>8</v>
      </c>
      <c r="BQ2" s="10">
        <v>2</v>
      </c>
      <c r="BR2" s="10">
        <v>6</v>
      </c>
      <c r="BS2" s="10">
        <v>7</v>
      </c>
      <c r="BT2" s="10">
        <v>2</v>
      </c>
      <c r="BU2" s="10">
        <v>2</v>
      </c>
      <c r="BV2" s="10" t="s">
        <v>104</v>
      </c>
      <c r="BW2" s="10" t="s">
        <v>104</v>
      </c>
      <c r="BX2" s="10" t="s">
        <v>104</v>
      </c>
      <c r="BY2" s="10" t="s">
        <v>105</v>
      </c>
      <c r="BZ2" s="10" t="s">
        <v>105</v>
      </c>
      <c r="CA2" s="10" t="s">
        <v>106</v>
      </c>
      <c r="CB2" s="10">
        <v>8</v>
      </c>
      <c r="CC2" s="10">
        <v>8</v>
      </c>
      <c r="CD2" s="10">
        <v>5</v>
      </c>
      <c r="CE2" s="10">
        <v>6</v>
      </c>
      <c r="CF2" s="10">
        <v>9</v>
      </c>
      <c r="CG2" s="10">
        <v>9</v>
      </c>
      <c r="CH2" s="10">
        <v>9</v>
      </c>
      <c r="CI2" s="10">
        <v>7</v>
      </c>
      <c r="CJ2" s="10">
        <v>8</v>
      </c>
      <c r="CK2" s="10">
        <v>9</v>
      </c>
      <c r="CL2" s="10">
        <v>5</v>
      </c>
      <c r="CM2" s="10">
        <v>7</v>
      </c>
      <c r="CN2" s="10" t="str">
        <f>VLOOKUP('Raw Data'!CN2,'Keys '!$G$16:$H$21,2,FALSE)</f>
        <v>Exploration</v>
      </c>
      <c r="CO2" s="10" t="str">
        <f>VLOOKUP('Raw Data'!CO2,'Keys '!$G$16:$H$21,2,FALSE)</f>
        <v>Expressiveness</v>
      </c>
      <c r="CP2" s="10" t="str">
        <f>VLOOKUP('Raw Data'!CP2,'Keys '!$G$16:$H$21,2,FALSE)</f>
        <v>Immersion</v>
      </c>
      <c r="CQ2" s="10" t="str">
        <f>VLOOKUP('Raw Data'!CQ2,'Keys '!$G$16:$H$21,2,FALSE)</f>
        <v>Immersion</v>
      </c>
      <c r="CR2" s="10" t="str">
        <f>VLOOKUP('Raw Data'!CR2,'Keys '!$G$16:$H$21,2,FALSE)</f>
        <v>Enjoyment</v>
      </c>
      <c r="CS2" s="10" t="str">
        <f>VLOOKUP('Raw Data'!CS2,'Keys '!$G$16:$H$21,2,FALSE)</f>
        <v>Exploration</v>
      </c>
      <c r="CT2" s="10" t="str">
        <f>VLOOKUP('Raw Data'!CT2,'Keys '!$G$16:$H$21,2,FALSE)</f>
        <v>Expressiveness</v>
      </c>
      <c r="CU2" s="10" t="str">
        <f>VLOOKUP('Raw Data'!CU2,'Keys '!$G$16:$H$21,2,FALSE)</f>
        <v>Results Worth Effort</v>
      </c>
      <c r="CV2" s="10" t="str">
        <f>VLOOKUP('Raw Data'!CV2,'Keys '!$G$16:$H$21,2,FALSE)</f>
        <v>Expressiveness</v>
      </c>
      <c r="CW2" s="10" t="str">
        <f>VLOOKUP('Raw Data'!CW2,'Keys '!$G$16:$H$21,2,FALSE)</f>
        <v>Immersion</v>
      </c>
      <c r="CX2" s="10" t="str">
        <f>VLOOKUP('Raw Data'!CX2,'Keys '!$G$16:$H$21,2,FALSE)</f>
        <v>Expressiveness</v>
      </c>
      <c r="CY2" s="10" t="str">
        <f>VLOOKUP('Raw Data'!CY2,'Keys '!$G$16:$H$21,2,FALSE)</f>
        <v>Enjoyment</v>
      </c>
      <c r="CZ2" s="10" t="str">
        <f>VLOOKUP('Raw Data'!CZ2,'Keys '!$G$16:$H$21,2,FALSE)</f>
        <v>Exploration</v>
      </c>
      <c r="DA2" s="10" t="str">
        <f>VLOOKUP('Raw Data'!DA2,'Keys '!$G$16:$H$21,2,FALSE)</f>
        <v>Immersion</v>
      </c>
      <c r="DB2" s="10" t="str">
        <f>VLOOKUP('Raw Data'!DB2,'Keys '!$G$16:$H$21,2,FALSE)</f>
        <v>Exploration</v>
      </c>
      <c r="DC2" s="10">
        <f>AVERAGE(CE2,CH2)</f>
        <v>7.5</v>
      </c>
      <c r="DD2" s="10">
        <f>AVERAGE(CB2+CJ2)</f>
        <v>16</v>
      </c>
      <c r="DE2" s="10">
        <f>AVERAGE(CI2,CC2)</f>
        <v>7.5</v>
      </c>
      <c r="DF2" s="10">
        <f>AVERAGE(CL2,CD2)</f>
        <v>5</v>
      </c>
      <c r="DG2" s="10">
        <f>AVERAGE(CK2,CF2)</f>
        <v>9</v>
      </c>
      <c r="DH2" s="10">
        <f>AVERAGE(CM2,CG2)</f>
        <v>8</v>
      </c>
      <c r="DI2" s="10">
        <f>COUNTIF(CN2:DB2,"Enjoyment")</f>
        <v>2</v>
      </c>
      <c r="DJ2" s="10">
        <f>COUNTIF(CN2:DB2,"Results Worth Effort")</f>
        <v>1</v>
      </c>
      <c r="DK2" s="10">
        <f>COUNTIF(CN2:DB2,"Exploration")</f>
        <v>4</v>
      </c>
      <c r="DL2" s="10">
        <f>COUNTIF(CN2:DB2,"Collaboration")</f>
        <v>0</v>
      </c>
      <c r="DM2" s="10">
        <f>COUNTIF(CN2:DB2,"Expressiveness")</f>
        <v>4</v>
      </c>
      <c r="DN2" s="10">
        <f>COUNTIF(CN2:DB2,"Immersion")</f>
        <v>4</v>
      </c>
      <c r="DO2" s="19">
        <f>((CB2+CJ2)*DJ2 + (CC2+CI2)*DK2+(CD2+CL2)*DL2+(CE2+CH2)*DI2+(CF2+CK2)*DM2+(CG2+CM2)*DN2) / 3</f>
        <v>80.666666666666671</v>
      </c>
      <c r="DP2" s="10" t="s">
        <v>112</v>
      </c>
      <c r="DQ2" s="10" t="s">
        <v>113</v>
      </c>
      <c r="DR2" s="10" t="s">
        <v>114</v>
      </c>
      <c r="DS2" s="10" t="s">
        <v>115</v>
      </c>
      <c r="DT2" s="10" t="s">
        <v>116</v>
      </c>
      <c r="DU2" s="10" t="s">
        <v>117</v>
      </c>
      <c r="DV2" s="10"/>
    </row>
    <row r="3" spans="1:126" x14ac:dyDescent="0.2">
      <c r="A3" s="10" t="s">
        <v>233</v>
      </c>
      <c r="B3" s="10">
        <v>21</v>
      </c>
      <c r="C3" s="10" t="s">
        <v>92</v>
      </c>
      <c r="D3" s="10" t="s">
        <v>257</v>
      </c>
      <c r="E3" s="10" t="s">
        <v>258</v>
      </c>
      <c r="F3" s="10">
        <v>3</v>
      </c>
      <c r="G3" s="10">
        <f>VLOOKUP('Raw Data'!G3,'Keys '!$B$6:$C$12,2,FALSE)</f>
        <v>5</v>
      </c>
      <c r="H3" s="10">
        <f>VLOOKUP('Raw Data'!H3,'Keys '!$B$6:$C$12,2,FALSE)</f>
        <v>6</v>
      </c>
      <c r="I3" s="10">
        <f>VLOOKUP('Raw Data'!I3,'Keys '!$B$6:$C$12,2,FALSE)</f>
        <v>1</v>
      </c>
      <c r="J3" s="10">
        <f>VLOOKUP('Raw Data'!J3,'Keys '!$B$6:$C$12,2,FALSE)</f>
        <v>7</v>
      </c>
      <c r="K3" s="10">
        <f>VLOOKUP('Raw Data'!K3,'Keys '!$B$6:$C$12,2,FALSE)</f>
        <v>6</v>
      </c>
      <c r="L3" s="10">
        <f>VLOOKUP('Raw Data'!L3,'Keys '!$B$6:$C$12,2,FALSE)</f>
        <v>1</v>
      </c>
      <c r="M3" s="10">
        <f>VLOOKUP('Raw Data'!M3,'Keys '!$B$6:$C$12,2,FALSE)</f>
        <v>2</v>
      </c>
      <c r="N3" s="10">
        <f>VLOOKUP('Raw Data'!N3,'Keys '!$B$6:$C$12,2,FALSE)</f>
        <v>1</v>
      </c>
      <c r="O3" s="10">
        <f>VLOOKUP('Raw Data'!O3,'Keys '!$B$6:$C$12,2,FALSE)</f>
        <v>5</v>
      </c>
      <c r="P3" s="10">
        <f>VLOOKUP('Raw Data'!P3,'Keys '!$B$6:$C$12,2,FALSE)</f>
        <v>3</v>
      </c>
      <c r="Q3" s="10">
        <f>VLOOKUP('Raw Data'!Q3,'Keys '!$B$6:$C$12,2,FALSE)</f>
        <v>6</v>
      </c>
      <c r="R3" s="10">
        <f>VLOOKUP('Raw Data'!R3,'Keys '!$B$6:$C$12,2,FALSE)</f>
        <v>5</v>
      </c>
      <c r="S3" s="10">
        <f>VLOOKUP('Raw Data'!S3,'Keys '!$B$6:$C$12,2,FALSE)</f>
        <v>4</v>
      </c>
      <c r="T3" s="10">
        <f>VLOOKUP('Raw Data'!T3,'Keys '!$B$6:$C$12,2,FALSE)</f>
        <v>1</v>
      </c>
      <c r="U3" s="10">
        <f>VLOOKUP('Raw Data'!U3,'Keys '!$B$6:$C$12,2,FALSE)</f>
        <v>3</v>
      </c>
      <c r="V3" s="10">
        <f>VLOOKUP('Raw Data'!V3,'Keys '!$B$16:$C$22,2,FALSE)</f>
        <v>1</v>
      </c>
      <c r="W3" s="18">
        <f>VLOOKUP('Raw Data'!W3,'Keys '!$B$25:$C$31,2,FALSE)</f>
        <v>1</v>
      </c>
      <c r="X3" s="10">
        <f>VLOOKUP('Raw Data'!X3,'Keys '!$B$35:$C$41,2,FALSE)</f>
        <v>1</v>
      </c>
      <c r="Y3" s="10" t="s">
        <v>120</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f>VLOOKUP('Raw Data'!AT3,'Keys '!$I$6:$J$10,2,FALSE)</f>
        <v>4</v>
      </c>
      <c r="AU3" s="10">
        <f>VLOOKUP('Raw Data'!AU3,'Keys '!$I$6:$J$10,2,FALSE)</f>
        <v>3</v>
      </c>
      <c r="AV3" s="10">
        <f>VLOOKUP('Raw Data'!AV3,'Keys '!$I$6:$J$10,2,FALSE)</f>
        <v>3</v>
      </c>
      <c r="AW3" s="10">
        <f>VLOOKUP('Raw Data'!AW3,'Keys '!$I$6:$J$10,2,FALSE)</f>
        <v>2</v>
      </c>
      <c r="AX3" s="10">
        <f>VLOOKUP('Raw Data'!AX3,'Keys '!$I$6:$J$10,2,FALSE)</f>
        <v>4</v>
      </c>
      <c r="AY3" s="10">
        <f>VLOOKUP('Raw Data'!AY3,'Keys '!$I$6:$J$10,2,FALSE)</f>
        <v>4</v>
      </c>
      <c r="AZ3" s="10">
        <f>VLOOKUP('Raw Data'!AZ3,'Keys '!$I$6:$J$10,2,FALSE)</f>
        <v>4</v>
      </c>
      <c r="BA3" s="10">
        <f>VLOOKUP('Raw Data'!BA3,'Keys '!$I$6:$J$10,2,FALSE)</f>
        <v>4</v>
      </c>
      <c r="BB3" s="10">
        <f>VLOOKUP('Raw Data'!BB3,'Keys '!$I$6:$J$10,2,FALSE)</f>
        <v>3</v>
      </c>
      <c r="BC3" s="10">
        <f>VLOOKUP('Raw Data'!BC3,'Keys '!$I$6:$J$10,2,FALSE)</f>
        <v>4</v>
      </c>
      <c r="BD3" s="10">
        <f>VLOOKUP('Raw Data'!BD3,'Keys '!$I$6:$J$10,2,FALSE)</f>
        <v>5</v>
      </c>
      <c r="BE3" s="10">
        <f>VLOOKUP('Raw Data'!BE3,'Keys '!$I$6:$J$10,2,FALSE)</f>
        <v>4</v>
      </c>
      <c r="BF3" s="10">
        <v>7</v>
      </c>
      <c r="BG3" s="10">
        <v>2</v>
      </c>
      <c r="BH3" s="10">
        <v>8</v>
      </c>
      <c r="BI3" s="10">
        <v>7</v>
      </c>
      <c r="BJ3" s="10">
        <v>7</v>
      </c>
      <c r="BK3" s="10">
        <v>1</v>
      </c>
      <c r="BL3" s="10">
        <v>7</v>
      </c>
      <c r="BM3" s="10">
        <v>7</v>
      </c>
      <c r="BN3" s="10">
        <v>7</v>
      </c>
      <c r="BO3" s="10">
        <v>7</v>
      </c>
      <c r="BP3" s="10">
        <v>8</v>
      </c>
      <c r="BQ3" s="10">
        <v>2</v>
      </c>
      <c r="BR3" s="10">
        <v>2</v>
      </c>
      <c r="BS3" s="10">
        <v>0</v>
      </c>
      <c r="BT3" s="10">
        <v>5</v>
      </c>
      <c r="BU3" s="10">
        <v>1</v>
      </c>
      <c r="BV3" s="10" t="s">
        <v>105</v>
      </c>
      <c r="BW3" s="10" t="s">
        <v>104</v>
      </c>
      <c r="BX3" s="10" t="s">
        <v>106</v>
      </c>
      <c r="BY3" s="10" t="s">
        <v>105</v>
      </c>
      <c r="BZ3" s="10" t="s">
        <v>106</v>
      </c>
      <c r="CA3" s="10" t="s">
        <v>106</v>
      </c>
      <c r="CB3" s="10">
        <v>3</v>
      </c>
      <c r="CC3" s="10">
        <v>4</v>
      </c>
      <c r="CD3" s="10">
        <v>8</v>
      </c>
      <c r="CE3" s="10">
        <v>2</v>
      </c>
      <c r="CF3" s="10">
        <v>8</v>
      </c>
      <c r="CG3" s="10">
        <v>9</v>
      </c>
      <c r="CH3" s="10">
        <v>9</v>
      </c>
      <c r="CI3" s="10">
        <v>6</v>
      </c>
      <c r="CJ3" s="10">
        <v>9</v>
      </c>
      <c r="CK3" s="10">
        <v>8</v>
      </c>
      <c r="CL3" s="10">
        <v>2</v>
      </c>
      <c r="CM3" s="10">
        <v>9</v>
      </c>
      <c r="CN3" s="10" t="str">
        <f>VLOOKUP('Raw Data'!CN3,'Keys '!$G$16:$H$21,2,FALSE)</f>
        <v>Exploration</v>
      </c>
      <c r="CO3" s="10" t="str">
        <f>VLOOKUP('Raw Data'!CO3,'Keys '!$G$16:$H$21,2,FALSE)</f>
        <v>Expressiveness</v>
      </c>
      <c r="CP3" s="10" t="str">
        <f>VLOOKUP('Raw Data'!CP3,'Keys '!$G$16:$H$21,2,FALSE)</f>
        <v>Immersion</v>
      </c>
      <c r="CQ3" s="10" t="str">
        <f>VLOOKUP('Raw Data'!CQ3,'Keys '!$G$16:$H$21,2,FALSE)</f>
        <v>Immersion</v>
      </c>
      <c r="CR3" s="10" t="str">
        <f>VLOOKUP('Raw Data'!CR3,'Keys '!$G$16:$H$21,2,FALSE)</f>
        <v>Enjoyment</v>
      </c>
      <c r="CS3" s="10" t="str">
        <f>VLOOKUP('Raw Data'!CS3,'Keys '!$G$16:$H$21,2,FALSE)</f>
        <v>Results Worth Effort</v>
      </c>
      <c r="CT3" s="10" t="str">
        <f>VLOOKUP('Raw Data'!CT3,'Keys '!$G$16:$H$21,2,FALSE)</f>
        <v>Immersion</v>
      </c>
      <c r="CU3" s="10" t="str">
        <f>VLOOKUP('Raw Data'!CU3,'Keys '!$G$16:$H$21,2,FALSE)</f>
        <v>Results Worth Effort</v>
      </c>
      <c r="CV3" s="10" t="str">
        <f>VLOOKUP('Raw Data'!CV3,'Keys '!$G$16:$H$21,2,FALSE)</f>
        <v>Expressiveness</v>
      </c>
      <c r="CW3" s="10" t="str">
        <f>VLOOKUP('Raw Data'!CW3,'Keys '!$G$16:$H$21,2,FALSE)</f>
        <v>Immersion</v>
      </c>
      <c r="CX3" s="10" t="str">
        <f>VLOOKUP('Raw Data'!CX3,'Keys '!$G$16:$H$21,2,FALSE)</f>
        <v>Expressiveness</v>
      </c>
      <c r="CY3" s="10" t="str">
        <f>VLOOKUP('Raw Data'!CY3,'Keys '!$G$16:$H$21,2,FALSE)</f>
        <v>Enjoyment</v>
      </c>
      <c r="CZ3" s="10" t="str">
        <f>VLOOKUP('Raw Data'!CZ3,'Keys '!$G$16:$H$21,2,FALSE)</f>
        <v>Expressiveness</v>
      </c>
      <c r="DA3" s="10" t="str">
        <f>VLOOKUP('Raw Data'!DA3,'Keys '!$G$16:$H$21,2,FALSE)</f>
        <v>Immersion</v>
      </c>
      <c r="DB3" s="10" t="str">
        <f>VLOOKUP('Raw Data'!DB3,'Keys '!$G$16:$H$21,2,FALSE)</f>
        <v>Enjoyment</v>
      </c>
      <c r="DC3" s="10">
        <f t="shared" ref="DC3:DC23" si="0">AVERAGE(CE3,CH3)</f>
        <v>5.5</v>
      </c>
      <c r="DD3" s="10">
        <f t="shared" ref="DD3:DD23" si="1">AVERAGE(CB3+CJ3)</f>
        <v>12</v>
      </c>
      <c r="DE3" s="10">
        <f t="shared" ref="DE3:DE23" si="2">AVERAGE(CI3,CC3)</f>
        <v>5</v>
      </c>
      <c r="DF3" s="10">
        <f t="shared" ref="DF3:DF23" si="3">AVERAGE(CL3,CD3)</f>
        <v>5</v>
      </c>
      <c r="DG3" s="10">
        <f t="shared" ref="DG3:DG23" si="4">AVERAGE(CK3,CF3)</f>
        <v>8</v>
      </c>
      <c r="DH3" s="10">
        <f t="shared" ref="DH3:DH23" si="5">AVERAGE(CM3,CG3)</f>
        <v>9</v>
      </c>
      <c r="DI3" s="10">
        <f t="shared" ref="DI3:DI23" si="6">COUNTIF(CN3:DB3,"Enjoyment")</f>
        <v>3</v>
      </c>
      <c r="DJ3" s="10">
        <f t="shared" ref="DJ3:DJ23" si="7">COUNTIF(CN3:DB3,"Results Worth Effort")</f>
        <v>2</v>
      </c>
      <c r="DK3" s="10">
        <f t="shared" ref="DK3:DK23" si="8">COUNTIF(CN3:DB3,"Exploration")</f>
        <v>1</v>
      </c>
      <c r="DL3" s="10">
        <f t="shared" ref="DL3:DL23" si="9">COUNTIF(CN3:DB3,"Collaboration")</f>
        <v>0</v>
      </c>
      <c r="DM3" s="10">
        <f t="shared" ref="DM3:DM23" si="10">COUNTIF(CN3:DB3,"Expressiveness")</f>
        <v>4</v>
      </c>
      <c r="DN3" s="10">
        <f t="shared" ref="DN3:DN23" si="11">COUNTIF(CN3:DB3,"Immersion")</f>
        <v>5</v>
      </c>
      <c r="DO3" s="19">
        <f t="shared" ref="DO3:DO23" si="12">((CB3+CJ3)*DJ3 + (CC3+CI3)*DK3+(CD3+CL3)*DL3+(CE3+CH3)*DI3+(CF3+CK3)*DM3+(CG3+CM3)*DN3) / 3</f>
        <v>73.666666666666671</v>
      </c>
      <c r="DP3" s="10" t="s">
        <v>122</v>
      </c>
      <c r="DQ3" s="10" t="s">
        <v>123</v>
      </c>
      <c r="DR3" s="10" t="s">
        <v>114</v>
      </c>
      <c r="DS3" s="10" t="s">
        <v>124</v>
      </c>
      <c r="DT3" s="10" t="s">
        <v>114</v>
      </c>
      <c r="DU3" s="10" t="s">
        <v>125</v>
      </c>
      <c r="DV3" s="10"/>
    </row>
    <row r="4" spans="1:126" x14ac:dyDescent="0.2">
      <c r="A4" s="10" t="s">
        <v>234</v>
      </c>
      <c r="B4" s="10">
        <v>21</v>
      </c>
      <c r="C4" s="10" t="s">
        <v>92</v>
      </c>
      <c r="D4" s="10" t="s">
        <v>126</v>
      </c>
      <c r="E4" s="10" t="s">
        <v>127</v>
      </c>
      <c r="F4" s="10">
        <v>2</v>
      </c>
      <c r="G4" s="10">
        <f>VLOOKUP('Raw Data'!G4,'Keys '!$B$6:$C$12,2,FALSE)</f>
        <v>5</v>
      </c>
      <c r="H4" s="10">
        <f>VLOOKUP('Raw Data'!H4,'Keys '!$B$6:$C$12,2,FALSE)</f>
        <v>1</v>
      </c>
      <c r="I4" s="10">
        <f>VLOOKUP('Raw Data'!I4,'Keys '!$B$6:$C$12,2,FALSE)</f>
        <v>3</v>
      </c>
      <c r="J4" s="10">
        <f>VLOOKUP('Raw Data'!J4,'Keys '!$B$6:$C$12,2,FALSE)</f>
        <v>7</v>
      </c>
      <c r="K4" s="10">
        <f>VLOOKUP('Raw Data'!K4,'Keys '!$B$6:$C$12,2,FALSE)</f>
        <v>6</v>
      </c>
      <c r="L4" s="10">
        <f>VLOOKUP('Raw Data'!L4,'Keys '!$B$6:$C$12,2,FALSE)</f>
        <v>5</v>
      </c>
      <c r="M4" s="10">
        <f>VLOOKUP('Raw Data'!M4,'Keys '!$B$6:$C$12,2,FALSE)</f>
        <v>4</v>
      </c>
      <c r="N4" s="10">
        <f>VLOOKUP('Raw Data'!N4,'Keys '!$B$6:$C$12,2,FALSE)</f>
        <v>7</v>
      </c>
      <c r="O4" s="10">
        <f>VLOOKUP('Raw Data'!O4,'Keys '!$B$6:$C$12,2,FALSE)</f>
        <v>1</v>
      </c>
      <c r="P4" s="10">
        <f>VLOOKUP('Raw Data'!P4,'Keys '!$B$6:$C$12,2,FALSE)</f>
        <v>7</v>
      </c>
      <c r="Q4" s="10">
        <f>VLOOKUP('Raw Data'!Q4,'Keys '!$B$6:$C$12,2,FALSE)</f>
        <v>6</v>
      </c>
      <c r="R4" s="10">
        <f>VLOOKUP('Raw Data'!R4,'Keys '!$B$6:$C$12,2,FALSE)</f>
        <v>5</v>
      </c>
      <c r="S4" s="10">
        <f>VLOOKUP('Raw Data'!S4,'Keys '!$B$6:$C$12,2,FALSE)</f>
        <v>3</v>
      </c>
      <c r="T4" s="10">
        <f>VLOOKUP('Raw Data'!T4,'Keys '!$B$6:$C$12,2,FALSE)</f>
        <v>5</v>
      </c>
      <c r="U4" s="10">
        <f>VLOOKUP('Raw Data'!U4,'Keys '!$B$6:$C$12,2,FALSE)</f>
        <v>2</v>
      </c>
      <c r="V4" s="10">
        <f>VLOOKUP('Raw Data'!V4,'Keys '!$B$16:$C$22,2,FALSE)</f>
        <v>1</v>
      </c>
      <c r="W4" s="18">
        <f>VLOOKUP('Raw Data'!W4,'Keys '!$B$25:$C$31,2,FALSE)</f>
        <v>1</v>
      </c>
      <c r="X4" s="10">
        <f>VLOOKUP('Raw Data'!X4,'Keys '!$B$35:$C$41,2,FALSE)</f>
        <v>1</v>
      </c>
      <c r="Y4" s="10" t="s">
        <v>161</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f>VLOOKUP('Raw Data'!AT4,'Keys '!$I$6:$J$10,2,FALSE)</f>
        <v>5</v>
      </c>
      <c r="AU4" s="10">
        <f>VLOOKUP('Raw Data'!AU4,'Keys '!$I$6:$J$10,2,FALSE)</f>
        <v>2</v>
      </c>
      <c r="AV4" s="10">
        <f>VLOOKUP('Raw Data'!AV4,'Keys '!$I$6:$J$10,2,FALSE)</f>
        <v>5</v>
      </c>
      <c r="AW4" s="10">
        <f>VLOOKUP('Raw Data'!AW4,'Keys '!$I$6:$J$10,2,FALSE)</f>
        <v>2</v>
      </c>
      <c r="AX4" s="10">
        <f>VLOOKUP('Raw Data'!AX4,'Keys '!$I$6:$J$10,2,FALSE)</f>
        <v>2</v>
      </c>
      <c r="AY4" s="10">
        <f>VLOOKUP('Raw Data'!AY4,'Keys '!$I$6:$J$10,2,FALSE)</f>
        <v>5</v>
      </c>
      <c r="AZ4" s="10">
        <f>VLOOKUP('Raw Data'!AZ4,'Keys '!$I$6:$J$10,2,FALSE)</f>
        <v>4</v>
      </c>
      <c r="BA4" s="10">
        <f>VLOOKUP('Raw Data'!BA4,'Keys '!$I$6:$J$10,2,FALSE)</f>
        <v>4</v>
      </c>
      <c r="BB4" s="10">
        <f>VLOOKUP('Raw Data'!BB4,'Keys '!$I$6:$J$10,2,FALSE)</f>
        <v>4</v>
      </c>
      <c r="BC4" s="10">
        <f>VLOOKUP('Raw Data'!BC4,'Keys '!$I$6:$J$10,2,FALSE)</f>
        <v>3</v>
      </c>
      <c r="BD4" s="10">
        <f>VLOOKUP('Raw Data'!BD4,'Keys '!$I$6:$J$10,2,FALSE)</f>
        <v>4</v>
      </c>
      <c r="BE4" s="10">
        <f>VLOOKUP('Raw Data'!BE4,'Keys '!$I$6:$J$10,2,FALSE)</f>
        <v>4</v>
      </c>
      <c r="BF4" s="10">
        <v>8</v>
      </c>
      <c r="BG4" s="10">
        <v>8</v>
      </c>
      <c r="BH4" s="10">
        <v>9</v>
      </c>
      <c r="BI4" s="10">
        <v>8</v>
      </c>
      <c r="BJ4" s="10">
        <v>6</v>
      </c>
      <c r="BK4" s="10">
        <v>9</v>
      </c>
      <c r="BL4" s="10">
        <v>8</v>
      </c>
      <c r="BM4" s="10">
        <v>7</v>
      </c>
      <c r="BN4" s="10">
        <v>8</v>
      </c>
      <c r="BO4" s="10">
        <v>9</v>
      </c>
      <c r="BP4" s="10">
        <v>10</v>
      </c>
      <c r="BQ4" s="10">
        <v>2</v>
      </c>
      <c r="BR4" s="10">
        <v>7</v>
      </c>
      <c r="BS4" s="10">
        <v>10</v>
      </c>
      <c r="BT4" s="10">
        <v>2</v>
      </c>
      <c r="BU4" s="10">
        <v>2</v>
      </c>
      <c r="BV4" s="10" t="s">
        <v>104</v>
      </c>
      <c r="BW4" s="10" t="s">
        <v>104</v>
      </c>
      <c r="BX4" s="10" t="s">
        <v>104</v>
      </c>
      <c r="BY4" s="10" t="s">
        <v>105</v>
      </c>
      <c r="BZ4" s="10" t="s">
        <v>106</v>
      </c>
      <c r="CA4" s="10" t="s">
        <v>106</v>
      </c>
      <c r="CB4" s="10">
        <v>10</v>
      </c>
      <c r="CC4" s="10">
        <v>10</v>
      </c>
      <c r="CD4" s="10">
        <v>9</v>
      </c>
      <c r="CE4" s="10">
        <v>8</v>
      </c>
      <c r="CF4" s="10">
        <v>10</v>
      </c>
      <c r="CG4" s="10">
        <v>10</v>
      </c>
      <c r="CH4" s="10">
        <v>10</v>
      </c>
      <c r="CI4" s="10">
        <v>8</v>
      </c>
      <c r="CJ4" s="10">
        <v>10</v>
      </c>
      <c r="CK4" s="10">
        <v>10</v>
      </c>
      <c r="CL4" s="10">
        <v>8</v>
      </c>
      <c r="CM4" s="10">
        <v>10</v>
      </c>
      <c r="CN4" s="10" t="str">
        <f>VLOOKUP('Raw Data'!CN4,'Keys '!$G$16:$H$21,2,FALSE)</f>
        <v>Exploration</v>
      </c>
      <c r="CO4" s="10" t="str">
        <f>VLOOKUP('Raw Data'!CO4,'Keys '!$G$16:$H$21,2,FALSE)</f>
        <v>Results Worth Effort</v>
      </c>
      <c r="CP4" s="10" t="str">
        <f>VLOOKUP('Raw Data'!CP4,'Keys '!$G$16:$H$21,2,FALSE)</f>
        <v>Immersion</v>
      </c>
      <c r="CQ4" s="10" t="str">
        <f>VLOOKUP('Raw Data'!CQ4,'Keys '!$G$16:$H$21,2,FALSE)</f>
        <v>Results Worth Effort</v>
      </c>
      <c r="CR4" s="10" t="str">
        <f>VLOOKUP('Raw Data'!CR4,'Keys '!$G$16:$H$21,2,FALSE)</f>
        <v>Enjoyment</v>
      </c>
      <c r="CS4" s="10" t="str">
        <f>VLOOKUP('Raw Data'!CS4,'Keys '!$G$16:$H$21,2,FALSE)</f>
        <v>Exploration</v>
      </c>
      <c r="CT4" s="10" t="str">
        <f>VLOOKUP('Raw Data'!CT4,'Keys '!$G$16:$H$21,2,FALSE)</f>
        <v>Expressiveness</v>
      </c>
      <c r="CU4" s="10" t="str">
        <f>VLOOKUP('Raw Data'!CU4,'Keys '!$G$16:$H$21,2,FALSE)</f>
        <v>Results Worth Effort</v>
      </c>
      <c r="CV4" s="10" t="str">
        <f>VLOOKUP('Raw Data'!CV4,'Keys '!$G$16:$H$21,2,FALSE)</f>
        <v>Expressiveness</v>
      </c>
      <c r="CW4" s="10" t="str">
        <f>VLOOKUP('Raw Data'!CW4,'Keys '!$G$16:$H$21,2,FALSE)</f>
        <v>Exploration</v>
      </c>
      <c r="CX4" s="10" t="str">
        <f>VLOOKUP('Raw Data'!CX4,'Keys '!$G$16:$H$21,2,FALSE)</f>
        <v>Expressiveness</v>
      </c>
      <c r="CY4" s="10" t="str">
        <f>VLOOKUP('Raw Data'!CY4,'Keys '!$G$16:$H$21,2,FALSE)</f>
        <v>Results Worth Effort</v>
      </c>
      <c r="CZ4" s="10" t="str">
        <f>VLOOKUP('Raw Data'!CZ4,'Keys '!$G$16:$H$21,2,FALSE)</f>
        <v>Exploration</v>
      </c>
      <c r="DA4" s="10" t="str">
        <f>VLOOKUP('Raw Data'!DA4,'Keys '!$G$16:$H$21,2,FALSE)</f>
        <v>Immersion</v>
      </c>
      <c r="DB4" s="10" t="str">
        <f>VLOOKUP('Raw Data'!DB4,'Keys '!$G$16:$H$21,2,FALSE)</f>
        <v>Exploration</v>
      </c>
      <c r="DC4" s="10">
        <f t="shared" si="0"/>
        <v>9</v>
      </c>
      <c r="DD4" s="10">
        <f t="shared" si="1"/>
        <v>20</v>
      </c>
      <c r="DE4" s="10">
        <f t="shared" si="2"/>
        <v>9</v>
      </c>
      <c r="DF4" s="10">
        <f t="shared" si="3"/>
        <v>8.5</v>
      </c>
      <c r="DG4" s="10">
        <f t="shared" si="4"/>
        <v>10</v>
      </c>
      <c r="DH4" s="10">
        <f t="shared" si="5"/>
        <v>10</v>
      </c>
      <c r="DI4" s="10">
        <f t="shared" si="6"/>
        <v>1</v>
      </c>
      <c r="DJ4" s="10">
        <f t="shared" si="7"/>
        <v>4</v>
      </c>
      <c r="DK4" s="10">
        <f t="shared" si="8"/>
        <v>5</v>
      </c>
      <c r="DL4" s="10">
        <f t="shared" si="9"/>
        <v>0</v>
      </c>
      <c r="DM4" s="10">
        <f t="shared" si="10"/>
        <v>3</v>
      </c>
      <c r="DN4" s="10">
        <f t="shared" si="11"/>
        <v>2</v>
      </c>
      <c r="DO4" s="19">
        <f t="shared" si="12"/>
        <v>96</v>
      </c>
      <c r="DP4" s="10" t="s">
        <v>129</v>
      </c>
      <c r="DQ4" s="10" t="s">
        <v>130</v>
      </c>
      <c r="DR4" s="10" t="s">
        <v>114</v>
      </c>
      <c r="DS4" s="10" t="s">
        <v>131</v>
      </c>
      <c r="DT4" s="10" t="s">
        <v>132</v>
      </c>
      <c r="DU4" s="10" t="s">
        <v>133</v>
      </c>
      <c r="DV4" s="10"/>
    </row>
    <row r="5" spans="1:126" x14ac:dyDescent="0.2">
      <c r="A5" s="10" t="s">
        <v>235</v>
      </c>
      <c r="B5" s="10">
        <v>21</v>
      </c>
      <c r="C5" s="10" t="s">
        <v>139</v>
      </c>
      <c r="D5" s="10" t="s">
        <v>140</v>
      </c>
      <c r="E5" s="10" t="s">
        <v>191</v>
      </c>
      <c r="F5" s="10">
        <v>3</v>
      </c>
      <c r="G5" s="10">
        <f>VLOOKUP('Raw Data'!G5,'Keys '!$B$6:$C$12,2,FALSE)</f>
        <v>5</v>
      </c>
      <c r="H5" s="10">
        <f>VLOOKUP('Raw Data'!H5,'Keys '!$B$6:$C$12,2,FALSE)</f>
        <v>5</v>
      </c>
      <c r="I5" s="10">
        <f>VLOOKUP('Raw Data'!I5,'Keys '!$B$6:$C$12,2,FALSE)</f>
        <v>4</v>
      </c>
      <c r="J5" s="10">
        <f>VLOOKUP('Raw Data'!J5,'Keys '!$B$6:$C$12,2,FALSE)</f>
        <v>5</v>
      </c>
      <c r="K5" s="10">
        <f>VLOOKUP('Raw Data'!K5,'Keys '!$B$6:$C$12,2,FALSE)</f>
        <v>5</v>
      </c>
      <c r="L5" s="10">
        <f>VLOOKUP('Raw Data'!L5,'Keys '!$B$6:$C$12,2,FALSE)</f>
        <v>5</v>
      </c>
      <c r="M5" s="10">
        <f>VLOOKUP('Raw Data'!M5,'Keys '!$B$6:$C$12,2,FALSE)</f>
        <v>5</v>
      </c>
      <c r="N5" s="10">
        <f>VLOOKUP('Raw Data'!N5,'Keys '!$B$6:$C$12,2,FALSE)</f>
        <v>5</v>
      </c>
      <c r="O5" s="10">
        <f>VLOOKUP('Raw Data'!O5,'Keys '!$B$6:$C$12,2,FALSE)</f>
        <v>4</v>
      </c>
      <c r="P5" s="10">
        <f>VLOOKUP('Raw Data'!P5,'Keys '!$B$6:$C$12,2,FALSE)</f>
        <v>5</v>
      </c>
      <c r="Q5" s="10">
        <f>VLOOKUP('Raw Data'!Q5,'Keys '!$B$6:$C$12,2,FALSE)</f>
        <v>4</v>
      </c>
      <c r="R5" s="10">
        <f>VLOOKUP('Raw Data'!R5,'Keys '!$B$6:$C$12,2,FALSE)</f>
        <v>5</v>
      </c>
      <c r="S5" s="10">
        <f>VLOOKUP('Raw Data'!S5,'Keys '!$B$6:$C$12,2,FALSE)</f>
        <v>4</v>
      </c>
      <c r="T5" s="10">
        <f>VLOOKUP('Raw Data'!T5,'Keys '!$B$6:$C$12,2,FALSE)</f>
        <v>3</v>
      </c>
      <c r="U5" s="10">
        <f>VLOOKUP('Raw Data'!U5,'Keys '!$B$6:$C$12,2,FALSE)</f>
        <v>5</v>
      </c>
      <c r="V5" s="10">
        <f>VLOOKUP('Raw Data'!V5,'Keys '!$B$16:$C$22,2,FALSE)</f>
        <v>1</v>
      </c>
      <c r="W5" s="18">
        <f>VLOOKUP('Raw Data'!W5,'Keys '!$B$25:$C$31,2,FALSE)</f>
        <v>3</v>
      </c>
      <c r="X5" s="10">
        <f>VLOOKUP('Raw Data'!X5,'Keys '!$B$35:$C$41,2,FALSE)</f>
        <v>1</v>
      </c>
      <c r="Y5" s="10" t="s">
        <v>120</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f>VLOOKUP('Raw Data'!AT5,'Keys '!$I$6:$J$10,2,FALSE)</f>
        <v>4</v>
      </c>
      <c r="AU5" s="10">
        <f>VLOOKUP('Raw Data'!AU5,'Keys '!$I$6:$J$10,2,FALSE)</f>
        <v>2</v>
      </c>
      <c r="AV5" s="10">
        <f>VLOOKUP('Raw Data'!AV5,'Keys '!$I$6:$J$10,2,FALSE)</f>
        <v>4</v>
      </c>
      <c r="AW5" s="10">
        <f>VLOOKUP('Raw Data'!AW5,'Keys '!$I$6:$J$10,2,FALSE)</f>
        <v>2</v>
      </c>
      <c r="AX5" s="10">
        <f>VLOOKUP('Raw Data'!AX5,'Keys '!$I$6:$J$10,2,FALSE)</f>
        <v>2</v>
      </c>
      <c r="AY5" s="10">
        <f>VLOOKUP('Raw Data'!AY5,'Keys '!$I$6:$J$10,2,FALSE)</f>
        <v>4</v>
      </c>
      <c r="AZ5" s="10">
        <f>VLOOKUP('Raw Data'!AZ5,'Keys '!$I$6:$J$10,2,FALSE)</f>
        <v>4</v>
      </c>
      <c r="BA5" s="10">
        <f>VLOOKUP('Raw Data'!BA5,'Keys '!$I$6:$J$10,2,FALSE)</f>
        <v>4</v>
      </c>
      <c r="BB5" s="10">
        <f>VLOOKUP('Raw Data'!BB5,'Keys '!$I$6:$J$10,2,FALSE)</f>
        <v>4</v>
      </c>
      <c r="BC5" s="10">
        <f>VLOOKUP('Raw Data'!BC5,'Keys '!$I$6:$J$10,2,FALSE)</f>
        <v>4</v>
      </c>
      <c r="BD5" s="10">
        <f>VLOOKUP('Raw Data'!BD5,'Keys '!$I$6:$J$10,2,FALSE)</f>
        <v>4</v>
      </c>
      <c r="BE5" s="10">
        <f>VLOOKUP('Raw Data'!BE5,'Keys '!$I$6:$J$10,2,FALSE)</f>
        <v>4</v>
      </c>
      <c r="BF5" s="10">
        <v>6</v>
      </c>
      <c r="BG5" s="10">
        <v>6</v>
      </c>
      <c r="BH5" s="10">
        <v>7</v>
      </c>
      <c r="BI5" s="10">
        <v>6</v>
      </c>
      <c r="BJ5" s="10">
        <v>6</v>
      </c>
      <c r="BK5" s="10">
        <v>7</v>
      </c>
      <c r="BL5" s="10">
        <v>7</v>
      </c>
      <c r="BM5" s="10">
        <v>2</v>
      </c>
      <c r="BN5" s="10">
        <v>7</v>
      </c>
      <c r="BO5" s="10">
        <v>7</v>
      </c>
      <c r="BP5" s="10">
        <v>6</v>
      </c>
      <c r="BQ5" s="10">
        <v>4</v>
      </c>
      <c r="BR5" s="10">
        <v>6</v>
      </c>
      <c r="BS5" s="10">
        <v>6</v>
      </c>
      <c r="BT5" s="10">
        <v>4</v>
      </c>
      <c r="BU5" s="10">
        <v>6</v>
      </c>
      <c r="BV5" s="10" t="s">
        <v>105</v>
      </c>
      <c r="BW5" s="10" t="s">
        <v>104</v>
      </c>
      <c r="BX5" s="10" t="s">
        <v>104</v>
      </c>
      <c r="BY5" s="10" t="s">
        <v>105</v>
      </c>
      <c r="BZ5" s="10" t="s">
        <v>106</v>
      </c>
      <c r="CA5" s="10" t="s">
        <v>106</v>
      </c>
      <c r="CB5" s="10">
        <v>7</v>
      </c>
      <c r="CC5" s="10">
        <v>7</v>
      </c>
      <c r="CD5" s="10">
        <v>7</v>
      </c>
      <c r="CE5" s="10">
        <v>7</v>
      </c>
      <c r="CF5" s="10">
        <v>7</v>
      </c>
      <c r="CG5" s="10">
        <v>6</v>
      </c>
      <c r="CH5" s="10">
        <v>7</v>
      </c>
      <c r="CI5" s="10">
        <v>7</v>
      </c>
      <c r="CJ5" s="10">
        <v>7</v>
      </c>
      <c r="CK5" s="10">
        <v>7</v>
      </c>
      <c r="CL5" s="10">
        <v>7</v>
      </c>
      <c r="CM5" s="10">
        <v>6</v>
      </c>
      <c r="CN5" s="10" t="str">
        <f>VLOOKUP('Raw Data'!CN5,'Keys '!$G$16:$H$21,2,FALSE)</f>
        <v>Exploration</v>
      </c>
      <c r="CO5" s="10" t="str">
        <f>VLOOKUP('Raw Data'!CO5,'Keys '!$G$16:$H$21,2,FALSE)</f>
        <v>Expressiveness</v>
      </c>
      <c r="CP5" s="10" t="str">
        <f>VLOOKUP('Raw Data'!CP5,'Keys '!$G$16:$H$21,2,FALSE)</f>
        <v>Enjoyment</v>
      </c>
      <c r="CQ5" s="10" t="str">
        <f>VLOOKUP('Raw Data'!CQ5,'Keys '!$G$16:$H$21,2,FALSE)</f>
        <v>Immersion</v>
      </c>
      <c r="CR5" s="10" t="str">
        <f>VLOOKUP('Raw Data'!CR5,'Keys '!$G$16:$H$21,2,FALSE)</f>
        <v>Enjoyment</v>
      </c>
      <c r="CS5" s="10" t="str">
        <f>VLOOKUP('Raw Data'!CS5,'Keys '!$G$16:$H$21,2,FALSE)</f>
        <v>Exploration</v>
      </c>
      <c r="CT5" s="10" t="str">
        <f>VLOOKUP('Raw Data'!CT5,'Keys '!$G$16:$H$21,2,FALSE)</f>
        <v>Expressiveness</v>
      </c>
      <c r="CU5" s="10" t="str">
        <f>VLOOKUP('Raw Data'!CU5,'Keys '!$G$16:$H$21,2,FALSE)</f>
        <v>Results Worth Effort</v>
      </c>
      <c r="CV5" s="10" t="str">
        <f>VLOOKUP('Raw Data'!CV5,'Keys '!$G$16:$H$21,2,FALSE)</f>
        <v>Expressiveness</v>
      </c>
      <c r="CW5" s="10" t="str">
        <f>VLOOKUP('Raw Data'!CW5,'Keys '!$G$16:$H$21,2,FALSE)</f>
        <v>Immersion</v>
      </c>
      <c r="CX5" s="10" t="str">
        <f>VLOOKUP('Raw Data'!CX5,'Keys '!$G$16:$H$21,2,FALSE)</f>
        <v>Expressiveness</v>
      </c>
      <c r="CY5" s="10" t="str">
        <f>VLOOKUP('Raw Data'!CY5,'Keys '!$G$16:$H$21,2,FALSE)</f>
        <v>Enjoyment</v>
      </c>
      <c r="CZ5" s="10" t="str">
        <f>VLOOKUP('Raw Data'!CZ5,'Keys '!$G$16:$H$21,2,FALSE)</f>
        <v>Expressiveness</v>
      </c>
      <c r="DA5" s="10" t="str">
        <f>VLOOKUP('Raw Data'!DA5,'Keys '!$G$16:$H$21,2,FALSE)</f>
        <v>Immersion</v>
      </c>
      <c r="DB5" s="10" t="str">
        <f>VLOOKUP('Raw Data'!DB5,'Keys '!$G$16:$H$21,2,FALSE)</f>
        <v>Enjoyment</v>
      </c>
      <c r="DC5" s="10">
        <f t="shared" si="0"/>
        <v>7</v>
      </c>
      <c r="DD5" s="10">
        <f t="shared" si="1"/>
        <v>14</v>
      </c>
      <c r="DE5" s="10">
        <f t="shared" si="2"/>
        <v>7</v>
      </c>
      <c r="DF5" s="10">
        <f t="shared" si="3"/>
        <v>7</v>
      </c>
      <c r="DG5" s="10">
        <f t="shared" si="4"/>
        <v>7</v>
      </c>
      <c r="DH5" s="10">
        <f t="shared" si="5"/>
        <v>6</v>
      </c>
      <c r="DI5" s="10">
        <f t="shared" si="6"/>
        <v>4</v>
      </c>
      <c r="DJ5" s="10">
        <f t="shared" si="7"/>
        <v>1</v>
      </c>
      <c r="DK5" s="10">
        <f t="shared" si="8"/>
        <v>2</v>
      </c>
      <c r="DL5" s="10">
        <f t="shared" si="9"/>
        <v>0</v>
      </c>
      <c r="DM5" s="10">
        <f t="shared" si="10"/>
        <v>5</v>
      </c>
      <c r="DN5" s="10">
        <f t="shared" si="11"/>
        <v>3</v>
      </c>
      <c r="DO5" s="19">
        <f t="shared" si="12"/>
        <v>68</v>
      </c>
      <c r="DP5" s="10" t="s">
        <v>112</v>
      </c>
      <c r="DQ5" s="10" t="s">
        <v>143</v>
      </c>
      <c r="DR5" s="10" t="s">
        <v>114</v>
      </c>
      <c r="DS5" s="10" t="s">
        <v>144</v>
      </c>
      <c r="DT5" s="10" t="s">
        <v>114</v>
      </c>
      <c r="DU5" s="10" t="s">
        <v>145</v>
      </c>
      <c r="DV5" s="10"/>
    </row>
    <row r="6" spans="1:126" x14ac:dyDescent="0.2">
      <c r="A6" s="10" t="s">
        <v>236</v>
      </c>
      <c r="B6" s="10">
        <v>20</v>
      </c>
      <c r="C6" s="10" t="s">
        <v>92</v>
      </c>
      <c r="D6" s="10" t="s">
        <v>134</v>
      </c>
      <c r="E6" s="10" t="s">
        <v>127</v>
      </c>
      <c r="F6" s="10">
        <v>2</v>
      </c>
      <c r="G6" s="10">
        <f>VLOOKUP('Raw Data'!G6,'Keys '!$B$6:$C$12,2,FALSE)</f>
        <v>4</v>
      </c>
      <c r="H6" s="10">
        <f>VLOOKUP('Raw Data'!H6,'Keys '!$B$6:$C$12,2,FALSE)</f>
        <v>3</v>
      </c>
      <c r="I6" s="10">
        <f>VLOOKUP('Raw Data'!I6,'Keys '!$B$6:$C$12,2,FALSE)</f>
        <v>4</v>
      </c>
      <c r="J6" s="10">
        <f>VLOOKUP('Raw Data'!J6,'Keys '!$B$6:$C$12,2,FALSE)</f>
        <v>6</v>
      </c>
      <c r="K6" s="10">
        <f>VLOOKUP('Raw Data'!K6,'Keys '!$B$6:$C$12,2,FALSE)</f>
        <v>6</v>
      </c>
      <c r="L6" s="10">
        <f>VLOOKUP('Raw Data'!L6,'Keys '!$B$6:$C$12,2,FALSE)</f>
        <v>6</v>
      </c>
      <c r="M6" s="10">
        <f>VLOOKUP('Raw Data'!M6,'Keys '!$B$6:$C$12,2,FALSE)</f>
        <v>7</v>
      </c>
      <c r="N6" s="10">
        <f>VLOOKUP('Raw Data'!N6,'Keys '!$B$6:$C$12,2,FALSE)</f>
        <v>6</v>
      </c>
      <c r="O6" s="10">
        <f>VLOOKUP('Raw Data'!O6,'Keys '!$B$6:$C$12,2,FALSE)</f>
        <v>2</v>
      </c>
      <c r="P6" s="10">
        <f>VLOOKUP('Raw Data'!P6,'Keys '!$B$6:$C$12,2,FALSE)</f>
        <v>6</v>
      </c>
      <c r="Q6" s="10">
        <f>VLOOKUP('Raw Data'!Q6,'Keys '!$B$6:$C$12,2,FALSE)</f>
        <v>5</v>
      </c>
      <c r="R6" s="10">
        <f>VLOOKUP('Raw Data'!R6,'Keys '!$B$6:$C$12,2,FALSE)</f>
        <v>5</v>
      </c>
      <c r="S6" s="10">
        <f>VLOOKUP('Raw Data'!S6,'Keys '!$B$6:$C$12,2,FALSE)</f>
        <v>3</v>
      </c>
      <c r="T6" s="10">
        <f>VLOOKUP('Raw Data'!T6,'Keys '!$B$6:$C$12,2,FALSE)</f>
        <v>4</v>
      </c>
      <c r="U6" s="10">
        <f>VLOOKUP('Raw Data'!U6,'Keys '!$B$6:$C$12,2,FALSE)</f>
        <v>4</v>
      </c>
      <c r="V6" s="10">
        <f>VLOOKUP('Raw Data'!V6,'Keys '!$B$16:$C$22,2,FALSE)</f>
        <v>3</v>
      </c>
      <c r="W6" s="18">
        <f>VLOOKUP('Raw Data'!W6,'Keys '!$B$25:$C$31,2,FALSE)</f>
        <v>3</v>
      </c>
      <c r="X6" s="10">
        <f>VLOOKUP('Raw Data'!X6,'Keys '!$B$35:$C$41,2,FALSE)</f>
        <v>1</v>
      </c>
      <c r="Y6" s="10" t="s">
        <v>161</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f>VLOOKUP('Raw Data'!AT6,'Keys '!$I$6:$J$10,2,FALSE)</f>
        <v>4</v>
      </c>
      <c r="AU6" s="10">
        <f>VLOOKUP('Raw Data'!AU6,'Keys '!$I$6:$J$10,2,FALSE)</f>
        <v>1</v>
      </c>
      <c r="AV6" s="10">
        <f>VLOOKUP('Raw Data'!AV6,'Keys '!$I$6:$J$10,2,FALSE)</f>
        <v>4</v>
      </c>
      <c r="AW6" s="10">
        <f>VLOOKUP('Raw Data'!AW6,'Keys '!$I$6:$J$10,2,FALSE)</f>
        <v>1</v>
      </c>
      <c r="AX6" s="10">
        <f>VLOOKUP('Raw Data'!AX6,'Keys '!$I$6:$J$10,2,FALSE)</f>
        <v>1</v>
      </c>
      <c r="AY6" s="10">
        <f>VLOOKUP('Raw Data'!AY6,'Keys '!$I$6:$J$10,2,FALSE)</f>
        <v>5</v>
      </c>
      <c r="AZ6" s="10">
        <f>VLOOKUP('Raw Data'!AZ6,'Keys '!$I$6:$J$10,2,FALSE)</f>
        <v>4</v>
      </c>
      <c r="BA6" s="10">
        <f>VLOOKUP('Raw Data'!BA6,'Keys '!$I$6:$J$10,2,FALSE)</f>
        <v>4</v>
      </c>
      <c r="BB6" s="10">
        <f>VLOOKUP('Raw Data'!BB6,'Keys '!$I$6:$J$10,2,FALSE)</f>
        <v>4</v>
      </c>
      <c r="BC6" s="10">
        <f>VLOOKUP('Raw Data'!BC6,'Keys '!$I$6:$J$10,2,FALSE)</f>
        <v>4</v>
      </c>
      <c r="BD6" s="10">
        <f>VLOOKUP('Raw Data'!BD6,'Keys '!$I$6:$J$10,2,FALSE)</f>
        <v>4</v>
      </c>
      <c r="BE6" s="10">
        <f>VLOOKUP('Raw Data'!BE6,'Keys '!$I$6:$J$10,2,FALSE)</f>
        <v>3</v>
      </c>
      <c r="BF6" s="10">
        <v>7</v>
      </c>
      <c r="BG6" s="10">
        <v>4</v>
      </c>
      <c r="BH6" s="10">
        <v>8</v>
      </c>
      <c r="BI6" s="10">
        <v>6</v>
      </c>
      <c r="BJ6" s="10">
        <v>2</v>
      </c>
      <c r="BK6" s="10">
        <v>6</v>
      </c>
      <c r="BL6" s="10">
        <v>5</v>
      </c>
      <c r="BM6" s="10">
        <v>7</v>
      </c>
      <c r="BN6" s="10">
        <v>8</v>
      </c>
      <c r="BO6" s="10">
        <v>7</v>
      </c>
      <c r="BP6" s="10">
        <v>7</v>
      </c>
      <c r="BQ6" s="10">
        <v>2</v>
      </c>
      <c r="BR6" s="10">
        <v>7</v>
      </c>
      <c r="BS6" s="10">
        <v>2</v>
      </c>
      <c r="BT6" s="10">
        <v>6</v>
      </c>
      <c r="BU6" s="10">
        <v>6</v>
      </c>
      <c r="BV6" s="10" t="s">
        <v>104</v>
      </c>
      <c r="BW6" s="10" t="s">
        <v>104</v>
      </c>
      <c r="BX6" s="10" t="s">
        <v>106</v>
      </c>
      <c r="BY6" s="10" t="s">
        <v>105</v>
      </c>
      <c r="BZ6" s="10" t="s">
        <v>106</v>
      </c>
      <c r="CA6" s="10" t="s">
        <v>106</v>
      </c>
      <c r="CB6" s="10">
        <v>8</v>
      </c>
      <c r="CC6" s="10">
        <v>7</v>
      </c>
      <c r="CD6" s="10">
        <v>5</v>
      </c>
      <c r="CE6" s="10">
        <v>7</v>
      </c>
      <c r="CF6" s="10">
        <v>8</v>
      </c>
      <c r="CG6" s="10">
        <v>5</v>
      </c>
      <c r="CH6" s="10">
        <v>8</v>
      </c>
      <c r="CI6" s="10">
        <v>6</v>
      </c>
      <c r="CJ6" s="10">
        <v>8</v>
      </c>
      <c r="CK6" s="10">
        <v>8</v>
      </c>
      <c r="CL6" s="10">
        <v>5</v>
      </c>
      <c r="CM6" s="10">
        <v>5</v>
      </c>
      <c r="CN6" s="10" t="str">
        <f>VLOOKUP('Raw Data'!CN6,'Keys '!$G$16:$H$21,2,FALSE)</f>
        <v>Exploration</v>
      </c>
      <c r="CO6" s="10" t="str">
        <f>VLOOKUP('Raw Data'!CO6,'Keys '!$G$16:$H$21,2,FALSE)</f>
        <v>Expressiveness</v>
      </c>
      <c r="CP6" s="10" t="str">
        <f>VLOOKUP('Raw Data'!CP6,'Keys '!$G$16:$H$21,2,FALSE)</f>
        <v>Enjoyment</v>
      </c>
      <c r="CQ6" s="10" t="str">
        <f>VLOOKUP('Raw Data'!CQ6,'Keys '!$G$16:$H$21,2,FALSE)</f>
        <v>Immersion</v>
      </c>
      <c r="CR6" s="10" t="str">
        <f>VLOOKUP('Raw Data'!CR6,'Keys '!$G$16:$H$21,2,FALSE)</f>
        <v>Enjoyment</v>
      </c>
      <c r="CS6" s="10" t="str">
        <f>VLOOKUP('Raw Data'!CS6,'Keys '!$G$16:$H$21,2,FALSE)</f>
        <v>Exploration</v>
      </c>
      <c r="CT6" s="10" t="str">
        <f>VLOOKUP('Raw Data'!CT6,'Keys '!$G$16:$H$21,2,FALSE)</f>
        <v>Immersion</v>
      </c>
      <c r="CU6" s="10" t="str">
        <f>VLOOKUP('Raw Data'!CU6,'Keys '!$G$16:$H$21,2,FALSE)</f>
        <v>Results Worth Effort</v>
      </c>
      <c r="CV6" s="10" t="str">
        <f>VLOOKUP('Raw Data'!CV6,'Keys '!$G$16:$H$21,2,FALSE)</f>
        <v>Enjoyment</v>
      </c>
      <c r="CW6" s="10" t="str">
        <f>VLOOKUP('Raw Data'!CW6,'Keys '!$G$16:$H$21,2,FALSE)</f>
        <v>Immersion</v>
      </c>
      <c r="CX6" s="10" t="str">
        <f>VLOOKUP('Raw Data'!CX6,'Keys '!$G$16:$H$21,2,FALSE)</f>
        <v>Expressiveness</v>
      </c>
      <c r="CY6" s="10" t="str">
        <f>VLOOKUP('Raw Data'!CY6,'Keys '!$G$16:$H$21,2,FALSE)</f>
        <v>Enjoyment</v>
      </c>
      <c r="CZ6" s="10" t="str">
        <f>VLOOKUP('Raw Data'!CZ6,'Keys '!$G$16:$H$21,2,FALSE)</f>
        <v>Exploration</v>
      </c>
      <c r="DA6" s="10" t="str">
        <f>VLOOKUP('Raw Data'!DA6,'Keys '!$G$16:$H$21,2,FALSE)</f>
        <v>Immersion</v>
      </c>
      <c r="DB6" s="10" t="str">
        <f>VLOOKUP('Raw Data'!DB6,'Keys '!$G$16:$H$21,2,FALSE)</f>
        <v>Enjoyment</v>
      </c>
      <c r="DC6" s="10">
        <f t="shared" si="0"/>
        <v>7.5</v>
      </c>
      <c r="DD6" s="10">
        <f t="shared" si="1"/>
        <v>16</v>
      </c>
      <c r="DE6" s="10">
        <f t="shared" si="2"/>
        <v>6.5</v>
      </c>
      <c r="DF6" s="10">
        <f t="shared" si="3"/>
        <v>5</v>
      </c>
      <c r="DG6" s="10">
        <f t="shared" si="4"/>
        <v>8</v>
      </c>
      <c r="DH6" s="10">
        <f t="shared" si="5"/>
        <v>5</v>
      </c>
      <c r="DI6" s="10">
        <f t="shared" si="6"/>
        <v>5</v>
      </c>
      <c r="DJ6" s="10">
        <f t="shared" si="7"/>
        <v>1</v>
      </c>
      <c r="DK6" s="10">
        <f t="shared" si="8"/>
        <v>3</v>
      </c>
      <c r="DL6" s="10">
        <f t="shared" si="9"/>
        <v>0</v>
      </c>
      <c r="DM6" s="10">
        <f t="shared" si="10"/>
        <v>2</v>
      </c>
      <c r="DN6" s="10">
        <f t="shared" si="11"/>
        <v>4</v>
      </c>
      <c r="DO6" s="19">
        <f t="shared" si="12"/>
        <v>67.333333333333329</v>
      </c>
      <c r="DP6" s="10" t="s">
        <v>135</v>
      </c>
      <c r="DQ6" s="10" t="s">
        <v>136</v>
      </c>
      <c r="DR6" s="10" t="s">
        <v>132</v>
      </c>
      <c r="DS6" s="10" t="s">
        <v>137</v>
      </c>
      <c r="DT6" s="10" t="s">
        <v>114</v>
      </c>
      <c r="DU6" s="10" t="s">
        <v>138</v>
      </c>
      <c r="DV6" s="10"/>
    </row>
    <row r="7" spans="1:126" x14ac:dyDescent="0.2">
      <c r="A7" s="10" t="s">
        <v>237</v>
      </c>
      <c r="B7" s="10">
        <v>21</v>
      </c>
      <c r="C7" s="10" t="s">
        <v>92</v>
      </c>
      <c r="D7" s="10" t="s">
        <v>93</v>
      </c>
      <c r="E7" s="10" t="s">
        <v>127</v>
      </c>
      <c r="F7" s="10">
        <v>3</v>
      </c>
      <c r="G7" s="10">
        <f>VLOOKUP('Raw Data'!G7,'Keys '!$B$6:$C$12,2,FALSE)</f>
        <v>7</v>
      </c>
      <c r="H7" s="10">
        <f>VLOOKUP('Raw Data'!H7,'Keys '!$B$6:$C$12,2,FALSE)</f>
        <v>7</v>
      </c>
      <c r="I7" s="10">
        <f>VLOOKUP('Raw Data'!I7,'Keys '!$B$6:$C$12,2,FALSE)</f>
        <v>6</v>
      </c>
      <c r="J7" s="10">
        <f>VLOOKUP('Raw Data'!J7,'Keys '!$B$6:$C$12,2,FALSE)</f>
        <v>3</v>
      </c>
      <c r="K7" s="10">
        <f>VLOOKUP('Raw Data'!K7,'Keys '!$B$6:$C$12,2,FALSE)</f>
        <v>6</v>
      </c>
      <c r="L7" s="10">
        <f>VLOOKUP('Raw Data'!L7,'Keys '!$B$6:$C$12,2,FALSE)</f>
        <v>5</v>
      </c>
      <c r="M7" s="10">
        <f>VLOOKUP('Raw Data'!M7,'Keys '!$B$6:$C$12,2,FALSE)</f>
        <v>3</v>
      </c>
      <c r="N7" s="10">
        <f>VLOOKUP('Raw Data'!N7,'Keys '!$B$6:$C$12,2,FALSE)</f>
        <v>4</v>
      </c>
      <c r="O7" s="10">
        <f>VLOOKUP('Raw Data'!O7,'Keys '!$B$6:$C$12,2,FALSE)</f>
        <v>7</v>
      </c>
      <c r="P7" s="10">
        <f>VLOOKUP('Raw Data'!P7,'Keys '!$B$6:$C$12,2,FALSE)</f>
        <v>2</v>
      </c>
      <c r="Q7" s="10">
        <f>VLOOKUP('Raw Data'!Q7,'Keys '!$B$6:$C$12,2,FALSE)</f>
        <v>5</v>
      </c>
      <c r="R7" s="10">
        <f>VLOOKUP('Raw Data'!R7,'Keys '!$B$6:$C$12,2,FALSE)</f>
        <v>5</v>
      </c>
      <c r="S7" s="10">
        <f>VLOOKUP('Raw Data'!S7,'Keys '!$B$6:$C$12,2,FALSE)</f>
        <v>5</v>
      </c>
      <c r="T7" s="10">
        <f>VLOOKUP('Raw Data'!T7,'Keys '!$B$6:$C$12,2,FALSE)</f>
        <v>4</v>
      </c>
      <c r="U7" s="10">
        <f>VLOOKUP('Raw Data'!U7,'Keys '!$B$6:$C$12,2,FALSE)</f>
        <v>2</v>
      </c>
      <c r="V7" s="10">
        <f>VLOOKUP('Raw Data'!V7,'Keys '!$B$16:$C$22,2,FALSE)</f>
        <v>1</v>
      </c>
      <c r="W7" s="18">
        <f>VLOOKUP('Raw Data'!W7,'Keys '!$B$25:$C$31,2,FALSE)</f>
        <v>3</v>
      </c>
      <c r="X7" s="10">
        <f>VLOOKUP('Raw Data'!X7,'Keys '!$B$35:$C$41,2,FALSE)</f>
        <v>6</v>
      </c>
      <c r="Y7" s="10" t="s">
        <v>146</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f>VLOOKUP('Raw Data'!AT7,'Keys '!$I$6:$J$10,2,FALSE)</f>
        <v>4</v>
      </c>
      <c r="AU7" s="10">
        <f>VLOOKUP('Raw Data'!AU7,'Keys '!$I$6:$J$10,2,FALSE)</f>
        <v>1</v>
      </c>
      <c r="AV7" s="10">
        <f>VLOOKUP('Raw Data'!AV7,'Keys '!$I$6:$J$10,2,FALSE)</f>
        <v>5</v>
      </c>
      <c r="AW7" s="10">
        <f>VLOOKUP('Raw Data'!AW7,'Keys '!$I$6:$J$10,2,FALSE)</f>
        <v>1</v>
      </c>
      <c r="AX7" s="10">
        <f>VLOOKUP('Raw Data'!AX7,'Keys '!$I$6:$J$10,2,FALSE)</f>
        <v>2</v>
      </c>
      <c r="AY7" s="10">
        <f>VLOOKUP('Raw Data'!AY7,'Keys '!$I$6:$J$10,2,FALSE)</f>
        <v>5</v>
      </c>
      <c r="AZ7" s="10">
        <f>VLOOKUP('Raw Data'!AZ7,'Keys '!$I$6:$J$10,2,FALSE)</f>
        <v>5</v>
      </c>
      <c r="BA7" s="10">
        <f>VLOOKUP('Raw Data'!BA7,'Keys '!$I$6:$J$10,2,FALSE)</f>
        <v>5</v>
      </c>
      <c r="BB7" s="10">
        <f>VLOOKUP('Raw Data'!BB7,'Keys '!$I$6:$J$10,2,FALSE)</f>
        <v>5</v>
      </c>
      <c r="BC7" s="10">
        <f>VLOOKUP('Raw Data'!BC7,'Keys '!$I$6:$J$10,2,FALSE)</f>
        <v>5</v>
      </c>
      <c r="BD7" s="10">
        <f>VLOOKUP('Raw Data'!BD7,'Keys '!$I$6:$J$10,2,FALSE)</f>
        <v>5</v>
      </c>
      <c r="BE7" s="10">
        <f>VLOOKUP('Raw Data'!BE7,'Keys '!$I$6:$J$10,2,FALSE)</f>
        <v>4</v>
      </c>
      <c r="BF7" s="10">
        <v>7</v>
      </c>
      <c r="BG7" s="10">
        <v>8</v>
      </c>
      <c r="BH7" s="10">
        <v>9</v>
      </c>
      <c r="BI7" s="10">
        <v>7</v>
      </c>
      <c r="BJ7" s="10">
        <v>6</v>
      </c>
      <c r="BK7" s="10">
        <v>7</v>
      </c>
      <c r="BL7" s="10">
        <v>9</v>
      </c>
      <c r="BM7" s="10">
        <v>4</v>
      </c>
      <c r="BN7" s="10">
        <v>10</v>
      </c>
      <c r="BO7" s="10">
        <v>8</v>
      </c>
      <c r="BP7" s="10">
        <v>7</v>
      </c>
      <c r="BQ7" s="10">
        <v>0</v>
      </c>
      <c r="BR7" s="10">
        <v>8</v>
      </c>
      <c r="BS7" s="10">
        <v>8</v>
      </c>
      <c r="BT7" s="10">
        <v>3</v>
      </c>
      <c r="BU7" s="10">
        <v>3</v>
      </c>
      <c r="BV7" s="10" t="s">
        <v>104</v>
      </c>
      <c r="BW7" s="10" t="s">
        <v>104</v>
      </c>
      <c r="BX7" s="10" t="s">
        <v>106</v>
      </c>
      <c r="BY7" s="10" t="s">
        <v>105</v>
      </c>
      <c r="BZ7" s="10" t="s">
        <v>106</v>
      </c>
      <c r="CA7" s="10" t="s">
        <v>106</v>
      </c>
      <c r="CB7" s="10">
        <v>10</v>
      </c>
      <c r="CC7" s="10">
        <v>9</v>
      </c>
      <c r="CD7" s="10">
        <v>5</v>
      </c>
      <c r="CE7" s="10">
        <v>9</v>
      </c>
      <c r="CF7" s="10">
        <v>9</v>
      </c>
      <c r="CG7" s="10">
        <v>9</v>
      </c>
      <c r="CH7" s="10">
        <v>10</v>
      </c>
      <c r="CI7" s="10">
        <v>9</v>
      </c>
      <c r="CJ7" s="10">
        <v>10</v>
      </c>
      <c r="CK7" s="10">
        <v>9</v>
      </c>
      <c r="CL7" s="10">
        <v>6</v>
      </c>
      <c r="CM7" s="10">
        <v>9</v>
      </c>
      <c r="CN7" s="10" t="str">
        <f>VLOOKUP('Raw Data'!CN7,'Keys '!$G$16:$H$21,2,FALSE)</f>
        <v>Exploration</v>
      </c>
      <c r="CO7" s="10" t="str">
        <f>VLOOKUP('Raw Data'!CO7,'Keys '!$G$16:$H$21,2,FALSE)</f>
        <v>Expressiveness</v>
      </c>
      <c r="CP7" s="10" t="str">
        <f>VLOOKUP('Raw Data'!CP7,'Keys '!$G$16:$H$21,2,FALSE)</f>
        <v>Enjoyment</v>
      </c>
      <c r="CQ7" s="10" t="str">
        <f>VLOOKUP('Raw Data'!CQ7,'Keys '!$G$16:$H$21,2,FALSE)</f>
        <v>Immersion</v>
      </c>
      <c r="CR7" s="10" t="str">
        <f>VLOOKUP('Raw Data'!CR7,'Keys '!$G$16:$H$21,2,FALSE)</f>
        <v>Enjoyment</v>
      </c>
      <c r="CS7" s="10" t="str">
        <f>VLOOKUP('Raw Data'!CS7,'Keys '!$G$16:$H$21,2,FALSE)</f>
        <v>Exploration</v>
      </c>
      <c r="CT7" s="10" t="str">
        <f>VLOOKUP('Raw Data'!CT7,'Keys '!$G$16:$H$21,2,FALSE)</f>
        <v>Expressiveness</v>
      </c>
      <c r="CU7" s="10" t="str">
        <f>VLOOKUP('Raw Data'!CU7,'Keys '!$G$16:$H$21,2,FALSE)</f>
        <v>Results Worth Effort</v>
      </c>
      <c r="CV7" s="10" t="str">
        <f>VLOOKUP('Raw Data'!CV7,'Keys '!$G$16:$H$21,2,FALSE)</f>
        <v>Enjoyment</v>
      </c>
      <c r="CW7" s="10" t="str">
        <f>VLOOKUP('Raw Data'!CW7,'Keys '!$G$16:$H$21,2,FALSE)</f>
        <v>Immersion</v>
      </c>
      <c r="CX7" s="10" t="str">
        <f>VLOOKUP('Raw Data'!CX7,'Keys '!$G$16:$H$21,2,FALSE)</f>
        <v>Expressiveness</v>
      </c>
      <c r="CY7" s="10" t="str">
        <f>VLOOKUP('Raw Data'!CY7,'Keys '!$G$16:$H$21,2,FALSE)</f>
        <v>Enjoyment</v>
      </c>
      <c r="CZ7" s="10" t="str">
        <f>VLOOKUP('Raw Data'!CZ7,'Keys '!$G$16:$H$21,2,FALSE)</f>
        <v>Expressiveness</v>
      </c>
      <c r="DA7" s="10" t="str">
        <f>VLOOKUP('Raw Data'!DA7,'Keys '!$G$16:$H$21,2,FALSE)</f>
        <v>Immersion</v>
      </c>
      <c r="DB7" s="10" t="str">
        <f>VLOOKUP('Raw Data'!DB7,'Keys '!$G$16:$H$21,2,FALSE)</f>
        <v>Enjoyment</v>
      </c>
      <c r="DC7" s="10">
        <f t="shared" si="0"/>
        <v>9.5</v>
      </c>
      <c r="DD7" s="10">
        <f t="shared" si="1"/>
        <v>20</v>
      </c>
      <c r="DE7" s="10">
        <f t="shared" si="2"/>
        <v>9</v>
      </c>
      <c r="DF7" s="10">
        <f t="shared" si="3"/>
        <v>5.5</v>
      </c>
      <c r="DG7" s="10">
        <f t="shared" si="4"/>
        <v>9</v>
      </c>
      <c r="DH7" s="10">
        <f t="shared" si="5"/>
        <v>9</v>
      </c>
      <c r="DI7" s="10">
        <f t="shared" si="6"/>
        <v>5</v>
      </c>
      <c r="DJ7" s="10">
        <f t="shared" si="7"/>
        <v>1</v>
      </c>
      <c r="DK7" s="10">
        <f t="shared" si="8"/>
        <v>2</v>
      </c>
      <c r="DL7" s="10">
        <f t="shared" si="9"/>
        <v>0</v>
      </c>
      <c r="DM7" s="10">
        <f t="shared" si="10"/>
        <v>4</v>
      </c>
      <c r="DN7" s="10">
        <f t="shared" si="11"/>
        <v>3</v>
      </c>
      <c r="DO7" s="19">
        <f t="shared" si="12"/>
        <v>92.333333333333329</v>
      </c>
      <c r="DP7" s="10" t="s">
        <v>112</v>
      </c>
      <c r="DQ7" s="10" t="s">
        <v>147</v>
      </c>
      <c r="DR7" s="10" t="s">
        <v>148</v>
      </c>
      <c r="DS7" s="10" t="s">
        <v>149</v>
      </c>
      <c r="DT7" s="10" t="s">
        <v>116</v>
      </c>
      <c r="DU7" s="10" t="s">
        <v>150</v>
      </c>
      <c r="DV7" s="10"/>
    </row>
    <row r="8" spans="1:126" x14ac:dyDescent="0.2">
      <c r="A8" s="10" t="s">
        <v>238</v>
      </c>
      <c r="B8" s="10">
        <v>21</v>
      </c>
      <c r="C8" s="10" t="s">
        <v>151</v>
      </c>
      <c r="D8" s="10" t="s">
        <v>152</v>
      </c>
      <c r="E8" s="10" t="s">
        <v>127</v>
      </c>
      <c r="F8" s="10">
        <v>2</v>
      </c>
      <c r="G8" s="10">
        <f>VLOOKUP('Raw Data'!G8,'Keys '!$B$6:$C$12,2,FALSE)</f>
        <v>6</v>
      </c>
      <c r="H8" s="10">
        <f>VLOOKUP('Raw Data'!H8,'Keys '!$B$6:$C$12,2,FALSE)</f>
        <v>5</v>
      </c>
      <c r="I8" s="10">
        <f>VLOOKUP('Raw Data'!I8,'Keys '!$B$6:$C$12,2,FALSE)</f>
        <v>3</v>
      </c>
      <c r="J8" s="10">
        <f>VLOOKUP('Raw Data'!J8,'Keys '!$B$6:$C$12,2,FALSE)</f>
        <v>3</v>
      </c>
      <c r="K8" s="10">
        <f>VLOOKUP('Raw Data'!K8,'Keys '!$B$6:$C$12,2,FALSE)</f>
        <v>5</v>
      </c>
      <c r="L8" s="10">
        <f>VLOOKUP('Raw Data'!L8,'Keys '!$B$6:$C$12,2,FALSE)</f>
        <v>5</v>
      </c>
      <c r="M8" s="10">
        <f>VLOOKUP('Raw Data'!M8,'Keys '!$B$6:$C$12,2,FALSE)</f>
        <v>3</v>
      </c>
      <c r="N8" s="10">
        <f>VLOOKUP('Raw Data'!N8,'Keys '!$B$6:$C$12,2,FALSE)</f>
        <v>3</v>
      </c>
      <c r="O8" s="10">
        <f>VLOOKUP('Raw Data'!O8,'Keys '!$B$6:$C$12,2,FALSE)</f>
        <v>5</v>
      </c>
      <c r="P8" s="10">
        <f>VLOOKUP('Raw Data'!P8,'Keys '!$B$6:$C$12,2,FALSE)</f>
        <v>3</v>
      </c>
      <c r="Q8" s="10">
        <f>VLOOKUP('Raw Data'!Q8,'Keys '!$B$6:$C$12,2,FALSE)</f>
        <v>3</v>
      </c>
      <c r="R8" s="10">
        <f>VLOOKUP('Raw Data'!R8,'Keys '!$B$6:$C$12,2,FALSE)</f>
        <v>5</v>
      </c>
      <c r="S8" s="10">
        <f>VLOOKUP('Raw Data'!S8,'Keys '!$B$6:$C$12,2,FALSE)</f>
        <v>3</v>
      </c>
      <c r="T8" s="10">
        <f>VLOOKUP('Raw Data'!T8,'Keys '!$B$6:$C$12,2,FALSE)</f>
        <v>2</v>
      </c>
      <c r="U8" s="10">
        <f>VLOOKUP('Raw Data'!U8,'Keys '!$B$6:$C$12,2,FALSE)</f>
        <v>3</v>
      </c>
      <c r="V8" s="10">
        <f>VLOOKUP('Raw Data'!V8,'Keys '!$B$16:$C$22,2,FALSE)</f>
        <v>5</v>
      </c>
      <c r="W8" s="18">
        <f>VLOOKUP('Raw Data'!W8,'Keys '!$B$25:$C$31,2,FALSE)</f>
        <v>2</v>
      </c>
      <c r="X8" s="10">
        <f>VLOOKUP('Raw Data'!X8,'Keys '!$B$35:$C$41,2,FALSE)</f>
        <v>3</v>
      </c>
      <c r="Y8" s="10" t="s">
        <v>291</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f>VLOOKUP('Raw Data'!AT8,'Keys '!$I$6:$J$10,2,FALSE)</f>
        <v>4</v>
      </c>
      <c r="AU8" s="10">
        <f>VLOOKUP('Raw Data'!AU8,'Keys '!$I$6:$J$10,2,FALSE)</f>
        <v>2</v>
      </c>
      <c r="AV8" s="10">
        <f>VLOOKUP('Raw Data'!AV8,'Keys '!$I$6:$J$10,2,FALSE)</f>
        <v>4</v>
      </c>
      <c r="AW8" s="10">
        <f>VLOOKUP('Raw Data'!AW8,'Keys '!$I$6:$J$10,2,FALSE)</f>
        <v>2</v>
      </c>
      <c r="AX8" s="10">
        <f>VLOOKUP('Raw Data'!AX8,'Keys '!$I$6:$J$10,2,FALSE)</f>
        <v>2</v>
      </c>
      <c r="AY8" s="10">
        <f>VLOOKUP('Raw Data'!AY8,'Keys '!$I$6:$J$10,2,FALSE)</f>
        <v>5</v>
      </c>
      <c r="AZ8" s="10">
        <f>VLOOKUP('Raw Data'!AZ8,'Keys '!$I$6:$J$10,2,FALSE)</f>
        <v>4</v>
      </c>
      <c r="BA8" s="10">
        <f>VLOOKUP('Raw Data'!BA8,'Keys '!$I$6:$J$10,2,FALSE)</f>
        <v>4</v>
      </c>
      <c r="BB8" s="10">
        <f>VLOOKUP('Raw Data'!BB8,'Keys '!$I$6:$J$10,2,FALSE)</f>
        <v>3</v>
      </c>
      <c r="BC8" s="10">
        <f>VLOOKUP('Raw Data'!BC8,'Keys '!$I$6:$J$10,2,FALSE)</f>
        <v>3</v>
      </c>
      <c r="BD8" s="10">
        <f>VLOOKUP('Raw Data'!BD8,'Keys '!$I$6:$J$10,2,FALSE)</f>
        <v>4</v>
      </c>
      <c r="BE8" s="10">
        <f>VLOOKUP('Raw Data'!BE8,'Keys '!$I$6:$J$10,2,FALSE)</f>
        <v>4</v>
      </c>
      <c r="BF8" s="10">
        <v>6</v>
      </c>
      <c r="BG8" s="10">
        <v>5</v>
      </c>
      <c r="BH8" s="10">
        <v>8</v>
      </c>
      <c r="BI8" s="10">
        <v>8</v>
      </c>
      <c r="BJ8" s="10">
        <v>5</v>
      </c>
      <c r="BK8" s="10">
        <v>8</v>
      </c>
      <c r="BL8" s="10">
        <v>7</v>
      </c>
      <c r="BM8" s="10">
        <v>4</v>
      </c>
      <c r="BN8" s="10">
        <v>7</v>
      </c>
      <c r="BO8" s="10">
        <v>9</v>
      </c>
      <c r="BP8" s="10">
        <v>6</v>
      </c>
      <c r="BQ8" s="10">
        <v>3</v>
      </c>
      <c r="BR8" s="10">
        <v>6</v>
      </c>
      <c r="BS8" s="10">
        <v>8</v>
      </c>
      <c r="BT8" s="10">
        <v>2</v>
      </c>
      <c r="BU8" s="10">
        <v>3</v>
      </c>
      <c r="BV8" s="10" t="s">
        <v>104</v>
      </c>
      <c r="BW8" s="10" t="s">
        <v>154</v>
      </c>
      <c r="BX8" s="10" t="s">
        <v>106</v>
      </c>
      <c r="BY8" s="10" t="s">
        <v>154</v>
      </c>
      <c r="BZ8" s="10" t="s">
        <v>106</v>
      </c>
      <c r="CA8" s="10" t="s">
        <v>106</v>
      </c>
      <c r="CB8" s="10">
        <v>8</v>
      </c>
      <c r="CC8" s="10">
        <v>4</v>
      </c>
      <c r="CD8" s="10">
        <v>5</v>
      </c>
      <c r="CE8" s="10">
        <v>8</v>
      </c>
      <c r="CF8" s="10">
        <v>7</v>
      </c>
      <c r="CG8" s="10">
        <v>3</v>
      </c>
      <c r="CH8" s="10">
        <v>9</v>
      </c>
      <c r="CI8" s="10">
        <v>2</v>
      </c>
      <c r="CJ8" s="10">
        <v>9</v>
      </c>
      <c r="CK8" s="10">
        <v>7</v>
      </c>
      <c r="CL8" s="10">
        <v>5</v>
      </c>
      <c r="CM8" s="10">
        <v>6</v>
      </c>
      <c r="CN8" s="10" t="str">
        <f>VLOOKUP('Raw Data'!CN8,'Keys '!$G$16:$H$21,2,FALSE)</f>
        <v>Exploration</v>
      </c>
      <c r="CO8" s="10" t="str">
        <f>VLOOKUP('Raw Data'!CO8,'Keys '!$G$16:$H$21,2,FALSE)</f>
        <v>Results Worth Effort</v>
      </c>
      <c r="CP8" s="10" t="str">
        <f>VLOOKUP('Raw Data'!CP8,'Keys '!$G$16:$H$21,2,FALSE)</f>
        <v>Enjoyment</v>
      </c>
      <c r="CQ8" s="10" t="str">
        <f>VLOOKUP('Raw Data'!CQ8,'Keys '!$G$16:$H$21,2,FALSE)</f>
        <v>Results Worth Effort</v>
      </c>
      <c r="CR8" s="10" t="str">
        <f>VLOOKUP('Raw Data'!CR8,'Keys '!$G$16:$H$21,2,FALSE)</f>
        <v>Enjoyment</v>
      </c>
      <c r="CS8" s="10" t="str">
        <f>VLOOKUP('Raw Data'!CS8,'Keys '!$G$16:$H$21,2,FALSE)</f>
        <v>Results Worth Effort</v>
      </c>
      <c r="CT8" s="10" t="str">
        <f>VLOOKUP('Raw Data'!CT8,'Keys '!$G$16:$H$21,2,FALSE)</f>
        <v>Expressiveness</v>
      </c>
      <c r="CU8" s="10" t="str">
        <f>VLOOKUP('Raw Data'!CU8,'Keys '!$G$16:$H$21,2,FALSE)</f>
        <v>Results Worth Effort</v>
      </c>
      <c r="CV8" s="10" t="str">
        <f>VLOOKUP('Raw Data'!CV8,'Keys '!$G$16:$H$21,2,FALSE)</f>
        <v>Enjoyment</v>
      </c>
      <c r="CW8" s="10" t="str">
        <f>VLOOKUP('Raw Data'!CW8,'Keys '!$G$16:$H$21,2,FALSE)</f>
        <v>Exploration</v>
      </c>
      <c r="CX8" s="10" t="str">
        <f>VLOOKUP('Raw Data'!CX8,'Keys '!$G$16:$H$21,2,FALSE)</f>
        <v>Expressiveness</v>
      </c>
      <c r="CY8" s="10" t="str">
        <f>VLOOKUP('Raw Data'!CY8,'Keys '!$G$16:$H$21,2,FALSE)</f>
        <v>Results Worth Effort</v>
      </c>
      <c r="CZ8" s="10" t="str">
        <f>VLOOKUP('Raw Data'!CZ8,'Keys '!$G$16:$H$21,2,FALSE)</f>
        <v>Exploration</v>
      </c>
      <c r="DA8" s="10" t="str">
        <f>VLOOKUP('Raw Data'!DA8,'Keys '!$G$16:$H$21,2,FALSE)</f>
        <v>Immersion</v>
      </c>
      <c r="DB8" s="10" t="str">
        <f>VLOOKUP('Raw Data'!DB8,'Keys '!$G$16:$H$21,2,FALSE)</f>
        <v>Enjoyment</v>
      </c>
      <c r="DC8" s="10">
        <f t="shared" si="0"/>
        <v>8.5</v>
      </c>
      <c r="DD8" s="10">
        <f t="shared" si="1"/>
        <v>17</v>
      </c>
      <c r="DE8" s="10">
        <f t="shared" si="2"/>
        <v>3</v>
      </c>
      <c r="DF8" s="10">
        <f t="shared" si="3"/>
        <v>5</v>
      </c>
      <c r="DG8" s="10">
        <f t="shared" si="4"/>
        <v>7</v>
      </c>
      <c r="DH8" s="10">
        <f t="shared" si="5"/>
        <v>4.5</v>
      </c>
      <c r="DI8" s="10">
        <f t="shared" si="6"/>
        <v>4</v>
      </c>
      <c r="DJ8" s="10">
        <f t="shared" si="7"/>
        <v>5</v>
      </c>
      <c r="DK8" s="10">
        <f t="shared" si="8"/>
        <v>3</v>
      </c>
      <c r="DL8" s="10">
        <f t="shared" si="9"/>
        <v>0</v>
      </c>
      <c r="DM8" s="10">
        <f t="shared" si="10"/>
        <v>2</v>
      </c>
      <c r="DN8" s="10">
        <f t="shared" si="11"/>
        <v>1</v>
      </c>
      <c r="DO8" s="19">
        <f t="shared" si="12"/>
        <v>69.333333333333329</v>
      </c>
      <c r="DP8" s="10" t="s">
        <v>112</v>
      </c>
      <c r="DQ8" s="10" t="s">
        <v>155</v>
      </c>
      <c r="DR8" s="10" t="s">
        <v>114</v>
      </c>
      <c r="DS8" s="10" t="s">
        <v>156</v>
      </c>
      <c r="DT8" s="10" t="s">
        <v>116</v>
      </c>
      <c r="DU8" s="10" t="s">
        <v>157</v>
      </c>
      <c r="DV8" s="10"/>
    </row>
    <row r="9" spans="1:126" x14ac:dyDescent="0.2">
      <c r="A9" s="10" t="s">
        <v>239</v>
      </c>
      <c r="B9" s="10">
        <v>19</v>
      </c>
      <c r="C9" s="10" t="s">
        <v>139</v>
      </c>
      <c r="D9" s="10" t="s">
        <v>158</v>
      </c>
      <c r="E9" s="10" t="s">
        <v>258</v>
      </c>
      <c r="F9" s="10">
        <v>2</v>
      </c>
      <c r="G9" s="10">
        <f>VLOOKUP('Raw Data'!G9,'Keys '!$B$6:$C$12,2,FALSE)</f>
        <v>5</v>
      </c>
      <c r="H9" s="10">
        <f>VLOOKUP('Raw Data'!H9,'Keys '!$B$6:$C$12,2,FALSE)</f>
        <v>7</v>
      </c>
      <c r="I9" s="10">
        <f>VLOOKUP('Raw Data'!I9,'Keys '!$B$6:$C$12,2,FALSE)</f>
        <v>5</v>
      </c>
      <c r="J9" s="10">
        <f>VLOOKUP('Raw Data'!J9,'Keys '!$B$6:$C$12,2,FALSE)</f>
        <v>1</v>
      </c>
      <c r="K9" s="10">
        <f>VLOOKUP('Raw Data'!K9,'Keys '!$B$6:$C$12,2,FALSE)</f>
        <v>7</v>
      </c>
      <c r="L9" s="10">
        <f>VLOOKUP('Raw Data'!L9,'Keys '!$B$6:$C$12,2,FALSE)</f>
        <v>6</v>
      </c>
      <c r="M9" s="10">
        <f>VLOOKUP('Raw Data'!M9,'Keys '!$B$6:$C$12,2,FALSE)</f>
        <v>3</v>
      </c>
      <c r="N9" s="10">
        <f>VLOOKUP('Raw Data'!N9,'Keys '!$B$6:$C$12,2,FALSE)</f>
        <v>1</v>
      </c>
      <c r="O9" s="10">
        <f>VLOOKUP('Raw Data'!O9,'Keys '!$B$6:$C$12,2,FALSE)</f>
        <v>6</v>
      </c>
      <c r="P9" s="10">
        <f>VLOOKUP('Raw Data'!P9,'Keys '!$B$6:$C$12,2,FALSE)</f>
        <v>2</v>
      </c>
      <c r="Q9" s="10">
        <f>VLOOKUP('Raw Data'!Q9,'Keys '!$B$6:$C$12,2,FALSE)</f>
        <v>6</v>
      </c>
      <c r="R9" s="10">
        <f>VLOOKUP('Raw Data'!R9,'Keys '!$B$6:$C$12,2,FALSE)</f>
        <v>6</v>
      </c>
      <c r="S9" s="10">
        <f>VLOOKUP('Raw Data'!S9,'Keys '!$B$6:$C$12,2,FALSE)</f>
        <v>4</v>
      </c>
      <c r="T9" s="10">
        <f>VLOOKUP('Raw Data'!T9,'Keys '!$B$6:$C$12,2,FALSE)</f>
        <v>5</v>
      </c>
      <c r="U9" s="10">
        <f>VLOOKUP('Raw Data'!U9,'Keys '!$B$6:$C$12,2,FALSE)</f>
        <v>3</v>
      </c>
      <c r="V9" s="10">
        <f>VLOOKUP('Raw Data'!V9,'Keys '!$B$16:$C$22,2,FALSE)</f>
        <v>6</v>
      </c>
      <c r="W9" s="18">
        <f>VLOOKUP('Raw Data'!W9,'Keys '!$B$25:$C$31,2,FALSE)</f>
        <v>7</v>
      </c>
      <c r="X9" s="10">
        <f>VLOOKUP('Raw Data'!X9,'Keys '!$B$35:$C$41,2,FALSE)</f>
        <v>4</v>
      </c>
      <c r="Y9" s="10" t="s">
        <v>161</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f>VLOOKUP('Raw Data'!AT9,'Keys '!$I$6:$J$10,2,FALSE)</f>
        <v>5</v>
      </c>
      <c r="AU9" s="10">
        <f>VLOOKUP('Raw Data'!AU9,'Keys '!$I$6:$J$10,2,FALSE)</f>
        <v>2</v>
      </c>
      <c r="AV9" s="10">
        <f>VLOOKUP('Raw Data'!AV9,'Keys '!$I$6:$J$10,2,FALSE)</f>
        <v>5</v>
      </c>
      <c r="AW9" s="10">
        <f>VLOOKUP('Raw Data'!AW9,'Keys '!$I$6:$J$10,2,FALSE)</f>
        <v>4</v>
      </c>
      <c r="AX9" s="10">
        <f>VLOOKUP('Raw Data'!AX9,'Keys '!$I$6:$J$10,2,FALSE)</f>
        <v>2</v>
      </c>
      <c r="AY9" s="10">
        <f>VLOOKUP('Raw Data'!AY9,'Keys '!$I$6:$J$10,2,FALSE)</f>
        <v>5</v>
      </c>
      <c r="AZ9" s="10">
        <f>VLOOKUP('Raw Data'!AZ9,'Keys '!$I$6:$J$10,2,FALSE)</f>
        <v>4</v>
      </c>
      <c r="BA9" s="10">
        <f>VLOOKUP('Raw Data'!BA9,'Keys '!$I$6:$J$10,2,FALSE)</f>
        <v>4</v>
      </c>
      <c r="BB9" s="10">
        <f>VLOOKUP('Raw Data'!BB9,'Keys '!$I$6:$J$10,2,FALSE)</f>
        <v>4</v>
      </c>
      <c r="BC9" s="10">
        <f>VLOOKUP('Raw Data'!BC9,'Keys '!$I$6:$J$10,2,FALSE)</f>
        <v>4</v>
      </c>
      <c r="BD9" s="10">
        <f>VLOOKUP('Raw Data'!BD9,'Keys '!$I$6:$J$10,2,FALSE)</f>
        <v>5</v>
      </c>
      <c r="BE9" s="10">
        <f>VLOOKUP('Raw Data'!BE9,'Keys '!$I$6:$J$10,2,FALSE)</f>
        <v>5</v>
      </c>
      <c r="BF9" s="10">
        <v>8</v>
      </c>
      <c r="BG9" s="10">
        <v>8</v>
      </c>
      <c r="BH9" s="10">
        <v>8</v>
      </c>
      <c r="BI9" s="10">
        <v>8</v>
      </c>
      <c r="BJ9" s="10">
        <v>6</v>
      </c>
      <c r="BK9" s="10">
        <v>7</v>
      </c>
      <c r="BL9" s="10">
        <v>7</v>
      </c>
      <c r="BM9" s="10">
        <v>8</v>
      </c>
      <c r="BN9" s="10">
        <v>8</v>
      </c>
      <c r="BO9" s="10">
        <v>7</v>
      </c>
      <c r="BP9" s="10">
        <v>6</v>
      </c>
      <c r="BQ9" s="10">
        <v>7</v>
      </c>
      <c r="BR9" s="10">
        <v>8</v>
      </c>
      <c r="BS9" s="10">
        <v>7</v>
      </c>
      <c r="BT9" s="10">
        <v>3</v>
      </c>
      <c r="BU9" s="10">
        <v>2</v>
      </c>
      <c r="BV9" s="10" t="s">
        <v>104</v>
      </c>
      <c r="BW9" s="10" t="s">
        <v>104</v>
      </c>
      <c r="BX9" s="10" t="s">
        <v>104</v>
      </c>
      <c r="BY9" s="10" t="s">
        <v>105</v>
      </c>
      <c r="BZ9" s="10" t="s">
        <v>105</v>
      </c>
      <c r="CA9" s="10" t="s">
        <v>106</v>
      </c>
      <c r="CB9" s="10">
        <v>8</v>
      </c>
      <c r="CC9" s="10">
        <v>9</v>
      </c>
      <c r="CD9" s="10">
        <v>9</v>
      </c>
      <c r="CE9" s="10">
        <v>10</v>
      </c>
      <c r="CF9" s="10">
        <v>9</v>
      </c>
      <c r="CG9" s="10">
        <v>9</v>
      </c>
      <c r="CH9" s="10">
        <v>10</v>
      </c>
      <c r="CI9" s="10">
        <v>9</v>
      </c>
      <c r="CJ9" s="10">
        <v>9</v>
      </c>
      <c r="CK9" s="10">
        <v>8</v>
      </c>
      <c r="CL9" s="10">
        <v>8</v>
      </c>
      <c r="CM9" s="10">
        <v>9</v>
      </c>
      <c r="CN9" s="10" t="str">
        <f>VLOOKUP('Raw Data'!CN9,'Keys '!$G$16:$H$21,2,FALSE)</f>
        <v>Exploration</v>
      </c>
      <c r="CO9" s="10" t="str">
        <f>VLOOKUP('Raw Data'!CO9,'Keys '!$G$16:$H$21,2,FALSE)</f>
        <v>Expressiveness</v>
      </c>
      <c r="CP9" s="10" t="str">
        <f>VLOOKUP('Raw Data'!CP9,'Keys '!$G$16:$H$21,2,FALSE)</f>
        <v>Immersion</v>
      </c>
      <c r="CQ9" s="10" t="str">
        <f>VLOOKUP('Raw Data'!CQ9,'Keys '!$G$16:$H$21,2,FALSE)</f>
        <v>Immersion</v>
      </c>
      <c r="CR9" s="10" t="str">
        <f>VLOOKUP('Raw Data'!CR9,'Keys '!$G$16:$H$21,2,FALSE)</f>
        <v>Enjoyment</v>
      </c>
      <c r="CS9" s="10" t="str">
        <f>VLOOKUP('Raw Data'!CS9,'Keys '!$G$16:$H$21,2,FALSE)</f>
        <v>Exploration</v>
      </c>
      <c r="CT9" s="10" t="str">
        <f>VLOOKUP('Raw Data'!CT9,'Keys '!$G$16:$H$21,2,FALSE)</f>
        <v>Expressiveness</v>
      </c>
      <c r="CU9" s="10" t="str">
        <f>VLOOKUP('Raw Data'!CU9,'Keys '!$G$16:$H$21,2,FALSE)</f>
        <v>Results Worth Effort</v>
      </c>
      <c r="CV9" s="10" t="str">
        <f>VLOOKUP('Raw Data'!CV9,'Keys '!$G$16:$H$21,2,FALSE)</f>
        <v>Enjoyment</v>
      </c>
      <c r="CW9" s="10" t="str">
        <f>VLOOKUP('Raw Data'!CW9,'Keys '!$G$16:$H$21,2,FALSE)</f>
        <v>Immersion</v>
      </c>
      <c r="CX9" s="10" t="str">
        <f>VLOOKUP('Raw Data'!CX9,'Keys '!$G$16:$H$21,2,FALSE)</f>
        <v>Expressiveness</v>
      </c>
      <c r="CY9" s="10" t="str">
        <f>VLOOKUP('Raw Data'!CY9,'Keys '!$G$16:$H$21,2,FALSE)</f>
        <v>Results Worth Effort</v>
      </c>
      <c r="CZ9" s="10" t="str">
        <f>VLOOKUP('Raw Data'!CZ9,'Keys '!$G$16:$H$21,2,FALSE)</f>
        <v>Expressiveness</v>
      </c>
      <c r="DA9" s="10" t="str">
        <f>VLOOKUP('Raw Data'!DA9,'Keys '!$G$16:$H$21,2,FALSE)</f>
        <v>Immersion</v>
      </c>
      <c r="DB9" s="10" t="str">
        <f>VLOOKUP('Raw Data'!DB9,'Keys '!$G$16:$H$21,2,FALSE)</f>
        <v>Exploration</v>
      </c>
      <c r="DC9" s="10">
        <f t="shared" si="0"/>
        <v>10</v>
      </c>
      <c r="DD9" s="10">
        <f t="shared" si="1"/>
        <v>17</v>
      </c>
      <c r="DE9" s="10">
        <f t="shared" si="2"/>
        <v>9</v>
      </c>
      <c r="DF9" s="10">
        <f t="shared" si="3"/>
        <v>8.5</v>
      </c>
      <c r="DG9" s="10">
        <f t="shared" si="4"/>
        <v>8.5</v>
      </c>
      <c r="DH9" s="10">
        <f t="shared" si="5"/>
        <v>9</v>
      </c>
      <c r="DI9" s="10">
        <f t="shared" si="6"/>
        <v>2</v>
      </c>
      <c r="DJ9" s="10">
        <f t="shared" si="7"/>
        <v>2</v>
      </c>
      <c r="DK9" s="10">
        <f t="shared" si="8"/>
        <v>3</v>
      </c>
      <c r="DL9" s="10">
        <f t="shared" si="9"/>
        <v>0</v>
      </c>
      <c r="DM9" s="10">
        <f t="shared" si="10"/>
        <v>4</v>
      </c>
      <c r="DN9" s="10">
        <f t="shared" si="11"/>
        <v>4</v>
      </c>
      <c r="DO9" s="19">
        <f t="shared" si="12"/>
        <v>89.333333333333329</v>
      </c>
      <c r="DP9" s="10" t="s">
        <v>129</v>
      </c>
      <c r="DQ9" s="10" t="s">
        <v>162</v>
      </c>
      <c r="DR9" s="10" t="s">
        <v>132</v>
      </c>
      <c r="DS9" s="10" t="s">
        <v>163</v>
      </c>
      <c r="DT9" s="10" t="s">
        <v>116</v>
      </c>
      <c r="DU9" s="10" t="s">
        <v>164</v>
      </c>
      <c r="DV9" s="10"/>
    </row>
    <row r="10" spans="1:126" x14ac:dyDescent="0.2">
      <c r="A10" s="10" t="s">
        <v>240</v>
      </c>
      <c r="B10" s="10">
        <v>21</v>
      </c>
      <c r="C10" s="10" t="s">
        <v>92</v>
      </c>
      <c r="D10" s="10" t="s">
        <v>257</v>
      </c>
      <c r="E10" s="10" t="s">
        <v>259</v>
      </c>
      <c r="F10" s="10">
        <v>3</v>
      </c>
      <c r="G10" s="10">
        <f>VLOOKUP('Raw Data'!G10,'Keys '!$B$6:$C$12,2,FALSE)</f>
        <v>5</v>
      </c>
      <c r="H10" s="10">
        <f>VLOOKUP('Raw Data'!H10,'Keys '!$B$6:$C$12,2,FALSE)</f>
        <v>5</v>
      </c>
      <c r="I10" s="10">
        <f>VLOOKUP('Raw Data'!I10,'Keys '!$B$6:$C$12,2,FALSE)</f>
        <v>2</v>
      </c>
      <c r="J10" s="10">
        <f>VLOOKUP('Raw Data'!J10,'Keys '!$B$6:$C$12,2,FALSE)</f>
        <v>7</v>
      </c>
      <c r="K10" s="10">
        <f>VLOOKUP('Raw Data'!K10,'Keys '!$B$6:$C$12,2,FALSE)</f>
        <v>1</v>
      </c>
      <c r="L10" s="10">
        <f>VLOOKUP('Raw Data'!L10,'Keys '!$B$6:$C$12,2,FALSE)</f>
        <v>5</v>
      </c>
      <c r="M10" s="10">
        <f>VLOOKUP('Raw Data'!M10,'Keys '!$B$6:$C$12,2,FALSE)</f>
        <v>7</v>
      </c>
      <c r="N10" s="10">
        <f>VLOOKUP('Raw Data'!N10,'Keys '!$B$6:$C$12,2,FALSE)</f>
        <v>7</v>
      </c>
      <c r="O10" s="10">
        <f>VLOOKUP('Raw Data'!O10,'Keys '!$B$6:$C$12,2,FALSE)</f>
        <v>1</v>
      </c>
      <c r="P10" s="10">
        <f>VLOOKUP('Raw Data'!P10,'Keys '!$B$6:$C$12,2,FALSE)</f>
        <v>7</v>
      </c>
      <c r="Q10" s="10">
        <f>VLOOKUP('Raw Data'!Q10,'Keys '!$B$6:$C$12,2,FALSE)</f>
        <v>2</v>
      </c>
      <c r="R10" s="10">
        <f>VLOOKUP('Raw Data'!R10,'Keys '!$B$6:$C$12,2,FALSE)</f>
        <v>4</v>
      </c>
      <c r="S10" s="10">
        <f>VLOOKUP('Raw Data'!S10,'Keys '!$B$6:$C$12,2,FALSE)</f>
        <v>4</v>
      </c>
      <c r="T10" s="10">
        <f>VLOOKUP('Raw Data'!T10,'Keys '!$B$6:$C$12,2,FALSE)</f>
        <v>1</v>
      </c>
      <c r="U10" s="10">
        <f>VLOOKUP('Raw Data'!U10,'Keys '!$B$6:$C$12,2,FALSE)</f>
        <v>6</v>
      </c>
      <c r="V10" s="10">
        <f>VLOOKUP('Raw Data'!V10,'Keys '!$B$16:$C$22,2,FALSE)</f>
        <v>1</v>
      </c>
      <c r="W10" s="18">
        <f>VLOOKUP('Raw Data'!W10,'Keys '!$B$25:$C$31,2,FALSE)</f>
        <v>2</v>
      </c>
      <c r="X10" s="10">
        <f>VLOOKUP('Raw Data'!X10,'Keys '!$B$35:$C$41,2,FALSE)</f>
        <v>1</v>
      </c>
      <c r="Y10" s="10" t="s">
        <v>120</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f>VLOOKUP('Raw Data'!AT10,'Keys '!$I$6:$J$10,2,FALSE)</f>
        <v>4</v>
      </c>
      <c r="AU10" s="10">
        <f>VLOOKUP('Raw Data'!AU10,'Keys '!$I$6:$J$10,2,FALSE)</f>
        <v>2</v>
      </c>
      <c r="AV10" s="10">
        <f>VLOOKUP('Raw Data'!AV10,'Keys '!$I$6:$J$10,2,FALSE)</f>
        <v>4</v>
      </c>
      <c r="AW10" s="10">
        <f>VLOOKUP('Raw Data'!AW10,'Keys '!$I$6:$J$10,2,FALSE)</f>
        <v>2</v>
      </c>
      <c r="AX10" s="10">
        <f>VLOOKUP('Raw Data'!AX10,'Keys '!$I$6:$J$10,2,FALSE)</f>
        <v>4</v>
      </c>
      <c r="AY10" s="10">
        <f>VLOOKUP('Raw Data'!AY10,'Keys '!$I$6:$J$10,2,FALSE)</f>
        <v>5</v>
      </c>
      <c r="AZ10" s="10">
        <f>VLOOKUP('Raw Data'!AZ10,'Keys '!$I$6:$J$10,2,FALSE)</f>
        <v>4</v>
      </c>
      <c r="BA10" s="10">
        <f>VLOOKUP('Raw Data'!BA10,'Keys '!$I$6:$J$10,2,FALSE)</f>
        <v>4</v>
      </c>
      <c r="BB10" s="10">
        <f>VLOOKUP('Raw Data'!BB10,'Keys '!$I$6:$J$10,2,FALSE)</f>
        <v>4</v>
      </c>
      <c r="BC10" s="10">
        <f>VLOOKUP('Raw Data'!BC10,'Keys '!$I$6:$J$10,2,FALSE)</f>
        <v>4</v>
      </c>
      <c r="BD10" s="10">
        <f>VLOOKUP('Raw Data'!BD10,'Keys '!$I$6:$J$10,2,FALSE)</f>
        <v>3</v>
      </c>
      <c r="BE10" s="10">
        <f>VLOOKUP('Raw Data'!BE10,'Keys '!$I$6:$J$10,2,FALSE)</f>
        <v>4</v>
      </c>
      <c r="BF10" s="10">
        <v>4</v>
      </c>
      <c r="BG10" s="10">
        <v>7</v>
      </c>
      <c r="BH10" s="10">
        <v>4</v>
      </c>
      <c r="BI10" s="10">
        <v>6</v>
      </c>
      <c r="BJ10" s="10">
        <v>5</v>
      </c>
      <c r="BK10" s="10">
        <v>3</v>
      </c>
      <c r="BL10" s="10">
        <v>8</v>
      </c>
      <c r="BM10" s="10">
        <v>3</v>
      </c>
      <c r="BN10" s="10">
        <v>4</v>
      </c>
      <c r="BO10" s="10">
        <v>5</v>
      </c>
      <c r="BP10" s="10">
        <v>7</v>
      </c>
      <c r="BQ10" s="10">
        <v>4</v>
      </c>
      <c r="BR10" s="10">
        <v>7</v>
      </c>
      <c r="BS10" s="10">
        <v>8</v>
      </c>
      <c r="BT10" s="10">
        <v>3</v>
      </c>
      <c r="BU10" s="10">
        <v>5</v>
      </c>
      <c r="BV10" s="10" t="s">
        <v>104</v>
      </c>
      <c r="BW10" s="10" t="s">
        <v>104</v>
      </c>
      <c r="BX10" s="10" t="s">
        <v>106</v>
      </c>
      <c r="BY10" s="10" t="s">
        <v>154</v>
      </c>
      <c r="BZ10" s="10" t="s">
        <v>106</v>
      </c>
      <c r="CA10" s="10" t="s">
        <v>106</v>
      </c>
      <c r="CB10" s="10">
        <v>8</v>
      </c>
      <c r="CC10" s="10">
        <v>5</v>
      </c>
      <c r="CD10" s="10">
        <v>6</v>
      </c>
      <c r="CE10" s="10">
        <v>7</v>
      </c>
      <c r="CF10" s="10">
        <v>6</v>
      </c>
      <c r="CG10" s="10">
        <v>3</v>
      </c>
      <c r="CH10" s="10">
        <v>7</v>
      </c>
      <c r="CI10" s="10">
        <v>4</v>
      </c>
      <c r="CJ10" s="10">
        <v>8</v>
      </c>
      <c r="CK10" s="10">
        <v>5</v>
      </c>
      <c r="CL10" s="10">
        <v>3</v>
      </c>
      <c r="CM10" s="10">
        <v>5</v>
      </c>
      <c r="CN10" s="10" t="str">
        <f>VLOOKUP('Raw Data'!CN10,'Keys '!$G$16:$H$21,2,FALSE)</f>
        <v>Exploration</v>
      </c>
      <c r="CO10" s="10" t="str">
        <f>VLOOKUP('Raw Data'!CO10,'Keys '!$G$16:$H$21,2,FALSE)</f>
        <v>Results Worth Effort</v>
      </c>
      <c r="CP10" s="10" t="str">
        <f>VLOOKUP('Raw Data'!CP10,'Keys '!$G$16:$H$21,2,FALSE)</f>
        <v>Enjoyment</v>
      </c>
      <c r="CQ10" s="10" t="str">
        <f>VLOOKUP('Raw Data'!CQ10,'Keys '!$G$16:$H$21,2,FALSE)</f>
        <v>Immersion</v>
      </c>
      <c r="CR10" s="10" t="str">
        <f>VLOOKUP('Raw Data'!CR10,'Keys '!$G$16:$H$21,2,FALSE)</f>
        <v>Enjoyment</v>
      </c>
      <c r="CS10" s="10" t="str">
        <f>VLOOKUP('Raw Data'!CS10,'Keys '!$G$16:$H$21,2,FALSE)</f>
        <v>Results Worth Effort</v>
      </c>
      <c r="CT10" s="10" t="str">
        <f>VLOOKUP('Raw Data'!CT10,'Keys '!$G$16:$H$21,2,FALSE)</f>
        <v>Immersion</v>
      </c>
      <c r="CU10" s="10" t="str">
        <f>VLOOKUP('Raw Data'!CU10,'Keys '!$G$16:$H$21,2,FALSE)</f>
        <v>Results Worth Effort</v>
      </c>
      <c r="CV10" s="10" t="str">
        <f>VLOOKUP('Raw Data'!CV10,'Keys '!$G$16:$H$21,2,FALSE)</f>
        <v>Enjoyment</v>
      </c>
      <c r="CW10" s="10" t="str">
        <f>VLOOKUP('Raw Data'!CW10,'Keys '!$G$16:$H$21,2,FALSE)</f>
        <v>Immersion</v>
      </c>
      <c r="CX10" s="10" t="str">
        <f>VLOOKUP('Raw Data'!CX10,'Keys '!$G$16:$H$21,2,FALSE)</f>
        <v>Expressiveness</v>
      </c>
      <c r="CY10" s="10" t="str">
        <f>VLOOKUP('Raw Data'!CY10,'Keys '!$G$16:$H$21,2,FALSE)</f>
        <v>Enjoyment</v>
      </c>
      <c r="CZ10" s="10" t="str">
        <f>VLOOKUP('Raw Data'!CZ10,'Keys '!$G$16:$H$21,2,FALSE)</f>
        <v>Expressiveness</v>
      </c>
      <c r="DA10" s="10" t="str">
        <f>VLOOKUP('Raw Data'!DA10,'Keys '!$G$16:$H$21,2,FALSE)</f>
        <v>Immersion</v>
      </c>
      <c r="DB10" s="10" t="str">
        <f>VLOOKUP('Raw Data'!DB10,'Keys '!$G$16:$H$21,2,FALSE)</f>
        <v>Enjoyment</v>
      </c>
      <c r="DC10" s="10">
        <f t="shared" si="0"/>
        <v>7</v>
      </c>
      <c r="DD10" s="10">
        <f t="shared" si="1"/>
        <v>16</v>
      </c>
      <c r="DE10" s="10">
        <f t="shared" si="2"/>
        <v>4.5</v>
      </c>
      <c r="DF10" s="10">
        <f t="shared" si="3"/>
        <v>4.5</v>
      </c>
      <c r="DG10" s="10">
        <f t="shared" si="4"/>
        <v>5.5</v>
      </c>
      <c r="DH10" s="10">
        <f t="shared" si="5"/>
        <v>4</v>
      </c>
      <c r="DI10" s="10">
        <f t="shared" si="6"/>
        <v>5</v>
      </c>
      <c r="DJ10" s="10">
        <f t="shared" si="7"/>
        <v>3</v>
      </c>
      <c r="DK10" s="10">
        <f t="shared" si="8"/>
        <v>1</v>
      </c>
      <c r="DL10" s="10">
        <f t="shared" si="9"/>
        <v>0</v>
      </c>
      <c r="DM10" s="10">
        <f t="shared" si="10"/>
        <v>2</v>
      </c>
      <c r="DN10" s="10">
        <f t="shared" si="11"/>
        <v>4</v>
      </c>
      <c r="DO10" s="19">
        <f t="shared" si="12"/>
        <v>60.333333333333336</v>
      </c>
      <c r="DP10" s="10" t="s">
        <v>112</v>
      </c>
      <c r="DQ10" s="10" t="s">
        <v>167</v>
      </c>
      <c r="DR10" s="10" t="s">
        <v>132</v>
      </c>
      <c r="DS10" s="10" t="s">
        <v>168</v>
      </c>
      <c r="DT10" s="10" t="s">
        <v>116</v>
      </c>
      <c r="DU10" s="10" t="s">
        <v>169</v>
      </c>
      <c r="DV10" s="10"/>
    </row>
    <row r="11" spans="1:126" x14ac:dyDescent="0.2">
      <c r="A11" s="10" t="s">
        <v>241</v>
      </c>
      <c r="B11" s="10">
        <v>21</v>
      </c>
      <c r="C11" s="10" t="s">
        <v>92</v>
      </c>
      <c r="D11" s="10" t="s">
        <v>257</v>
      </c>
      <c r="E11" s="10" t="s">
        <v>259</v>
      </c>
      <c r="F11" s="10">
        <v>3</v>
      </c>
      <c r="G11" s="10">
        <f>VLOOKUP('Raw Data'!G11,'Keys '!$B$6:$C$12,2,FALSE)</f>
        <v>1</v>
      </c>
      <c r="H11" s="10">
        <f>VLOOKUP('Raw Data'!H11,'Keys '!$B$6:$C$12,2,FALSE)</f>
        <v>1</v>
      </c>
      <c r="I11" s="10">
        <f>VLOOKUP('Raw Data'!I11,'Keys '!$B$6:$C$12,2,FALSE)</f>
        <v>1</v>
      </c>
      <c r="J11" s="10">
        <f>VLOOKUP('Raw Data'!J11,'Keys '!$B$6:$C$12,2,FALSE)</f>
        <v>7</v>
      </c>
      <c r="K11" s="10">
        <f>VLOOKUP('Raw Data'!K11,'Keys '!$B$6:$C$12,2,FALSE)</f>
        <v>1</v>
      </c>
      <c r="L11" s="10">
        <f>VLOOKUP('Raw Data'!L11,'Keys '!$B$6:$C$12,2,FALSE)</f>
        <v>4</v>
      </c>
      <c r="M11" s="10">
        <f>VLOOKUP('Raw Data'!M11,'Keys '!$B$6:$C$12,2,FALSE)</f>
        <v>7</v>
      </c>
      <c r="N11" s="10">
        <f>VLOOKUP('Raw Data'!N11,'Keys '!$B$6:$C$12,2,FALSE)</f>
        <v>7</v>
      </c>
      <c r="O11" s="10">
        <f>VLOOKUP('Raw Data'!O11,'Keys '!$B$6:$C$12,2,FALSE)</f>
        <v>2</v>
      </c>
      <c r="P11" s="10">
        <f>VLOOKUP('Raw Data'!P11,'Keys '!$B$6:$C$12,2,FALSE)</f>
        <v>2</v>
      </c>
      <c r="Q11" s="10">
        <f>VLOOKUP('Raw Data'!Q11,'Keys '!$B$6:$C$12,2,FALSE)</f>
        <v>1</v>
      </c>
      <c r="R11" s="10">
        <f>VLOOKUP('Raw Data'!R11,'Keys '!$B$6:$C$12,2,FALSE)</f>
        <v>1</v>
      </c>
      <c r="S11" s="10">
        <f>VLOOKUP('Raw Data'!S11,'Keys '!$B$6:$C$12,2,FALSE)</f>
        <v>3</v>
      </c>
      <c r="T11" s="10">
        <f>VLOOKUP('Raw Data'!T11,'Keys '!$B$6:$C$12,2,FALSE)</f>
        <v>1</v>
      </c>
      <c r="U11" s="10">
        <f>VLOOKUP('Raw Data'!U11,'Keys '!$B$6:$C$12,2,FALSE)</f>
        <v>5</v>
      </c>
      <c r="V11" s="10">
        <f>VLOOKUP('Raw Data'!V11,'Keys '!$B$16:$C$22,2,FALSE)</f>
        <v>1</v>
      </c>
      <c r="W11" s="18">
        <f>VLOOKUP('Raw Data'!W11,'Keys '!$B$25:$C$31,2,FALSE)</f>
        <v>1</v>
      </c>
      <c r="X11" s="10">
        <f>VLOOKUP('Raw Data'!X11,'Keys '!$B$35:$C$41,2,FALSE)</f>
        <v>1</v>
      </c>
      <c r="Y11" s="10" t="s">
        <v>120</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f>VLOOKUP('Raw Data'!AT11,'Keys '!$I$6:$J$10,2,FALSE)</f>
        <v>4</v>
      </c>
      <c r="AU11" s="10">
        <f>VLOOKUP('Raw Data'!AU11,'Keys '!$I$6:$J$10,2,FALSE)</f>
        <v>2</v>
      </c>
      <c r="AV11" s="10">
        <f>VLOOKUP('Raw Data'!AV11,'Keys '!$I$6:$J$10,2,FALSE)</f>
        <v>4</v>
      </c>
      <c r="AW11" s="10">
        <f>VLOOKUP('Raw Data'!AW11,'Keys '!$I$6:$J$10,2,FALSE)</f>
        <v>2</v>
      </c>
      <c r="AX11" s="10">
        <f>VLOOKUP('Raw Data'!AX11,'Keys '!$I$6:$J$10,2,FALSE)</f>
        <v>2</v>
      </c>
      <c r="AY11" s="10">
        <f>VLOOKUP('Raw Data'!AY11,'Keys '!$I$6:$J$10,2,FALSE)</f>
        <v>3</v>
      </c>
      <c r="AZ11" s="10">
        <f>VLOOKUP('Raw Data'!AZ11,'Keys '!$I$6:$J$10,2,FALSE)</f>
        <v>2</v>
      </c>
      <c r="BA11" s="10">
        <f>VLOOKUP('Raw Data'!BA11,'Keys '!$I$6:$J$10,2,FALSE)</f>
        <v>3</v>
      </c>
      <c r="BB11" s="10">
        <f>VLOOKUP('Raw Data'!BB11,'Keys '!$I$6:$J$10,2,FALSE)</f>
        <v>3</v>
      </c>
      <c r="BC11" s="10">
        <f>VLOOKUP('Raw Data'!BC11,'Keys '!$I$6:$J$10,2,FALSE)</f>
        <v>3</v>
      </c>
      <c r="BD11" s="10">
        <f>VLOOKUP('Raw Data'!BD11,'Keys '!$I$6:$J$10,2,FALSE)</f>
        <v>4</v>
      </c>
      <c r="BE11" s="10">
        <f>VLOOKUP('Raw Data'!BE11,'Keys '!$I$6:$J$10,2,FALSE)</f>
        <v>2</v>
      </c>
      <c r="BF11" s="10">
        <v>3</v>
      </c>
      <c r="BG11" s="10">
        <v>6</v>
      </c>
      <c r="BH11" s="10">
        <v>6</v>
      </c>
      <c r="BI11" s="10">
        <v>3</v>
      </c>
      <c r="BJ11" s="10">
        <v>1</v>
      </c>
      <c r="BK11" s="10">
        <v>1</v>
      </c>
      <c r="BL11" s="10">
        <v>3</v>
      </c>
      <c r="BM11" s="10">
        <v>1</v>
      </c>
      <c r="BN11" s="10">
        <v>7</v>
      </c>
      <c r="BO11" s="10">
        <v>4</v>
      </c>
      <c r="BP11" s="10">
        <v>6</v>
      </c>
      <c r="BQ11" s="10">
        <v>4</v>
      </c>
      <c r="BR11" s="10">
        <v>6</v>
      </c>
      <c r="BS11" s="10">
        <v>6</v>
      </c>
      <c r="BT11" s="10">
        <v>5</v>
      </c>
      <c r="BU11" s="10">
        <v>7</v>
      </c>
      <c r="BV11" s="10" t="s">
        <v>104</v>
      </c>
      <c r="BW11" s="10" t="s">
        <v>104</v>
      </c>
      <c r="BX11" s="10" t="s">
        <v>106</v>
      </c>
      <c r="BY11" s="10" t="s">
        <v>154</v>
      </c>
      <c r="BZ11" s="10" t="s">
        <v>106</v>
      </c>
      <c r="CA11" s="10" t="s">
        <v>106</v>
      </c>
      <c r="CB11" s="10">
        <v>2</v>
      </c>
      <c r="CC11" s="10">
        <v>3</v>
      </c>
      <c r="CD11" s="10">
        <v>0</v>
      </c>
      <c r="CE11" s="10">
        <v>2</v>
      </c>
      <c r="CF11" s="10">
        <v>6</v>
      </c>
      <c r="CG11" s="10">
        <v>9</v>
      </c>
      <c r="CH11" s="10">
        <v>2</v>
      </c>
      <c r="CI11" s="10">
        <v>9</v>
      </c>
      <c r="CJ11" s="10">
        <v>5</v>
      </c>
      <c r="CK11" s="10">
        <v>8</v>
      </c>
      <c r="CL11" s="10">
        <v>0</v>
      </c>
      <c r="CM11" s="10">
        <v>8</v>
      </c>
      <c r="CN11" s="10" t="str">
        <f>VLOOKUP('Raw Data'!CN11,'Keys '!$G$16:$H$21,2,FALSE)</f>
        <v>Exploration</v>
      </c>
      <c r="CO11" s="10" t="str">
        <f>VLOOKUP('Raw Data'!CO11,'Keys '!$G$16:$H$21,2,FALSE)</f>
        <v>Results Worth Effort</v>
      </c>
      <c r="CP11" s="10" t="str">
        <f>VLOOKUP('Raw Data'!CP11,'Keys '!$G$16:$H$21,2,FALSE)</f>
        <v>Immersion</v>
      </c>
      <c r="CQ11" s="10" t="str">
        <f>VLOOKUP('Raw Data'!CQ11,'Keys '!$G$16:$H$21,2,FALSE)</f>
        <v>Results Worth Effort</v>
      </c>
      <c r="CR11" s="10" t="str">
        <f>VLOOKUP('Raw Data'!CR11,'Keys '!$G$16:$H$21,2,FALSE)</f>
        <v>Enjoyment</v>
      </c>
      <c r="CS11" s="10" t="str">
        <f>VLOOKUP('Raw Data'!CS11,'Keys '!$G$16:$H$21,2,FALSE)</f>
        <v>Results Worth Effort</v>
      </c>
      <c r="CT11" s="10" t="str">
        <f>VLOOKUP('Raw Data'!CT11,'Keys '!$G$16:$H$21,2,FALSE)</f>
        <v>Immersion</v>
      </c>
      <c r="CU11" s="10" t="str">
        <f>VLOOKUP('Raw Data'!CU11,'Keys '!$G$16:$H$21,2,FALSE)</f>
        <v>Results Worth Effort</v>
      </c>
      <c r="CV11" s="10" t="str">
        <f>VLOOKUP('Raw Data'!CV11,'Keys '!$G$16:$H$21,2,FALSE)</f>
        <v>Expressiveness</v>
      </c>
      <c r="CW11" s="10" t="str">
        <f>VLOOKUP('Raw Data'!CW11,'Keys '!$G$16:$H$21,2,FALSE)</f>
        <v>Immersion</v>
      </c>
      <c r="CX11" s="10" t="str">
        <f>VLOOKUP('Raw Data'!CX11,'Keys '!$G$16:$H$21,2,FALSE)</f>
        <v>Expressiveness</v>
      </c>
      <c r="CY11" s="10" t="str">
        <f>VLOOKUP('Raw Data'!CY11,'Keys '!$G$16:$H$21,2,FALSE)</f>
        <v>Results Worth Effort</v>
      </c>
      <c r="CZ11" s="10" t="str">
        <f>VLOOKUP('Raw Data'!CZ11,'Keys '!$G$16:$H$21,2,FALSE)</f>
        <v>Exploration</v>
      </c>
      <c r="DA11" s="10" t="str">
        <f>VLOOKUP('Raw Data'!DA11,'Keys '!$G$16:$H$21,2,FALSE)</f>
        <v>Immersion</v>
      </c>
      <c r="DB11" s="10" t="str">
        <f>VLOOKUP('Raw Data'!DB11,'Keys '!$G$16:$H$21,2,FALSE)</f>
        <v>Exploration</v>
      </c>
      <c r="DC11" s="10">
        <f t="shared" si="0"/>
        <v>2</v>
      </c>
      <c r="DD11" s="10">
        <f t="shared" si="1"/>
        <v>7</v>
      </c>
      <c r="DE11" s="10">
        <f t="shared" si="2"/>
        <v>6</v>
      </c>
      <c r="DF11" s="10">
        <f t="shared" si="3"/>
        <v>0</v>
      </c>
      <c r="DG11" s="10">
        <f t="shared" si="4"/>
        <v>7</v>
      </c>
      <c r="DH11" s="10">
        <f t="shared" si="5"/>
        <v>8.5</v>
      </c>
      <c r="DI11" s="10">
        <f t="shared" si="6"/>
        <v>1</v>
      </c>
      <c r="DJ11" s="10">
        <f t="shared" si="7"/>
        <v>5</v>
      </c>
      <c r="DK11" s="10">
        <f t="shared" si="8"/>
        <v>3</v>
      </c>
      <c r="DL11" s="10">
        <f t="shared" si="9"/>
        <v>0</v>
      </c>
      <c r="DM11" s="10">
        <f t="shared" si="10"/>
        <v>2</v>
      </c>
      <c r="DN11" s="10">
        <f t="shared" si="11"/>
        <v>4</v>
      </c>
      <c r="DO11" s="19">
        <f t="shared" si="12"/>
        <v>57</v>
      </c>
      <c r="DP11" s="10" t="s">
        <v>112</v>
      </c>
      <c r="DQ11" s="10" t="s">
        <v>171</v>
      </c>
      <c r="DR11" s="10" t="s">
        <v>116</v>
      </c>
      <c r="DS11" s="10" t="s">
        <v>172</v>
      </c>
      <c r="DT11" s="10" t="s">
        <v>114</v>
      </c>
      <c r="DU11" s="10" t="s">
        <v>173</v>
      </c>
      <c r="DV11" s="10"/>
    </row>
    <row r="12" spans="1:126" x14ac:dyDescent="0.2">
      <c r="A12" s="10" t="s">
        <v>242</v>
      </c>
      <c r="B12" s="10">
        <v>21</v>
      </c>
      <c r="C12" s="10" t="s">
        <v>92</v>
      </c>
      <c r="D12" s="10" t="s">
        <v>174</v>
      </c>
      <c r="E12" s="10" t="s">
        <v>127</v>
      </c>
      <c r="F12" s="10">
        <v>3</v>
      </c>
      <c r="G12" s="10">
        <f>VLOOKUP('Raw Data'!G12,'Keys '!$B$6:$C$12,2,FALSE)</f>
        <v>6</v>
      </c>
      <c r="H12" s="10">
        <f>VLOOKUP('Raw Data'!H12,'Keys '!$B$6:$C$12,2,FALSE)</f>
        <v>6</v>
      </c>
      <c r="I12" s="10">
        <f>VLOOKUP('Raw Data'!I12,'Keys '!$B$6:$C$12,2,FALSE)</f>
        <v>3</v>
      </c>
      <c r="J12" s="10">
        <f>VLOOKUP('Raw Data'!J12,'Keys '!$B$6:$C$12,2,FALSE)</f>
        <v>2</v>
      </c>
      <c r="K12" s="10">
        <f>VLOOKUP('Raw Data'!K12,'Keys '!$B$6:$C$12,2,FALSE)</f>
        <v>7</v>
      </c>
      <c r="L12" s="10">
        <f>VLOOKUP('Raw Data'!L12,'Keys '!$B$6:$C$12,2,FALSE)</f>
        <v>5</v>
      </c>
      <c r="M12" s="10">
        <f>VLOOKUP('Raw Data'!M12,'Keys '!$B$6:$C$12,2,FALSE)</f>
        <v>1</v>
      </c>
      <c r="N12" s="10">
        <f>VLOOKUP('Raw Data'!N12,'Keys '!$B$6:$C$12,2,FALSE)</f>
        <v>3</v>
      </c>
      <c r="O12" s="10">
        <f>VLOOKUP('Raw Data'!O12,'Keys '!$B$6:$C$12,2,FALSE)</f>
        <v>6</v>
      </c>
      <c r="P12" s="10">
        <f>VLOOKUP('Raw Data'!P12,'Keys '!$B$6:$C$12,2,FALSE)</f>
        <v>5</v>
      </c>
      <c r="Q12" s="10">
        <f>VLOOKUP('Raw Data'!Q12,'Keys '!$B$6:$C$12,2,FALSE)</f>
        <v>5</v>
      </c>
      <c r="R12" s="10">
        <f>VLOOKUP('Raw Data'!R12,'Keys '!$B$6:$C$12,2,FALSE)</f>
        <v>3</v>
      </c>
      <c r="S12" s="10">
        <f>VLOOKUP('Raw Data'!S12,'Keys '!$B$6:$C$12,2,FALSE)</f>
        <v>4</v>
      </c>
      <c r="T12" s="10">
        <f>VLOOKUP('Raw Data'!T12,'Keys '!$B$6:$C$12,2,FALSE)</f>
        <v>1</v>
      </c>
      <c r="U12" s="10">
        <f>VLOOKUP('Raw Data'!U12,'Keys '!$B$6:$C$12,2,FALSE)</f>
        <v>3</v>
      </c>
      <c r="V12" s="10">
        <f>VLOOKUP('Raw Data'!V12,'Keys '!$B$16:$C$22,2,FALSE)</f>
        <v>3</v>
      </c>
      <c r="W12" s="18">
        <f>VLOOKUP('Raw Data'!W12,'Keys '!$B$25:$C$31,2,FALSE)</f>
        <v>6</v>
      </c>
      <c r="X12" s="10">
        <f>VLOOKUP('Raw Data'!X12,'Keys '!$B$35:$C$41,2,FALSE)</f>
        <v>3</v>
      </c>
      <c r="Y12" s="10" t="s">
        <v>292</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f>VLOOKUP('Raw Data'!AT12,'Keys '!$I$6:$J$10,2,FALSE)</f>
        <v>4</v>
      </c>
      <c r="AU12" s="10">
        <f>VLOOKUP('Raw Data'!AU12,'Keys '!$I$6:$J$10,2,FALSE)</f>
        <v>3</v>
      </c>
      <c r="AV12" s="10">
        <f>VLOOKUP('Raw Data'!AV12,'Keys '!$I$6:$J$10,2,FALSE)</f>
        <v>4</v>
      </c>
      <c r="AW12" s="10">
        <f>VLOOKUP('Raw Data'!AW12,'Keys '!$I$6:$J$10,2,FALSE)</f>
        <v>4</v>
      </c>
      <c r="AX12" s="10">
        <f>VLOOKUP('Raw Data'!AX12,'Keys '!$I$6:$J$10,2,FALSE)</f>
        <v>3</v>
      </c>
      <c r="AY12" s="10">
        <f>VLOOKUP('Raw Data'!AY12,'Keys '!$I$6:$J$10,2,FALSE)</f>
        <v>5</v>
      </c>
      <c r="AZ12" s="10">
        <f>VLOOKUP('Raw Data'!AZ12,'Keys '!$I$6:$J$10,2,FALSE)</f>
        <v>4</v>
      </c>
      <c r="BA12" s="10">
        <f>VLOOKUP('Raw Data'!BA12,'Keys '!$I$6:$J$10,2,FALSE)</f>
        <v>4</v>
      </c>
      <c r="BB12" s="10">
        <f>VLOOKUP('Raw Data'!BB12,'Keys '!$I$6:$J$10,2,FALSE)</f>
        <v>3</v>
      </c>
      <c r="BC12" s="10">
        <f>VLOOKUP('Raw Data'!BC12,'Keys '!$I$6:$J$10,2,FALSE)</f>
        <v>4</v>
      </c>
      <c r="BD12" s="10">
        <f>VLOOKUP('Raw Data'!BD12,'Keys '!$I$6:$J$10,2,FALSE)</f>
        <v>5</v>
      </c>
      <c r="BE12" s="10">
        <f>VLOOKUP('Raw Data'!BE12,'Keys '!$I$6:$J$10,2,FALSE)</f>
        <v>5</v>
      </c>
      <c r="BF12" s="10">
        <v>5</v>
      </c>
      <c r="BG12" s="10">
        <v>3</v>
      </c>
      <c r="BH12" s="10">
        <v>7</v>
      </c>
      <c r="BI12" s="10">
        <v>10</v>
      </c>
      <c r="BJ12" s="10">
        <v>6</v>
      </c>
      <c r="BK12" s="10">
        <v>5</v>
      </c>
      <c r="BL12" s="10">
        <v>7</v>
      </c>
      <c r="BM12" s="10">
        <v>6</v>
      </c>
      <c r="BN12" s="10">
        <v>7</v>
      </c>
      <c r="BO12" s="10">
        <v>9</v>
      </c>
      <c r="BP12" s="10">
        <v>8</v>
      </c>
      <c r="BQ12" s="10">
        <v>7</v>
      </c>
      <c r="BR12" s="10">
        <v>7</v>
      </c>
      <c r="BS12" s="10">
        <v>9</v>
      </c>
      <c r="BT12" s="10">
        <v>2</v>
      </c>
      <c r="BU12" s="10">
        <v>2</v>
      </c>
      <c r="BV12" s="10" t="s">
        <v>104</v>
      </c>
      <c r="BW12" s="10" t="s">
        <v>104</v>
      </c>
      <c r="BX12" s="10" t="s">
        <v>106</v>
      </c>
      <c r="BY12" s="10" t="s">
        <v>105</v>
      </c>
      <c r="BZ12" s="10" t="s">
        <v>106</v>
      </c>
      <c r="CA12" s="10" t="s">
        <v>106</v>
      </c>
      <c r="CB12" s="10">
        <v>8</v>
      </c>
      <c r="CC12" s="10">
        <v>7</v>
      </c>
      <c r="CD12" s="10">
        <v>5</v>
      </c>
      <c r="CE12" s="10">
        <v>6</v>
      </c>
      <c r="CF12" s="10">
        <v>10</v>
      </c>
      <c r="CG12" s="10">
        <v>9</v>
      </c>
      <c r="CH12" s="10">
        <v>8</v>
      </c>
      <c r="CI12" s="10">
        <v>4</v>
      </c>
      <c r="CJ12" s="10">
        <v>7</v>
      </c>
      <c r="CK12" s="10">
        <v>8</v>
      </c>
      <c r="CL12" s="10">
        <v>7</v>
      </c>
      <c r="CM12" s="10">
        <v>10</v>
      </c>
      <c r="CN12" s="10" t="str">
        <f>VLOOKUP('Raw Data'!CN12,'Keys '!$G$16:$H$21,2,FALSE)</f>
        <v>Exploration</v>
      </c>
      <c r="CO12" s="10" t="str">
        <f>VLOOKUP('Raw Data'!CO12,'Keys '!$G$16:$H$21,2,FALSE)</f>
        <v>Results Worth Effort</v>
      </c>
      <c r="CP12" s="10" t="str">
        <f>VLOOKUP('Raw Data'!CP12,'Keys '!$G$16:$H$21,2,FALSE)</f>
        <v>Enjoyment</v>
      </c>
      <c r="CQ12" s="10" t="str">
        <f>VLOOKUP('Raw Data'!CQ12,'Keys '!$G$16:$H$21,2,FALSE)</f>
        <v>Results Worth Effort</v>
      </c>
      <c r="CR12" s="10" t="str">
        <f>VLOOKUP('Raw Data'!CR12,'Keys '!$G$16:$H$21,2,FALSE)</f>
        <v>Enjoyment</v>
      </c>
      <c r="CS12" s="10" t="str">
        <f>VLOOKUP('Raw Data'!CS12,'Keys '!$G$16:$H$21,2,FALSE)</f>
        <v>Results Worth Effort</v>
      </c>
      <c r="CT12" s="10" t="str">
        <f>VLOOKUP('Raw Data'!CT12,'Keys '!$G$16:$H$21,2,FALSE)</f>
        <v>Immersion</v>
      </c>
      <c r="CU12" s="10" t="str">
        <f>VLOOKUP('Raw Data'!CU12,'Keys '!$G$16:$H$21,2,FALSE)</f>
        <v>Results Worth Effort</v>
      </c>
      <c r="CV12" s="10" t="str">
        <f>VLOOKUP('Raw Data'!CV12,'Keys '!$G$16:$H$21,2,FALSE)</f>
        <v>Enjoyment</v>
      </c>
      <c r="CW12" s="10" t="str">
        <f>VLOOKUP('Raw Data'!CW12,'Keys '!$G$16:$H$21,2,FALSE)</f>
        <v>Immersion</v>
      </c>
      <c r="CX12" s="10" t="str">
        <f>VLOOKUP('Raw Data'!CX12,'Keys '!$G$16:$H$21,2,FALSE)</f>
        <v>Expressiveness</v>
      </c>
      <c r="CY12" s="10" t="str">
        <f>VLOOKUP('Raw Data'!CY12,'Keys '!$G$16:$H$21,2,FALSE)</f>
        <v>Results Worth Effort</v>
      </c>
      <c r="CZ12" s="10" t="str">
        <f>VLOOKUP('Raw Data'!CZ12,'Keys '!$G$16:$H$21,2,FALSE)</f>
        <v>Expressiveness</v>
      </c>
      <c r="DA12" s="10" t="str">
        <f>VLOOKUP('Raw Data'!DA12,'Keys '!$G$16:$H$21,2,FALSE)</f>
        <v>Immersion</v>
      </c>
      <c r="DB12" s="10" t="str">
        <f>VLOOKUP('Raw Data'!DB12,'Keys '!$G$16:$H$21,2,FALSE)</f>
        <v>Enjoyment</v>
      </c>
      <c r="DC12" s="10">
        <f t="shared" si="0"/>
        <v>7</v>
      </c>
      <c r="DD12" s="10">
        <f t="shared" si="1"/>
        <v>15</v>
      </c>
      <c r="DE12" s="10">
        <f t="shared" si="2"/>
        <v>5.5</v>
      </c>
      <c r="DF12" s="10">
        <f t="shared" si="3"/>
        <v>6</v>
      </c>
      <c r="DG12" s="10">
        <f t="shared" si="4"/>
        <v>9</v>
      </c>
      <c r="DH12" s="10">
        <f t="shared" si="5"/>
        <v>9.5</v>
      </c>
      <c r="DI12" s="10">
        <f t="shared" si="6"/>
        <v>4</v>
      </c>
      <c r="DJ12" s="10">
        <f t="shared" si="7"/>
        <v>5</v>
      </c>
      <c r="DK12" s="10">
        <f t="shared" si="8"/>
        <v>1</v>
      </c>
      <c r="DL12" s="10">
        <f t="shared" si="9"/>
        <v>0</v>
      </c>
      <c r="DM12" s="10">
        <f t="shared" si="10"/>
        <v>2</v>
      </c>
      <c r="DN12" s="10">
        <f t="shared" si="11"/>
        <v>3</v>
      </c>
      <c r="DO12" s="19">
        <f t="shared" si="12"/>
        <v>78.333333333333329</v>
      </c>
      <c r="DP12" s="10" t="s">
        <v>135</v>
      </c>
      <c r="DQ12" s="10" t="s">
        <v>177</v>
      </c>
      <c r="DR12" s="10" t="s">
        <v>114</v>
      </c>
      <c r="DS12" s="10" t="s">
        <v>178</v>
      </c>
      <c r="DT12" s="10" t="s">
        <v>114</v>
      </c>
      <c r="DU12" s="10" t="s">
        <v>179</v>
      </c>
      <c r="DV12" s="10" t="s">
        <v>263</v>
      </c>
    </row>
    <row r="13" spans="1:126" x14ac:dyDescent="0.2">
      <c r="A13" s="10" t="s">
        <v>243</v>
      </c>
      <c r="B13" s="10">
        <v>21</v>
      </c>
      <c r="C13" s="10" t="s">
        <v>92</v>
      </c>
      <c r="D13" s="10" t="s">
        <v>180</v>
      </c>
      <c r="E13" s="10" t="s">
        <v>127</v>
      </c>
      <c r="F13" s="10">
        <v>3</v>
      </c>
      <c r="G13" s="10">
        <f>VLOOKUP('Raw Data'!G13,'Keys '!$B$6:$C$12,2,FALSE)</f>
        <v>6</v>
      </c>
      <c r="H13" s="10">
        <f>VLOOKUP('Raw Data'!H13,'Keys '!$B$6:$C$12,2,FALSE)</f>
        <v>6</v>
      </c>
      <c r="I13" s="10">
        <f>VLOOKUP('Raw Data'!I13,'Keys '!$B$6:$C$12,2,FALSE)</f>
        <v>2</v>
      </c>
      <c r="J13" s="10">
        <f>VLOOKUP('Raw Data'!J13,'Keys '!$B$6:$C$12,2,FALSE)</f>
        <v>6</v>
      </c>
      <c r="K13" s="10">
        <f>VLOOKUP('Raw Data'!K13,'Keys '!$B$6:$C$12,2,FALSE)</f>
        <v>5</v>
      </c>
      <c r="L13" s="10">
        <f>VLOOKUP('Raw Data'!L13,'Keys '!$B$6:$C$12,2,FALSE)</f>
        <v>2</v>
      </c>
      <c r="M13" s="10">
        <f>VLOOKUP('Raw Data'!M13,'Keys '!$B$6:$C$12,2,FALSE)</f>
        <v>6</v>
      </c>
      <c r="N13" s="10">
        <f>VLOOKUP('Raw Data'!N13,'Keys '!$B$6:$C$12,2,FALSE)</f>
        <v>6</v>
      </c>
      <c r="O13" s="10">
        <f>VLOOKUP('Raw Data'!O13,'Keys '!$B$6:$C$12,2,FALSE)</f>
        <v>3</v>
      </c>
      <c r="P13" s="10">
        <f>VLOOKUP('Raw Data'!P13,'Keys '!$B$6:$C$12,2,FALSE)</f>
        <v>2</v>
      </c>
      <c r="Q13" s="10">
        <f>VLOOKUP('Raw Data'!Q13,'Keys '!$B$6:$C$12,2,FALSE)</f>
        <v>4</v>
      </c>
      <c r="R13" s="10">
        <f>VLOOKUP('Raw Data'!R13,'Keys '!$B$6:$C$12,2,FALSE)</f>
        <v>4</v>
      </c>
      <c r="S13" s="10">
        <f>VLOOKUP('Raw Data'!S13,'Keys '!$B$6:$C$12,2,FALSE)</f>
        <v>6</v>
      </c>
      <c r="T13" s="10">
        <f>VLOOKUP('Raw Data'!T13,'Keys '!$B$6:$C$12,2,FALSE)</f>
        <v>4</v>
      </c>
      <c r="U13" s="10">
        <f>VLOOKUP('Raw Data'!U13,'Keys '!$B$6:$C$12,2,FALSE)</f>
        <v>6</v>
      </c>
      <c r="V13" s="10">
        <f>VLOOKUP('Raw Data'!V13,'Keys '!$B$16:$C$22,2,FALSE)</f>
        <v>4</v>
      </c>
      <c r="W13" s="18">
        <f>VLOOKUP('Raw Data'!W13,'Keys '!$B$25:$C$31,2,FALSE)</f>
        <v>4</v>
      </c>
      <c r="X13" s="10">
        <f>VLOOKUP('Raw Data'!X13,'Keys '!$B$35:$C$41,2,FALSE)</f>
        <v>2</v>
      </c>
      <c r="Y13" s="10" t="s">
        <v>182</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f>VLOOKUP('Raw Data'!AT13,'Keys '!$I$6:$J$10,2,FALSE)</f>
        <v>5</v>
      </c>
      <c r="AU13" s="10">
        <f>VLOOKUP('Raw Data'!AU13,'Keys '!$I$6:$J$10,2,FALSE)</f>
        <v>2</v>
      </c>
      <c r="AV13" s="10">
        <f>VLOOKUP('Raw Data'!AV13,'Keys '!$I$6:$J$10,2,FALSE)</f>
        <v>5</v>
      </c>
      <c r="AW13" s="10">
        <f>VLOOKUP('Raw Data'!AW13,'Keys '!$I$6:$J$10,2,FALSE)</f>
        <v>2</v>
      </c>
      <c r="AX13" s="10">
        <f>VLOOKUP('Raw Data'!AX13,'Keys '!$I$6:$J$10,2,FALSE)</f>
        <v>2</v>
      </c>
      <c r="AY13" s="10">
        <f>VLOOKUP('Raw Data'!AY13,'Keys '!$I$6:$J$10,2,FALSE)</f>
        <v>4</v>
      </c>
      <c r="AZ13" s="10">
        <f>VLOOKUP('Raw Data'!AZ13,'Keys '!$I$6:$J$10,2,FALSE)</f>
        <v>5</v>
      </c>
      <c r="BA13" s="10">
        <f>VLOOKUP('Raw Data'!BA13,'Keys '!$I$6:$J$10,2,FALSE)</f>
        <v>5</v>
      </c>
      <c r="BB13" s="10">
        <f>VLOOKUP('Raw Data'!BB13,'Keys '!$I$6:$J$10,2,FALSE)</f>
        <v>5</v>
      </c>
      <c r="BC13" s="10">
        <f>VLOOKUP('Raw Data'!BC13,'Keys '!$I$6:$J$10,2,FALSE)</f>
        <v>5</v>
      </c>
      <c r="BD13" s="10">
        <f>VLOOKUP('Raw Data'!BD13,'Keys '!$I$6:$J$10,2,FALSE)</f>
        <v>5</v>
      </c>
      <c r="BE13" s="10">
        <f>VLOOKUP('Raw Data'!BE13,'Keys '!$I$6:$J$10,2,FALSE)</f>
        <v>5</v>
      </c>
      <c r="BF13" s="10">
        <v>9</v>
      </c>
      <c r="BG13" s="10">
        <v>9</v>
      </c>
      <c r="BH13" s="10">
        <v>9</v>
      </c>
      <c r="BI13" s="10">
        <v>9</v>
      </c>
      <c r="BJ13" s="10">
        <v>7</v>
      </c>
      <c r="BK13" s="10">
        <v>8</v>
      </c>
      <c r="BL13" s="10">
        <v>9</v>
      </c>
      <c r="BM13" s="10">
        <v>4</v>
      </c>
      <c r="BN13" s="10">
        <v>9</v>
      </c>
      <c r="BO13" s="10">
        <v>9</v>
      </c>
      <c r="BP13" s="10">
        <v>9</v>
      </c>
      <c r="BQ13" s="10">
        <v>2</v>
      </c>
      <c r="BR13" s="10">
        <v>8</v>
      </c>
      <c r="BS13" s="10">
        <v>8</v>
      </c>
      <c r="BT13" s="10">
        <v>3</v>
      </c>
      <c r="BU13" s="10">
        <v>3</v>
      </c>
      <c r="BV13" s="10" t="s">
        <v>104</v>
      </c>
      <c r="BW13" s="10" t="s">
        <v>104</v>
      </c>
      <c r="BX13" s="10" t="s">
        <v>104</v>
      </c>
      <c r="BY13" s="10" t="s">
        <v>105</v>
      </c>
      <c r="BZ13" s="10" t="s">
        <v>106</v>
      </c>
      <c r="CA13" s="10" t="s">
        <v>106</v>
      </c>
      <c r="CB13" s="10">
        <v>9</v>
      </c>
      <c r="CC13" s="10">
        <v>9</v>
      </c>
      <c r="CD13" s="10">
        <v>8</v>
      </c>
      <c r="CE13" s="10">
        <v>9</v>
      </c>
      <c r="CF13" s="10">
        <v>9</v>
      </c>
      <c r="CG13" s="10">
        <v>10</v>
      </c>
      <c r="CH13" s="10">
        <v>10</v>
      </c>
      <c r="CI13" s="10">
        <v>9</v>
      </c>
      <c r="CJ13" s="10">
        <v>9</v>
      </c>
      <c r="CK13" s="10">
        <v>8</v>
      </c>
      <c r="CL13" s="10">
        <v>9</v>
      </c>
      <c r="CM13" s="10">
        <v>10</v>
      </c>
      <c r="CN13" s="10" t="str">
        <f>VLOOKUP('Raw Data'!CN13,'Keys '!$G$16:$H$21,2,FALSE)</f>
        <v>Exploration</v>
      </c>
      <c r="CO13" s="10" t="str">
        <f>VLOOKUP('Raw Data'!CO13,'Keys '!$G$16:$H$21,2,FALSE)</f>
        <v>Expressiveness</v>
      </c>
      <c r="CP13" s="10" t="str">
        <f>VLOOKUP('Raw Data'!CP13,'Keys '!$G$16:$H$21,2,FALSE)</f>
        <v>Immersion</v>
      </c>
      <c r="CQ13" s="10" t="str">
        <f>VLOOKUP('Raw Data'!CQ13,'Keys '!$G$16:$H$21,2,FALSE)</f>
        <v>Immersion</v>
      </c>
      <c r="CR13" s="10" t="str">
        <f>VLOOKUP('Raw Data'!CR13,'Keys '!$G$16:$H$21,2,FALSE)</f>
        <v>Enjoyment</v>
      </c>
      <c r="CS13" s="10" t="str">
        <f>VLOOKUP('Raw Data'!CS13,'Keys '!$G$16:$H$21,2,FALSE)</f>
        <v>Results Worth Effort</v>
      </c>
      <c r="CT13" s="10" t="str">
        <f>VLOOKUP('Raw Data'!CT13,'Keys '!$G$16:$H$21,2,FALSE)</f>
        <v>Expressiveness</v>
      </c>
      <c r="CU13" s="10" t="str">
        <f>VLOOKUP('Raw Data'!CU13,'Keys '!$G$16:$H$21,2,FALSE)</f>
        <v>Results Worth Effort</v>
      </c>
      <c r="CV13" s="10" t="str">
        <f>VLOOKUP('Raw Data'!CV13,'Keys '!$G$16:$H$21,2,FALSE)</f>
        <v>Expressiveness</v>
      </c>
      <c r="CW13" s="10" t="str">
        <f>VLOOKUP('Raw Data'!CW13,'Keys '!$G$16:$H$21,2,FALSE)</f>
        <v>Immersion</v>
      </c>
      <c r="CX13" s="10" t="str">
        <f>VLOOKUP('Raw Data'!CX13,'Keys '!$G$16:$H$21,2,FALSE)</f>
        <v>Expressiveness</v>
      </c>
      <c r="CY13" s="10" t="str">
        <f>VLOOKUP('Raw Data'!CY13,'Keys '!$G$16:$H$21,2,FALSE)</f>
        <v>Enjoyment</v>
      </c>
      <c r="CZ13" s="10" t="str">
        <f>VLOOKUP('Raw Data'!CZ13,'Keys '!$G$16:$H$21,2,FALSE)</f>
        <v>Expressiveness</v>
      </c>
      <c r="DA13" s="10" t="str">
        <f>VLOOKUP('Raw Data'!DA13,'Keys '!$G$16:$H$21,2,FALSE)</f>
        <v>Immersion</v>
      </c>
      <c r="DB13" s="10" t="str">
        <f>VLOOKUP('Raw Data'!DB13,'Keys '!$G$16:$H$21,2,FALSE)</f>
        <v>Exploration</v>
      </c>
      <c r="DC13" s="10">
        <f t="shared" si="0"/>
        <v>9.5</v>
      </c>
      <c r="DD13" s="10">
        <f t="shared" si="1"/>
        <v>18</v>
      </c>
      <c r="DE13" s="10">
        <f t="shared" si="2"/>
        <v>9</v>
      </c>
      <c r="DF13" s="10">
        <f t="shared" si="3"/>
        <v>8.5</v>
      </c>
      <c r="DG13" s="10">
        <f t="shared" si="4"/>
        <v>8.5</v>
      </c>
      <c r="DH13" s="10">
        <f t="shared" si="5"/>
        <v>10</v>
      </c>
      <c r="DI13" s="10">
        <f t="shared" si="6"/>
        <v>2</v>
      </c>
      <c r="DJ13" s="10">
        <f t="shared" si="7"/>
        <v>2</v>
      </c>
      <c r="DK13" s="10">
        <f t="shared" si="8"/>
        <v>2</v>
      </c>
      <c r="DL13" s="10">
        <f t="shared" si="9"/>
        <v>0</v>
      </c>
      <c r="DM13" s="10">
        <f t="shared" si="10"/>
        <v>5</v>
      </c>
      <c r="DN13" s="10">
        <f t="shared" si="11"/>
        <v>4</v>
      </c>
      <c r="DO13" s="19">
        <f t="shared" si="12"/>
        <v>91.666666666666671</v>
      </c>
      <c r="DP13" s="10" t="s">
        <v>122</v>
      </c>
      <c r="DQ13" s="10" t="s">
        <v>183</v>
      </c>
      <c r="DR13" s="10" t="s">
        <v>114</v>
      </c>
      <c r="DS13" s="10" t="s">
        <v>184</v>
      </c>
      <c r="DT13" s="10" t="s">
        <v>114</v>
      </c>
      <c r="DU13" s="10" t="s">
        <v>185</v>
      </c>
      <c r="DV13" s="10"/>
    </row>
    <row r="14" spans="1:126" x14ac:dyDescent="0.2">
      <c r="A14" s="10" t="s">
        <v>244</v>
      </c>
      <c r="B14" s="10">
        <v>24</v>
      </c>
      <c r="C14" s="10" t="s">
        <v>139</v>
      </c>
      <c r="D14" s="10" t="s">
        <v>257</v>
      </c>
      <c r="E14" s="10" t="s">
        <v>191</v>
      </c>
      <c r="F14" s="10">
        <v>3</v>
      </c>
      <c r="G14" s="10">
        <f>VLOOKUP('Raw Data'!G14,'Keys '!$B$6:$C$12,2,FALSE)</f>
        <v>4</v>
      </c>
      <c r="H14" s="10">
        <f>VLOOKUP('Raw Data'!H14,'Keys '!$B$6:$C$12,2,FALSE)</f>
        <v>4</v>
      </c>
      <c r="I14" s="10">
        <f>VLOOKUP('Raw Data'!I14,'Keys '!$B$6:$C$12,2,FALSE)</f>
        <v>4</v>
      </c>
      <c r="J14" s="10">
        <f>VLOOKUP('Raw Data'!J14,'Keys '!$B$6:$C$12,2,FALSE)</f>
        <v>4</v>
      </c>
      <c r="K14" s="10">
        <f>VLOOKUP('Raw Data'!K14,'Keys '!$B$6:$C$12,2,FALSE)</f>
        <v>4</v>
      </c>
      <c r="L14" s="10">
        <f>VLOOKUP('Raw Data'!L14,'Keys '!$B$6:$C$12,2,FALSE)</f>
        <v>4</v>
      </c>
      <c r="M14" s="10">
        <f>VLOOKUP('Raw Data'!M14,'Keys '!$B$6:$C$12,2,FALSE)</f>
        <v>4</v>
      </c>
      <c r="N14" s="10">
        <f>VLOOKUP('Raw Data'!N14,'Keys '!$B$6:$C$12,2,FALSE)</f>
        <v>3</v>
      </c>
      <c r="O14" s="10">
        <f>VLOOKUP('Raw Data'!O14,'Keys '!$B$6:$C$12,2,FALSE)</f>
        <v>4</v>
      </c>
      <c r="P14" s="10">
        <f>VLOOKUP('Raw Data'!P14,'Keys '!$B$6:$C$12,2,FALSE)</f>
        <v>3</v>
      </c>
      <c r="Q14" s="10">
        <f>VLOOKUP('Raw Data'!Q14,'Keys '!$B$6:$C$12,2,FALSE)</f>
        <v>3</v>
      </c>
      <c r="R14" s="10">
        <f>VLOOKUP('Raw Data'!R14,'Keys '!$B$6:$C$12,2,FALSE)</f>
        <v>4</v>
      </c>
      <c r="S14" s="10">
        <f>VLOOKUP('Raw Data'!S14,'Keys '!$B$6:$C$12,2,FALSE)</f>
        <v>5</v>
      </c>
      <c r="T14" s="10">
        <f>VLOOKUP('Raw Data'!T14,'Keys '!$B$6:$C$12,2,FALSE)</f>
        <v>4</v>
      </c>
      <c r="U14" s="10">
        <f>VLOOKUP('Raw Data'!U14,'Keys '!$B$6:$C$12,2,FALSE)</f>
        <v>4</v>
      </c>
      <c r="V14" s="10">
        <f>VLOOKUP('Raw Data'!V14,'Keys '!$B$16:$C$22,2,FALSE)</f>
        <v>2</v>
      </c>
      <c r="W14" s="18">
        <f>VLOOKUP('Raw Data'!W14,'Keys '!$B$25:$C$31,2,FALSE)</f>
        <v>2</v>
      </c>
      <c r="X14" s="10">
        <f>VLOOKUP('Raw Data'!X14,'Keys '!$B$35:$C$41,2,FALSE)</f>
        <v>2</v>
      </c>
      <c r="Y14" s="10" t="s">
        <v>161</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f>VLOOKUP('Raw Data'!AT14,'Keys '!$I$6:$J$10,2,FALSE)</f>
        <v>4</v>
      </c>
      <c r="AU14" s="10">
        <f>VLOOKUP('Raw Data'!AU14,'Keys '!$I$6:$J$10,2,FALSE)</f>
        <v>2</v>
      </c>
      <c r="AV14" s="10">
        <f>VLOOKUP('Raw Data'!AV14,'Keys '!$I$6:$J$10,2,FALSE)</f>
        <v>4</v>
      </c>
      <c r="AW14" s="10">
        <f>VLOOKUP('Raw Data'!AW14,'Keys '!$I$6:$J$10,2,FALSE)</f>
        <v>2</v>
      </c>
      <c r="AX14" s="10">
        <f>VLOOKUP('Raw Data'!AX14,'Keys '!$I$6:$J$10,2,FALSE)</f>
        <v>2</v>
      </c>
      <c r="AY14" s="10">
        <f>VLOOKUP('Raw Data'!AY14,'Keys '!$I$6:$J$10,2,FALSE)</f>
        <v>4</v>
      </c>
      <c r="AZ14" s="10">
        <f>VLOOKUP('Raw Data'!AZ14,'Keys '!$I$6:$J$10,2,FALSE)</f>
        <v>4</v>
      </c>
      <c r="BA14" s="10">
        <f>VLOOKUP('Raw Data'!BA14,'Keys '!$I$6:$J$10,2,FALSE)</f>
        <v>4</v>
      </c>
      <c r="BB14" s="10">
        <f>VLOOKUP('Raw Data'!BB14,'Keys '!$I$6:$J$10,2,FALSE)</f>
        <v>4</v>
      </c>
      <c r="BC14" s="10">
        <f>VLOOKUP('Raw Data'!BC14,'Keys '!$I$6:$J$10,2,FALSE)</f>
        <v>4</v>
      </c>
      <c r="BD14" s="10">
        <f>VLOOKUP('Raw Data'!BD14,'Keys '!$I$6:$J$10,2,FALSE)</f>
        <v>4</v>
      </c>
      <c r="BE14" s="10">
        <f>VLOOKUP('Raw Data'!BE14,'Keys '!$I$6:$J$10,2,FALSE)</f>
        <v>4</v>
      </c>
      <c r="BF14" s="10">
        <v>6</v>
      </c>
      <c r="BG14" s="10">
        <v>6</v>
      </c>
      <c r="BH14" s="10">
        <v>6</v>
      </c>
      <c r="BI14" s="10">
        <v>5</v>
      </c>
      <c r="BJ14" s="10">
        <v>5</v>
      </c>
      <c r="BK14" s="10">
        <v>5</v>
      </c>
      <c r="BL14" s="10">
        <v>6</v>
      </c>
      <c r="BM14" s="10">
        <v>5</v>
      </c>
      <c r="BN14" s="10">
        <v>6</v>
      </c>
      <c r="BO14" s="10">
        <v>4</v>
      </c>
      <c r="BP14" s="10">
        <v>5</v>
      </c>
      <c r="BQ14" s="10">
        <v>5</v>
      </c>
      <c r="BR14" s="10">
        <v>5</v>
      </c>
      <c r="BS14" s="10">
        <v>6</v>
      </c>
      <c r="BT14" s="10">
        <v>5</v>
      </c>
      <c r="BU14" s="10">
        <v>5</v>
      </c>
      <c r="BV14" s="10" t="s">
        <v>104</v>
      </c>
      <c r="BW14" s="10" t="s">
        <v>104</v>
      </c>
      <c r="BX14" s="10" t="s">
        <v>106</v>
      </c>
      <c r="BY14" s="10" t="s">
        <v>105</v>
      </c>
      <c r="BZ14" s="10" t="s">
        <v>106</v>
      </c>
      <c r="CA14" s="10" t="s">
        <v>106</v>
      </c>
      <c r="CB14" s="10">
        <v>5</v>
      </c>
      <c r="CC14" s="10">
        <v>6</v>
      </c>
      <c r="CD14" s="10">
        <v>5</v>
      </c>
      <c r="CE14" s="10">
        <v>7</v>
      </c>
      <c r="CF14" s="10">
        <v>5</v>
      </c>
      <c r="CG14" s="10">
        <v>6</v>
      </c>
      <c r="CH14" s="10">
        <v>5</v>
      </c>
      <c r="CI14" s="10">
        <v>5</v>
      </c>
      <c r="CJ14" s="10">
        <v>6</v>
      </c>
      <c r="CK14" s="10">
        <v>6</v>
      </c>
      <c r="CL14" s="10">
        <v>7</v>
      </c>
      <c r="CM14" s="10">
        <v>6</v>
      </c>
      <c r="CN14" s="10" t="str">
        <f>VLOOKUP('Raw Data'!CN14,'Keys '!$G$16:$H$21,2,FALSE)</f>
        <v>Collaboration</v>
      </c>
      <c r="CO14" s="10" t="str">
        <f>VLOOKUP('Raw Data'!CO14,'Keys '!$G$16:$H$21,2,FALSE)</f>
        <v>Results Worth Effort</v>
      </c>
      <c r="CP14" s="10" t="str">
        <f>VLOOKUP('Raw Data'!CP14,'Keys '!$G$16:$H$21,2,FALSE)</f>
        <v>Immersion</v>
      </c>
      <c r="CQ14" s="10" t="str">
        <f>VLOOKUP('Raw Data'!CQ14,'Keys '!$G$16:$H$21,2,FALSE)</f>
        <v>Results Worth Effort</v>
      </c>
      <c r="CR14" s="10" t="str">
        <f>VLOOKUP('Raw Data'!CR14,'Keys '!$G$16:$H$21,2,FALSE)</f>
        <v>Enjoyment</v>
      </c>
      <c r="CS14" s="10" t="str">
        <f>VLOOKUP('Raw Data'!CS14,'Keys '!$G$16:$H$21,2,FALSE)</f>
        <v>Results Worth Effort</v>
      </c>
      <c r="CT14" s="10" t="str">
        <f>VLOOKUP('Raw Data'!CT14,'Keys '!$G$16:$H$21,2,FALSE)</f>
        <v>Immersion</v>
      </c>
      <c r="CU14" s="10" t="str">
        <f>VLOOKUP('Raw Data'!CU14,'Keys '!$G$16:$H$21,2,FALSE)</f>
        <v>Results Worth Effort</v>
      </c>
      <c r="CV14" s="10" t="str">
        <f>VLOOKUP('Raw Data'!CV14,'Keys '!$G$16:$H$21,2,FALSE)</f>
        <v>Enjoyment</v>
      </c>
      <c r="CW14" s="10" t="str">
        <f>VLOOKUP('Raw Data'!CW14,'Keys '!$G$16:$H$21,2,FALSE)</f>
        <v>Immersion</v>
      </c>
      <c r="CX14" s="10" t="str">
        <f>VLOOKUP('Raw Data'!CX14,'Keys '!$G$16:$H$21,2,FALSE)</f>
        <v>Expressiveness</v>
      </c>
      <c r="CY14" s="10" t="str">
        <f>VLOOKUP('Raw Data'!CY14,'Keys '!$G$16:$H$21,2,FALSE)</f>
        <v>Results Worth Effort</v>
      </c>
      <c r="CZ14" s="10" t="str">
        <f>VLOOKUP('Raw Data'!CZ14,'Keys '!$G$16:$H$21,2,FALSE)</f>
        <v>Expressiveness</v>
      </c>
      <c r="DA14" s="10" t="str">
        <f>VLOOKUP('Raw Data'!DA14,'Keys '!$G$16:$H$21,2,FALSE)</f>
        <v>Immersion</v>
      </c>
      <c r="DB14" s="10" t="str">
        <f>VLOOKUP('Raw Data'!DB14,'Keys '!$G$16:$H$21,2,FALSE)</f>
        <v>Exploration</v>
      </c>
      <c r="DC14" s="10">
        <f t="shared" si="0"/>
        <v>6</v>
      </c>
      <c r="DD14" s="10">
        <f t="shared" si="1"/>
        <v>11</v>
      </c>
      <c r="DE14" s="10">
        <f t="shared" si="2"/>
        <v>5.5</v>
      </c>
      <c r="DF14" s="10">
        <f t="shared" si="3"/>
        <v>6</v>
      </c>
      <c r="DG14" s="10">
        <f t="shared" si="4"/>
        <v>5.5</v>
      </c>
      <c r="DH14" s="10">
        <f t="shared" si="5"/>
        <v>6</v>
      </c>
      <c r="DI14" s="10">
        <f t="shared" si="6"/>
        <v>2</v>
      </c>
      <c r="DJ14" s="10">
        <f t="shared" si="7"/>
        <v>5</v>
      </c>
      <c r="DK14" s="10">
        <f t="shared" si="8"/>
        <v>1</v>
      </c>
      <c r="DL14" s="10">
        <f t="shared" si="9"/>
        <v>1</v>
      </c>
      <c r="DM14" s="10">
        <f t="shared" si="10"/>
        <v>2</v>
      </c>
      <c r="DN14" s="10">
        <f t="shared" si="11"/>
        <v>4</v>
      </c>
      <c r="DO14" s="19">
        <f t="shared" si="12"/>
        <v>57.333333333333336</v>
      </c>
      <c r="DP14" s="10" t="s">
        <v>112</v>
      </c>
      <c r="DQ14" s="10" t="s">
        <v>188</v>
      </c>
      <c r="DR14" s="10" t="s">
        <v>114</v>
      </c>
      <c r="DS14" s="10" t="s">
        <v>189</v>
      </c>
      <c r="DT14" s="10" t="s">
        <v>114</v>
      </c>
      <c r="DU14" s="10" t="s">
        <v>190</v>
      </c>
      <c r="DV14" s="10"/>
    </row>
    <row r="15" spans="1:126" x14ac:dyDescent="0.2">
      <c r="A15" s="10" t="s">
        <v>245</v>
      </c>
      <c r="B15" s="10">
        <v>20</v>
      </c>
      <c r="C15" s="10" t="s">
        <v>139</v>
      </c>
      <c r="D15" s="10" t="s">
        <v>180</v>
      </c>
      <c r="E15" s="10" t="s">
        <v>191</v>
      </c>
      <c r="F15" s="10">
        <v>3</v>
      </c>
      <c r="G15" s="10">
        <f>VLOOKUP('Raw Data'!G15,'Keys '!$B$6:$C$12,2,FALSE)</f>
        <v>4</v>
      </c>
      <c r="H15" s="10">
        <f>VLOOKUP('Raw Data'!H15,'Keys '!$B$6:$C$12,2,FALSE)</f>
        <v>4</v>
      </c>
      <c r="I15" s="10">
        <f>VLOOKUP('Raw Data'!I15,'Keys '!$B$6:$C$12,2,FALSE)</f>
        <v>2</v>
      </c>
      <c r="J15" s="10">
        <f>VLOOKUP('Raw Data'!J15,'Keys '!$B$6:$C$12,2,FALSE)</f>
        <v>5</v>
      </c>
      <c r="K15" s="10">
        <f>VLOOKUP('Raw Data'!K15,'Keys '!$B$6:$C$12,2,FALSE)</f>
        <v>3</v>
      </c>
      <c r="L15" s="10">
        <f>VLOOKUP('Raw Data'!L15,'Keys '!$B$6:$C$12,2,FALSE)</f>
        <v>4</v>
      </c>
      <c r="M15" s="10">
        <f>VLOOKUP('Raw Data'!M15,'Keys '!$B$6:$C$12,2,FALSE)</f>
        <v>4</v>
      </c>
      <c r="N15" s="10">
        <f>VLOOKUP('Raw Data'!N15,'Keys '!$B$6:$C$12,2,FALSE)</f>
        <v>5</v>
      </c>
      <c r="O15" s="10">
        <f>VLOOKUP('Raw Data'!O15,'Keys '!$B$6:$C$12,2,FALSE)</f>
        <v>6</v>
      </c>
      <c r="P15" s="10">
        <f>VLOOKUP('Raw Data'!P15,'Keys '!$B$6:$C$12,2,FALSE)</f>
        <v>5</v>
      </c>
      <c r="Q15" s="10">
        <f>VLOOKUP('Raw Data'!Q15,'Keys '!$B$6:$C$12,2,FALSE)</f>
        <v>3</v>
      </c>
      <c r="R15" s="10">
        <f>VLOOKUP('Raw Data'!R15,'Keys '!$B$6:$C$12,2,FALSE)</f>
        <v>4</v>
      </c>
      <c r="S15" s="10">
        <f>VLOOKUP('Raw Data'!S15,'Keys '!$B$6:$C$12,2,FALSE)</f>
        <v>3</v>
      </c>
      <c r="T15" s="10">
        <f>VLOOKUP('Raw Data'!T15,'Keys '!$B$6:$C$12,2,FALSE)</f>
        <v>1</v>
      </c>
      <c r="U15" s="10">
        <f>VLOOKUP('Raw Data'!U15,'Keys '!$B$6:$C$12,2,FALSE)</f>
        <v>3</v>
      </c>
      <c r="V15" s="10">
        <f>VLOOKUP('Raw Data'!V15,'Keys '!$B$16:$C$22,2,FALSE)</f>
        <v>4</v>
      </c>
      <c r="W15" s="18">
        <f>VLOOKUP('Raw Data'!W15,'Keys '!$B$25:$C$31,2,FALSE)</f>
        <v>1</v>
      </c>
      <c r="X15" s="10">
        <f>VLOOKUP('Raw Data'!X15,'Keys '!$B$35:$C$41,2,FALSE)</f>
        <v>1</v>
      </c>
      <c r="Y15" s="10" t="s">
        <v>161</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f>VLOOKUP('Raw Data'!AT15,'Keys '!$I$6:$J$10,2,FALSE)</f>
        <v>3</v>
      </c>
      <c r="AU15" s="10">
        <f>VLOOKUP('Raw Data'!AU15,'Keys '!$I$6:$J$10,2,FALSE)</f>
        <v>3</v>
      </c>
      <c r="AV15" s="10">
        <f>VLOOKUP('Raw Data'!AV15,'Keys '!$I$6:$J$10,2,FALSE)</f>
        <v>5</v>
      </c>
      <c r="AW15" s="10">
        <f>VLOOKUP('Raw Data'!AW15,'Keys '!$I$6:$J$10,2,FALSE)</f>
        <v>2</v>
      </c>
      <c r="AX15" s="10">
        <f>VLOOKUP('Raw Data'!AX15,'Keys '!$I$6:$J$10,2,FALSE)</f>
        <v>4</v>
      </c>
      <c r="AY15" s="10">
        <f>VLOOKUP('Raw Data'!AY15,'Keys '!$I$6:$J$10,2,FALSE)</f>
        <v>5</v>
      </c>
      <c r="AZ15" s="10">
        <f>VLOOKUP('Raw Data'!AZ15,'Keys '!$I$6:$J$10,2,FALSE)</f>
        <v>4</v>
      </c>
      <c r="BA15" s="10">
        <f>VLOOKUP('Raw Data'!BA15,'Keys '!$I$6:$J$10,2,FALSE)</f>
        <v>3</v>
      </c>
      <c r="BB15" s="10">
        <f>VLOOKUP('Raw Data'!BB15,'Keys '!$I$6:$J$10,2,FALSE)</f>
        <v>5</v>
      </c>
      <c r="BC15" s="10">
        <f>VLOOKUP('Raw Data'!BC15,'Keys '!$I$6:$J$10,2,FALSE)</f>
        <v>3</v>
      </c>
      <c r="BD15" s="10">
        <f>VLOOKUP('Raw Data'!BD15,'Keys '!$I$6:$J$10,2,FALSE)</f>
        <v>4</v>
      </c>
      <c r="BE15" s="10">
        <f>VLOOKUP('Raw Data'!BE15,'Keys '!$I$6:$J$10,2,FALSE)</f>
        <v>2</v>
      </c>
      <c r="BF15" s="10">
        <v>9</v>
      </c>
      <c r="BG15" s="10">
        <v>7</v>
      </c>
      <c r="BH15" s="10">
        <v>6</v>
      </c>
      <c r="BI15" s="10">
        <v>8</v>
      </c>
      <c r="BJ15" s="10">
        <v>9</v>
      </c>
      <c r="BK15" s="10">
        <v>7</v>
      </c>
      <c r="BL15" s="10">
        <v>6</v>
      </c>
      <c r="BM15" s="10">
        <v>6</v>
      </c>
      <c r="BN15" s="10">
        <v>8</v>
      </c>
      <c r="BO15" s="10">
        <v>8</v>
      </c>
      <c r="BP15" s="10">
        <v>8</v>
      </c>
      <c r="BQ15" s="10">
        <v>9</v>
      </c>
      <c r="BR15" s="10">
        <v>6</v>
      </c>
      <c r="BS15" s="10">
        <v>7</v>
      </c>
      <c r="BT15" s="10">
        <v>9</v>
      </c>
      <c r="BU15" s="10">
        <v>6</v>
      </c>
      <c r="BV15" s="10" t="s">
        <v>105</v>
      </c>
      <c r="BW15" s="10" t="s">
        <v>104</v>
      </c>
      <c r="BX15" s="10" t="s">
        <v>106</v>
      </c>
      <c r="BY15" s="10" t="s">
        <v>105</v>
      </c>
      <c r="BZ15" s="10" t="s">
        <v>105</v>
      </c>
      <c r="CA15" s="10" t="s">
        <v>106</v>
      </c>
      <c r="CB15" s="10">
        <v>9</v>
      </c>
      <c r="CC15" s="10">
        <v>5</v>
      </c>
      <c r="CD15" s="10">
        <v>10</v>
      </c>
      <c r="CE15" s="10">
        <v>9</v>
      </c>
      <c r="CF15" s="10">
        <v>7</v>
      </c>
      <c r="CG15" s="10">
        <v>8</v>
      </c>
      <c r="CH15" s="10">
        <v>8</v>
      </c>
      <c r="CI15" s="10">
        <v>8</v>
      </c>
      <c r="CJ15" s="10">
        <v>5</v>
      </c>
      <c r="CK15" s="10">
        <v>7</v>
      </c>
      <c r="CL15" s="10">
        <v>6</v>
      </c>
      <c r="CM15" s="10">
        <v>8</v>
      </c>
      <c r="CN15" s="10" t="str">
        <f>VLOOKUP('Raw Data'!CN15,'Keys '!$G$16:$H$21,2,FALSE)</f>
        <v>Exploration</v>
      </c>
      <c r="CO15" s="10" t="str">
        <f>VLOOKUP('Raw Data'!CO15,'Keys '!$G$16:$H$21,2,FALSE)</f>
        <v>Expressiveness</v>
      </c>
      <c r="CP15" s="10" t="str">
        <f>VLOOKUP('Raw Data'!CP15,'Keys '!$G$16:$H$21,2,FALSE)</f>
        <v>Enjoyment</v>
      </c>
      <c r="CQ15" s="10" t="str">
        <f>VLOOKUP('Raw Data'!CQ15,'Keys '!$G$16:$H$21,2,FALSE)</f>
        <v>Results Worth Effort</v>
      </c>
      <c r="CR15" s="10" t="str">
        <f>VLOOKUP('Raw Data'!CR15,'Keys '!$G$16:$H$21,2,FALSE)</f>
        <v>Enjoyment</v>
      </c>
      <c r="CS15" s="10" t="str">
        <f>VLOOKUP('Raw Data'!CS15,'Keys '!$G$16:$H$21,2,FALSE)</f>
        <v>Results Worth Effort</v>
      </c>
      <c r="CT15" s="10" t="str">
        <f>VLOOKUP('Raw Data'!CT15,'Keys '!$G$16:$H$21,2,FALSE)</f>
        <v>Expressiveness</v>
      </c>
      <c r="CU15" s="10" t="str">
        <f>VLOOKUP('Raw Data'!CU15,'Keys '!$G$16:$H$21,2,FALSE)</f>
        <v>Collaboration</v>
      </c>
      <c r="CV15" s="10" t="str">
        <f>VLOOKUP('Raw Data'!CV15,'Keys '!$G$16:$H$21,2,FALSE)</f>
        <v>Enjoyment</v>
      </c>
      <c r="CW15" s="10" t="str">
        <f>VLOOKUP('Raw Data'!CW15,'Keys '!$G$16:$H$21,2,FALSE)</f>
        <v>Exploration</v>
      </c>
      <c r="CX15" s="10" t="str">
        <f>VLOOKUP('Raw Data'!CX15,'Keys '!$G$16:$H$21,2,FALSE)</f>
        <v>Expressiveness</v>
      </c>
      <c r="CY15" s="10" t="str">
        <f>VLOOKUP('Raw Data'!CY15,'Keys '!$G$16:$H$21,2,FALSE)</f>
        <v>Enjoyment</v>
      </c>
      <c r="CZ15" s="10" t="str">
        <f>VLOOKUP('Raw Data'!CZ15,'Keys '!$G$16:$H$21,2,FALSE)</f>
        <v>Expressiveness</v>
      </c>
      <c r="DA15" s="10" t="str">
        <f>VLOOKUP('Raw Data'!DA15,'Keys '!$G$16:$H$21,2,FALSE)</f>
        <v>Immersion</v>
      </c>
      <c r="DB15" s="10" t="str">
        <f>VLOOKUP('Raw Data'!DB15,'Keys '!$G$16:$H$21,2,FALSE)</f>
        <v>Exploration</v>
      </c>
      <c r="DC15" s="10">
        <f t="shared" si="0"/>
        <v>8.5</v>
      </c>
      <c r="DD15" s="10">
        <f t="shared" si="1"/>
        <v>14</v>
      </c>
      <c r="DE15" s="10">
        <f t="shared" si="2"/>
        <v>6.5</v>
      </c>
      <c r="DF15" s="10">
        <f t="shared" si="3"/>
        <v>8</v>
      </c>
      <c r="DG15" s="10">
        <f t="shared" si="4"/>
        <v>7</v>
      </c>
      <c r="DH15" s="10">
        <f t="shared" si="5"/>
        <v>8</v>
      </c>
      <c r="DI15" s="10">
        <f t="shared" si="6"/>
        <v>4</v>
      </c>
      <c r="DJ15" s="10">
        <f t="shared" si="7"/>
        <v>2</v>
      </c>
      <c r="DK15" s="10">
        <f t="shared" si="8"/>
        <v>3</v>
      </c>
      <c r="DL15" s="10">
        <f t="shared" si="9"/>
        <v>1</v>
      </c>
      <c r="DM15" s="10">
        <f t="shared" si="10"/>
        <v>4</v>
      </c>
      <c r="DN15" s="10">
        <f t="shared" si="11"/>
        <v>1</v>
      </c>
      <c r="DO15" s="19">
        <f t="shared" si="12"/>
        <v>74.333333333333329</v>
      </c>
      <c r="DP15" s="10" t="s">
        <v>112</v>
      </c>
      <c r="DQ15" s="10" t="s">
        <v>192</v>
      </c>
      <c r="DR15" s="10" t="s">
        <v>114</v>
      </c>
      <c r="DS15" s="10" t="s">
        <v>193</v>
      </c>
      <c r="DT15" s="10" t="s">
        <v>132</v>
      </c>
      <c r="DU15" s="10" t="s">
        <v>194</v>
      </c>
      <c r="DV15" s="10"/>
    </row>
    <row r="16" spans="1:126" x14ac:dyDescent="0.2">
      <c r="A16" s="10" t="s">
        <v>246</v>
      </c>
      <c r="B16" s="10">
        <v>20</v>
      </c>
      <c r="C16" s="10" t="s">
        <v>139</v>
      </c>
      <c r="D16" s="10" t="s">
        <v>140</v>
      </c>
      <c r="E16" s="10" t="s">
        <v>191</v>
      </c>
      <c r="F16" s="10">
        <v>3</v>
      </c>
      <c r="G16" s="10">
        <f>VLOOKUP('Raw Data'!G16,'Keys '!$B$6:$C$12,2,FALSE)</f>
        <v>5</v>
      </c>
      <c r="H16" s="10">
        <f>VLOOKUP('Raw Data'!H16,'Keys '!$B$6:$C$12,2,FALSE)</f>
        <v>1</v>
      </c>
      <c r="I16" s="10">
        <f>VLOOKUP('Raw Data'!I16,'Keys '!$B$6:$C$12,2,FALSE)</f>
        <v>6</v>
      </c>
      <c r="J16" s="10">
        <f>VLOOKUP('Raw Data'!J16,'Keys '!$B$6:$C$12,2,FALSE)</f>
        <v>6</v>
      </c>
      <c r="K16" s="10">
        <f>VLOOKUP('Raw Data'!K16,'Keys '!$B$6:$C$12,2,FALSE)</f>
        <v>6</v>
      </c>
      <c r="L16" s="10">
        <f>VLOOKUP('Raw Data'!L16,'Keys '!$B$6:$C$12,2,FALSE)</f>
        <v>5</v>
      </c>
      <c r="M16" s="10">
        <f>VLOOKUP('Raw Data'!M16,'Keys '!$B$6:$C$12,2,FALSE)</f>
        <v>6</v>
      </c>
      <c r="N16" s="10">
        <f>VLOOKUP('Raw Data'!N16,'Keys '!$B$6:$C$12,2,FALSE)</f>
        <v>7</v>
      </c>
      <c r="O16" s="10">
        <f>VLOOKUP('Raw Data'!O16,'Keys '!$B$6:$C$12,2,FALSE)</f>
        <v>1</v>
      </c>
      <c r="P16" s="10">
        <f>VLOOKUP('Raw Data'!P16,'Keys '!$B$6:$C$12,2,FALSE)</f>
        <v>7</v>
      </c>
      <c r="Q16" s="10">
        <f>VLOOKUP('Raw Data'!Q16,'Keys '!$B$6:$C$12,2,FALSE)</f>
        <v>5</v>
      </c>
      <c r="R16" s="10">
        <f>VLOOKUP('Raw Data'!R16,'Keys '!$B$6:$C$12,2,FALSE)</f>
        <v>2</v>
      </c>
      <c r="S16" s="10">
        <f>VLOOKUP('Raw Data'!S16,'Keys '!$B$6:$C$12,2,FALSE)</f>
        <v>1</v>
      </c>
      <c r="T16" s="10">
        <f>VLOOKUP('Raw Data'!T16,'Keys '!$B$6:$C$12,2,FALSE)</f>
        <v>1</v>
      </c>
      <c r="U16" s="10">
        <f>VLOOKUP('Raw Data'!U16,'Keys '!$B$6:$C$12,2,FALSE)</f>
        <v>6</v>
      </c>
      <c r="V16" s="10">
        <f>VLOOKUP('Raw Data'!V16,'Keys '!$B$16:$C$22,2,FALSE)</f>
        <v>1</v>
      </c>
      <c r="W16" s="18">
        <f>VLOOKUP('Raw Data'!W16,'Keys '!$B$25:$C$31,2,FALSE)</f>
        <v>1</v>
      </c>
      <c r="X16" s="10">
        <f>VLOOKUP('Raw Data'!X16,'Keys '!$B$35:$C$41,2,FALSE)</f>
        <v>1</v>
      </c>
      <c r="Y16" s="10" t="s">
        <v>120</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f>VLOOKUP('Raw Data'!AT16,'Keys '!$I$6:$J$10,2,FALSE)</f>
        <v>3</v>
      </c>
      <c r="AU16" s="10">
        <f>VLOOKUP('Raw Data'!AU16,'Keys '!$I$6:$J$10,2,FALSE)</f>
        <v>2</v>
      </c>
      <c r="AV16" s="10">
        <f>VLOOKUP('Raw Data'!AV16,'Keys '!$I$6:$J$10,2,FALSE)</f>
        <v>4</v>
      </c>
      <c r="AW16" s="10">
        <f>VLOOKUP('Raw Data'!AW16,'Keys '!$I$6:$J$10,2,FALSE)</f>
        <v>2</v>
      </c>
      <c r="AX16" s="10">
        <f>VLOOKUP('Raw Data'!AX16,'Keys '!$I$6:$J$10,2,FALSE)</f>
        <v>1</v>
      </c>
      <c r="AY16" s="10">
        <f>VLOOKUP('Raw Data'!AY16,'Keys '!$I$6:$J$10,2,FALSE)</f>
        <v>4</v>
      </c>
      <c r="AZ16" s="10">
        <f>VLOOKUP('Raw Data'!AZ16,'Keys '!$I$6:$J$10,2,FALSE)</f>
        <v>4</v>
      </c>
      <c r="BA16" s="10">
        <f>VLOOKUP('Raw Data'!BA16,'Keys '!$I$6:$J$10,2,FALSE)</f>
        <v>4</v>
      </c>
      <c r="BB16" s="10">
        <f>VLOOKUP('Raw Data'!BB16,'Keys '!$I$6:$J$10,2,FALSE)</f>
        <v>3</v>
      </c>
      <c r="BC16" s="10">
        <f>VLOOKUP('Raw Data'!BC16,'Keys '!$I$6:$J$10,2,FALSE)</f>
        <v>3</v>
      </c>
      <c r="BD16" s="10">
        <f>VLOOKUP('Raw Data'!BD16,'Keys '!$I$6:$J$10,2,FALSE)</f>
        <v>4</v>
      </c>
      <c r="BE16" s="10">
        <f>VLOOKUP('Raw Data'!BE16,'Keys '!$I$6:$J$10,2,FALSE)</f>
        <v>3</v>
      </c>
      <c r="BF16" s="10">
        <v>8</v>
      </c>
      <c r="BG16" s="10">
        <v>2</v>
      </c>
      <c r="BH16" s="10">
        <v>9</v>
      </c>
      <c r="BI16" s="10">
        <v>8</v>
      </c>
      <c r="BJ16" s="10">
        <v>1</v>
      </c>
      <c r="BK16" s="10">
        <v>2</v>
      </c>
      <c r="BL16" s="10">
        <v>8</v>
      </c>
      <c r="BM16" s="10">
        <v>3</v>
      </c>
      <c r="BN16" s="10">
        <v>2</v>
      </c>
      <c r="BO16" s="10">
        <v>2</v>
      </c>
      <c r="BP16" s="10">
        <v>9</v>
      </c>
      <c r="BQ16" s="10">
        <v>8</v>
      </c>
      <c r="BR16" s="10">
        <v>2</v>
      </c>
      <c r="BS16" s="10">
        <v>9</v>
      </c>
      <c r="BT16" s="10">
        <v>0</v>
      </c>
      <c r="BU16" s="10">
        <v>5</v>
      </c>
      <c r="BV16" s="10" t="s">
        <v>104</v>
      </c>
      <c r="BW16" s="10" t="s">
        <v>104</v>
      </c>
      <c r="BX16" s="10" t="s">
        <v>104</v>
      </c>
      <c r="BY16" s="10" t="s">
        <v>105</v>
      </c>
      <c r="BZ16" s="10" t="s">
        <v>106</v>
      </c>
      <c r="CA16" s="10" t="s">
        <v>106</v>
      </c>
      <c r="CB16" s="10">
        <v>8</v>
      </c>
      <c r="CC16" s="10">
        <v>5</v>
      </c>
      <c r="CD16" s="10">
        <v>5</v>
      </c>
      <c r="CE16" s="10">
        <v>9</v>
      </c>
      <c r="CF16" s="10">
        <v>7</v>
      </c>
      <c r="CG16" s="10">
        <v>7</v>
      </c>
      <c r="CH16" s="10">
        <v>8</v>
      </c>
      <c r="CI16" s="10">
        <v>7</v>
      </c>
      <c r="CJ16" s="10">
        <v>6</v>
      </c>
      <c r="CK16" s="10">
        <v>7</v>
      </c>
      <c r="CL16" s="10">
        <v>7</v>
      </c>
      <c r="CM16" s="10">
        <v>5</v>
      </c>
      <c r="CN16" s="10" t="str">
        <f>VLOOKUP('Raw Data'!CN16,'Keys '!$G$16:$H$21,2,FALSE)</f>
        <v>Exploration</v>
      </c>
      <c r="CO16" s="10" t="str">
        <f>VLOOKUP('Raw Data'!CO16,'Keys '!$G$16:$H$21,2,FALSE)</f>
        <v>Results Worth Effort</v>
      </c>
      <c r="CP16" s="10" t="str">
        <f>VLOOKUP('Raw Data'!CP16,'Keys '!$G$16:$H$21,2,FALSE)</f>
        <v>Enjoyment</v>
      </c>
      <c r="CQ16" s="10" t="str">
        <f>VLOOKUP('Raw Data'!CQ16,'Keys '!$G$16:$H$21,2,FALSE)</f>
        <v>Immersion</v>
      </c>
      <c r="CR16" s="10" t="str">
        <f>VLOOKUP('Raw Data'!CR16,'Keys '!$G$16:$H$21,2,FALSE)</f>
        <v>Enjoyment</v>
      </c>
      <c r="CS16" s="10" t="str">
        <f>VLOOKUP('Raw Data'!CS16,'Keys '!$G$16:$H$21,2,FALSE)</f>
        <v>Results Worth Effort</v>
      </c>
      <c r="CT16" s="10" t="str">
        <f>VLOOKUP('Raw Data'!CT16,'Keys '!$G$16:$H$21,2,FALSE)</f>
        <v>Expressiveness</v>
      </c>
      <c r="CU16" s="10" t="str">
        <f>VLOOKUP('Raw Data'!CU16,'Keys '!$G$16:$H$21,2,FALSE)</f>
        <v>Results Worth Effort</v>
      </c>
      <c r="CV16" s="10" t="str">
        <f>VLOOKUP('Raw Data'!CV16,'Keys '!$G$16:$H$21,2,FALSE)</f>
        <v>Expressiveness</v>
      </c>
      <c r="CW16" s="10" t="str">
        <f>VLOOKUP('Raw Data'!CW16,'Keys '!$G$16:$H$21,2,FALSE)</f>
        <v>Immersion</v>
      </c>
      <c r="CX16" s="10" t="str">
        <f>VLOOKUP('Raw Data'!CX16,'Keys '!$G$16:$H$21,2,FALSE)</f>
        <v>Expressiveness</v>
      </c>
      <c r="CY16" s="10" t="str">
        <f>VLOOKUP('Raw Data'!CY16,'Keys '!$G$16:$H$21,2,FALSE)</f>
        <v>Enjoyment</v>
      </c>
      <c r="CZ16" s="10" t="str">
        <f>VLOOKUP('Raw Data'!CZ16,'Keys '!$G$16:$H$21,2,FALSE)</f>
        <v>Expressiveness</v>
      </c>
      <c r="DA16" s="10" t="str">
        <f>VLOOKUP('Raw Data'!DA16,'Keys '!$G$16:$H$21,2,FALSE)</f>
        <v>Collaboration</v>
      </c>
      <c r="DB16" s="10" t="str">
        <f>VLOOKUP('Raw Data'!DB16,'Keys '!$G$16:$H$21,2,FALSE)</f>
        <v>Enjoyment</v>
      </c>
      <c r="DC16" s="10">
        <f t="shared" si="0"/>
        <v>8.5</v>
      </c>
      <c r="DD16" s="10">
        <f t="shared" si="1"/>
        <v>14</v>
      </c>
      <c r="DE16" s="10">
        <f t="shared" si="2"/>
        <v>6</v>
      </c>
      <c r="DF16" s="10">
        <f t="shared" si="3"/>
        <v>6</v>
      </c>
      <c r="DG16" s="10">
        <f t="shared" si="4"/>
        <v>7</v>
      </c>
      <c r="DH16" s="10">
        <f t="shared" si="5"/>
        <v>6</v>
      </c>
      <c r="DI16" s="10">
        <f t="shared" si="6"/>
        <v>4</v>
      </c>
      <c r="DJ16" s="10">
        <f t="shared" si="7"/>
        <v>3</v>
      </c>
      <c r="DK16" s="10">
        <f t="shared" si="8"/>
        <v>1</v>
      </c>
      <c r="DL16" s="10">
        <f t="shared" si="9"/>
        <v>1</v>
      </c>
      <c r="DM16" s="10">
        <f t="shared" si="10"/>
        <v>4</v>
      </c>
      <c r="DN16" s="10">
        <f t="shared" si="11"/>
        <v>2</v>
      </c>
      <c r="DO16" s="19">
        <f t="shared" si="12"/>
        <v>71.333333333333329</v>
      </c>
      <c r="DP16" s="10" t="s">
        <v>129</v>
      </c>
      <c r="DQ16" s="10" t="s">
        <v>195</v>
      </c>
      <c r="DR16" s="10" t="s">
        <v>114</v>
      </c>
      <c r="DS16" s="10" t="s">
        <v>196</v>
      </c>
      <c r="DT16" s="10" t="s">
        <v>197</v>
      </c>
      <c r="DU16" s="10" t="s">
        <v>198</v>
      </c>
      <c r="DV16" s="10"/>
    </row>
    <row r="17" spans="1:126" x14ac:dyDescent="0.2">
      <c r="A17" s="10" t="s">
        <v>247</v>
      </c>
      <c r="B17" s="10">
        <v>22</v>
      </c>
      <c r="C17" s="10" t="s">
        <v>139</v>
      </c>
      <c r="D17" s="10" t="s">
        <v>257</v>
      </c>
      <c r="E17" s="10" t="s">
        <v>260</v>
      </c>
      <c r="F17" s="10">
        <v>2</v>
      </c>
      <c r="G17" s="10">
        <f>VLOOKUP('Raw Data'!G17,'Keys '!$B$6:$C$12,2,FALSE)</f>
        <v>5</v>
      </c>
      <c r="H17" s="10">
        <f>VLOOKUP('Raw Data'!H17,'Keys '!$B$6:$C$12,2,FALSE)</f>
        <v>7</v>
      </c>
      <c r="I17" s="10">
        <f>VLOOKUP('Raw Data'!I17,'Keys '!$B$6:$C$12,2,FALSE)</f>
        <v>7</v>
      </c>
      <c r="J17" s="10">
        <f>VLOOKUP('Raw Data'!J17,'Keys '!$B$6:$C$12,2,FALSE)</f>
        <v>2</v>
      </c>
      <c r="K17" s="10">
        <f>VLOOKUP('Raw Data'!K17,'Keys '!$B$6:$C$12,2,FALSE)</f>
        <v>7</v>
      </c>
      <c r="L17" s="10">
        <f>VLOOKUP('Raw Data'!L17,'Keys '!$B$6:$C$12,2,FALSE)</f>
        <v>5</v>
      </c>
      <c r="M17" s="10">
        <f>VLOOKUP('Raw Data'!M17,'Keys '!$B$6:$C$12,2,FALSE)</f>
        <v>1</v>
      </c>
      <c r="N17" s="10">
        <f>VLOOKUP('Raw Data'!N17,'Keys '!$B$6:$C$12,2,FALSE)</f>
        <v>2</v>
      </c>
      <c r="O17" s="10">
        <f>VLOOKUP('Raw Data'!O17,'Keys '!$B$6:$C$12,2,FALSE)</f>
        <v>5</v>
      </c>
      <c r="P17" s="10">
        <f>VLOOKUP('Raw Data'!P17,'Keys '!$B$6:$C$12,2,FALSE)</f>
        <v>3</v>
      </c>
      <c r="Q17" s="10">
        <f>VLOOKUP('Raw Data'!Q17,'Keys '!$B$6:$C$12,2,FALSE)</f>
        <v>7</v>
      </c>
      <c r="R17" s="10">
        <f>VLOOKUP('Raw Data'!R17,'Keys '!$B$6:$C$12,2,FALSE)</f>
        <v>6</v>
      </c>
      <c r="S17" s="10">
        <f>VLOOKUP('Raw Data'!S17,'Keys '!$B$6:$C$12,2,FALSE)</f>
        <v>3</v>
      </c>
      <c r="T17" s="10">
        <f>VLOOKUP('Raw Data'!T17,'Keys '!$B$6:$C$12,2,FALSE)</f>
        <v>5</v>
      </c>
      <c r="U17" s="10">
        <f>VLOOKUP('Raw Data'!U17,'Keys '!$B$6:$C$12,2,FALSE)</f>
        <v>1</v>
      </c>
      <c r="V17" s="10">
        <f>VLOOKUP('Raw Data'!V17,'Keys '!$B$16:$C$22,2,FALSE)</f>
        <v>3</v>
      </c>
      <c r="W17" s="18">
        <f>VLOOKUP('Raw Data'!W17,'Keys '!$B$25:$C$31,2,FALSE)</f>
        <v>3</v>
      </c>
      <c r="X17" s="10">
        <f>VLOOKUP('Raw Data'!X17,'Keys '!$B$35:$C$41,2,FALSE)</f>
        <v>3</v>
      </c>
      <c r="Y17" s="10" t="s">
        <v>293</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f>VLOOKUP('Raw Data'!AT17,'Keys '!$I$6:$J$10,2,FALSE)</f>
        <v>2</v>
      </c>
      <c r="AU17" s="10">
        <f>VLOOKUP('Raw Data'!AU17,'Keys '!$I$6:$J$10,2,FALSE)</f>
        <v>3</v>
      </c>
      <c r="AV17" s="10">
        <f>VLOOKUP('Raw Data'!AV17,'Keys '!$I$6:$J$10,2,FALSE)</f>
        <v>5</v>
      </c>
      <c r="AW17" s="10">
        <f>VLOOKUP('Raw Data'!AW17,'Keys '!$I$6:$J$10,2,FALSE)</f>
        <v>2</v>
      </c>
      <c r="AX17" s="10">
        <f>VLOOKUP('Raw Data'!AX17,'Keys '!$I$6:$J$10,2,FALSE)</f>
        <v>3</v>
      </c>
      <c r="AY17" s="10">
        <f>VLOOKUP('Raw Data'!AY17,'Keys '!$I$6:$J$10,2,FALSE)</f>
        <v>4</v>
      </c>
      <c r="AZ17" s="10">
        <f>VLOOKUP('Raw Data'!AZ17,'Keys '!$I$6:$J$10,2,FALSE)</f>
        <v>3</v>
      </c>
      <c r="BA17" s="10">
        <f>VLOOKUP('Raw Data'!BA17,'Keys '!$I$6:$J$10,2,FALSE)</f>
        <v>4</v>
      </c>
      <c r="BB17" s="10">
        <f>VLOOKUP('Raw Data'!BB17,'Keys '!$I$6:$J$10,2,FALSE)</f>
        <v>4</v>
      </c>
      <c r="BC17" s="10">
        <f>VLOOKUP('Raw Data'!BC17,'Keys '!$I$6:$J$10,2,FALSE)</f>
        <v>4</v>
      </c>
      <c r="BD17" s="10">
        <f>VLOOKUP('Raw Data'!BD17,'Keys '!$I$6:$J$10,2,FALSE)</f>
        <v>3</v>
      </c>
      <c r="BE17" s="10">
        <f>VLOOKUP('Raw Data'!BE17,'Keys '!$I$6:$J$10,2,FALSE)</f>
        <v>4</v>
      </c>
      <c r="BF17" s="10">
        <v>9</v>
      </c>
      <c r="BG17" s="10">
        <v>8</v>
      </c>
      <c r="BH17" s="10">
        <v>10</v>
      </c>
      <c r="BI17" s="10">
        <v>8</v>
      </c>
      <c r="BJ17" s="10">
        <v>9</v>
      </c>
      <c r="BK17" s="10">
        <v>4</v>
      </c>
      <c r="BL17" s="10">
        <v>6</v>
      </c>
      <c r="BM17" s="10">
        <v>6</v>
      </c>
      <c r="BN17" s="10">
        <v>8</v>
      </c>
      <c r="BO17" s="10">
        <v>8</v>
      </c>
      <c r="BP17" s="10">
        <v>10</v>
      </c>
      <c r="BQ17" s="10">
        <v>2</v>
      </c>
      <c r="BR17" s="10">
        <v>7</v>
      </c>
      <c r="BS17" s="10">
        <v>10</v>
      </c>
      <c r="BT17" s="10">
        <v>0</v>
      </c>
      <c r="BU17" s="10">
        <v>8</v>
      </c>
      <c r="BV17" s="10" t="s">
        <v>104</v>
      </c>
      <c r="BW17" s="10" t="s">
        <v>104</v>
      </c>
      <c r="BX17" s="10" t="s">
        <v>106</v>
      </c>
      <c r="BY17" s="10" t="s">
        <v>154</v>
      </c>
      <c r="BZ17" s="10" t="s">
        <v>106</v>
      </c>
      <c r="CA17" s="10" t="s">
        <v>154</v>
      </c>
      <c r="CB17" s="10">
        <v>3</v>
      </c>
      <c r="CC17" s="10">
        <v>3</v>
      </c>
      <c r="CD17" s="10">
        <v>4</v>
      </c>
      <c r="CE17" s="10">
        <v>3</v>
      </c>
      <c r="CF17" s="10">
        <v>4</v>
      </c>
      <c r="CG17" s="10">
        <v>3</v>
      </c>
      <c r="CH17" s="10">
        <v>7</v>
      </c>
      <c r="CI17" s="10">
        <v>3</v>
      </c>
      <c r="CJ17" s="10">
        <v>3</v>
      </c>
      <c r="CK17" s="10">
        <v>4</v>
      </c>
      <c r="CL17" s="10">
        <v>6</v>
      </c>
      <c r="CM17" s="10">
        <v>3</v>
      </c>
      <c r="CN17" s="10" t="str">
        <f>VLOOKUP('Raw Data'!CN17,'Keys '!$G$16:$H$21,2,FALSE)</f>
        <v>Exploration</v>
      </c>
      <c r="CO17" s="10" t="str">
        <f>VLOOKUP('Raw Data'!CO17,'Keys '!$G$16:$H$21,2,FALSE)</f>
        <v>Expressiveness</v>
      </c>
      <c r="CP17" s="10" t="str">
        <f>VLOOKUP('Raw Data'!CP17,'Keys '!$G$16:$H$21,2,FALSE)</f>
        <v>Immersion</v>
      </c>
      <c r="CQ17" s="10" t="str">
        <f>VLOOKUP('Raw Data'!CQ17,'Keys '!$G$16:$H$21,2,FALSE)</f>
        <v>Results Worth Effort</v>
      </c>
      <c r="CR17" s="10" t="str">
        <f>VLOOKUP('Raw Data'!CR17,'Keys '!$G$16:$H$21,2,FALSE)</f>
        <v>Enjoyment</v>
      </c>
      <c r="CS17" s="10" t="str">
        <f>VLOOKUP('Raw Data'!CS17,'Keys '!$G$16:$H$21,2,FALSE)</f>
        <v>Results Worth Effort</v>
      </c>
      <c r="CT17" s="10" t="str">
        <f>VLOOKUP('Raw Data'!CT17,'Keys '!$G$16:$H$21,2,FALSE)</f>
        <v>Expressiveness</v>
      </c>
      <c r="CU17" s="10" t="str">
        <f>VLOOKUP('Raw Data'!CU17,'Keys '!$G$16:$H$21,2,FALSE)</f>
        <v>Results Worth Effort</v>
      </c>
      <c r="CV17" s="10" t="str">
        <f>VLOOKUP('Raw Data'!CV17,'Keys '!$G$16:$H$21,2,FALSE)</f>
        <v>Expressiveness</v>
      </c>
      <c r="CW17" s="10" t="str">
        <f>VLOOKUP('Raw Data'!CW17,'Keys '!$G$16:$H$21,2,FALSE)</f>
        <v>Exploration</v>
      </c>
      <c r="CX17" s="10" t="str">
        <f>VLOOKUP('Raw Data'!CX17,'Keys '!$G$16:$H$21,2,FALSE)</f>
        <v>Expressiveness</v>
      </c>
      <c r="CY17" s="10" t="str">
        <f>VLOOKUP('Raw Data'!CY17,'Keys '!$G$16:$H$21,2,FALSE)</f>
        <v>Results Worth Effort</v>
      </c>
      <c r="CZ17" s="10" t="str">
        <f>VLOOKUP('Raw Data'!CZ17,'Keys '!$G$16:$H$21,2,FALSE)</f>
        <v>Expressiveness</v>
      </c>
      <c r="DA17" s="10" t="str">
        <f>VLOOKUP('Raw Data'!DA17,'Keys '!$G$16:$H$21,2,FALSE)</f>
        <v>Immersion</v>
      </c>
      <c r="DB17" s="10" t="str">
        <f>VLOOKUP('Raw Data'!DB17,'Keys '!$G$16:$H$21,2,FALSE)</f>
        <v>Exploration</v>
      </c>
      <c r="DC17" s="10">
        <f t="shared" si="0"/>
        <v>5</v>
      </c>
      <c r="DD17" s="10">
        <f t="shared" si="1"/>
        <v>6</v>
      </c>
      <c r="DE17" s="10">
        <f t="shared" si="2"/>
        <v>3</v>
      </c>
      <c r="DF17" s="10">
        <f t="shared" si="3"/>
        <v>5</v>
      </c>
      <c r="DG17" s="10">
        <f t="shared" si="4"/>
        <v>4</v>
      </c>
      <c r="DH17" s="10">
        <f t="shared" si="5"/>
        <v>3</v>
      </c>
      <c r="DI17" s="10">
        <f t="shared" si="6"/>
        <v>1</v>
      </c>
      <c r="DJ17" s="10">
        <f t="shared" si="7"/>
        <v>4</v>
      </c>
      <c r="DK17" s="10">
        <f t="shared" si="8"/>
        <v>3</v>
      </c>
      <c r="DL17" s="10">
        <f t="shared" si="9"/>
        <v>0</v>
      </c>
      <c r="DM17" s="10">
        <f t="shared" si="10"/>
        <v>5</v>
      </c>
      <c r="DN17" s="10">
        <f t="shared" si="11"/>
        <v>2</v>
      </c>
      <c r="DO17" s="19">
        <f t="shared" si="12"/>
        <v>34.666666666666664</v>
      </c>
      <c r="DP17" s="10" t="s">
        <v>129</v>
      </c>
      <c r="DQ17" s="10" t="s">
        <v>201</v>
      </c>
      <c r="DR17" s="10" t="s">
        <v>114</v>
      </c>
      <c r="DS17" s="10" t="s">
        <v>202</v>
      </c>
      <c r="DT17" s="10" t="s">
        <v>116</v>
      </c>
      <c r="DU17" s="10" t="s">
        <v>203</v>
      </c>
      <c r="DV17" s="10"/>
    </row>
    <row r="18" spans="1:126" x14ac:dyDescent="0.2">
      <c r="A18" s="10" t="s">
        <v>248</v>
      </c>
      <c r="B18" s="10">
        <v>20</v>
      </c>
      <c r="C18" s="10" t="s">
        <v>92</v>
      </c>
      <c r="D18" s="10" t="s">
        <v>204</v>
      </c>
      <c r="E18" s="10" t="s">
        <v>258</v>
      </c>
      <c r="F18" s="10">
        <v>2</v>
      </c>
      <c r="G18" s="10">
        <f>VLOOKUP('Raw Data'!G18,'Keys '!$B$6:$C$12,2,FALSE)</f>
        <v>5</v>
      </c>
      <c r="H18" s="10">
        <f>VLOOKUP('Raw Data'!H18,'Keys '!$B$6:$C$12,2,FALSE)</f>
        <v>3</v>
      </c>
      <c r="I18" s="10">
        <f>VLOOKUP('Raw Data'!I18,'Keys '!$B$6:$C$12,2,FALSE)</f>
        <v>5</v>
      </c>
      <c r="J18" s="10">
        <f>VLOOKUP('Raw Data'!J18,'Keys '!$B$6:$C$12,2,FALSE)</f>
        <v>5</v>
      </c>
      <c r="K18" s="10">
        <f>VLOOKUP('Raw Data'!K18,'Keys '!$B$6:$C$12,2,FALSE)</f>
        <v>6</v>
      </c>
      <c r="L18" s="10">
        <f>VLOOKUP('Raw Data'!L18,'Keys '!$B$6:$C$12,2,FALSE)</f>
        <v>5</v>
      </c>
      <c r="M18" s="10">
        <f>VLOOKUP('Raw Data'!M18,'Keys '!$B$6:$C$12,2,FALSE)</f>
        <v>3</v>
      </c>
      <c r="N18" s="10">
        <f>VLOOKUP('Raw Data'!N18,'Keys '!$B$6:$C$12,2,FALSE)</f>
        <v>6</v>
      </c>
      <c r="O18" s="10">
        <f>VLOOKUP('Raw Data'!O18,'Keys '!$B$6:$C$12,2,FALSE)</f>
        <v>3</v>
      </c>
      <c r="P18" s="10">
        <f>VLOOKUP('Raw Data'!P18,'Keys '!$B$6:$C$12,2,FALSE)</f>
        <v>5</v>
      </c>
      <c r="Q18" s="10">
        <f>VLOOKUP('Raw Data'!Q18,'Keys '!$B$6:$C$12,2,FALSE)</f>
        <v>4</v>
      </c>
      <c r="R18" s="10">
        <f>VLOOKUP('Raw Data'!R18,'Keys '!$B$6:$C$12,2,FALSE)</f>
        <v>3</v>
      </c>
      <c r="S18" s="10">
        <f>VLOOKUP('Raw Data'!S18,'Keys '!$B$6:$C$12,2,FALSE)</f>
        <v>4</v>
      </c>
      <c r="T18" s="10">
        <f>VLOOKUP('Raw Data'!T18,'Keys '!$B$6:$C$12,2,FALSE)</f>
        <v>2</v>
      </c>
      <c r="U18" s="10">
        <f>VLOOKUP('Raw Data'!U18,'Keys '!$B$6:$C$12,2,FALSE)</f>
        <v>5</v>
      </c>
      <c r="V18" s="10">
        <f>VLOOKUP('Raw Data'!V18,'Keys '!$B$16:$C$22,2,FALSE)</f>
        <v>3</v>
      </c>
      <c r="W18" s="18">
        <f>VLOOKUP('Raw Data'!W18,'Keys '!$B$25:$C$31,2,FALSE)</f>
        <v>1</v>
      </c>
      <c r="X18" s="10">
        <f>VLOOKUP('Raw Data'!X18,'Keys '!$B$35:$C$41,2,FALSE)</f>
        <v>3</v>
      </c>
      <c r="Y18" s="10" t="s">
        <v>294</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f>VLOOKUP('Raw Data'!AT18,'Keys '!$I$6:$J$10,2,FALSE)</f>
        <v>3</v>
      </c>
      <c r="AU18" s="10">
        <f>VLOOKUP('Raw Data'!AU18,'Keys '!$I$6:$J$10,2,FALSE)</f>
        <v>2</v>
      </c>
      <c r="AV18" s="10">
        <f>VLOOKUP('Raw Data'!AV18,'Keys '!$I$6:$J$10,2,FALSE)</f>
        <v>2</v>
      </c>
      <c r="AW18" s="10">
        <f>VLOOKUP('Raw Data'!AW18,'Keys '!$I$6:$J$10,2,FALSE)</f>
        <v>2</v>
      </c>
      <c r="AX18" s="10">
        <f>VLOOKUP('Raw Data'!AX18,'Keys '!$I$6:$J$10,2,FALSE)</f>
        <v>4</v>
      </c>
      <c r="AY18" s="10">
        <f>VLOOKUP('Raw Data'!AY18,'Keys '!$I$6:$J$10,2,FALSE)</f>
        <v>5</v>
      </c>
      <c r="AZ18" s="10">
        <f>VLOOKUP('Raw Data'!AZ18,'Keys '!$I$6:$J$10,2,FALSE)</f>
        <v>4</v>
      </c>
      <c r="BA18" s="10">
        <f>VLOOKUP('Raw Data'!BA18,'Keys '!$I$6:$J$10,2,FALSE)</f>
        <v>3</v>
      </c>
      <c r="BB18" s="10">
        <f>VLOOKUP('Raw Data'!BB18,'Keys '!$I$6:$J$10,2,FALSE)</f>
        <v>3</v>
      </c>
      <c r="BC18" s="10">
        <f>VLOOKUP('Raw Data'!BC18,'Keys '!$I$6:$J$10,2,FALSE)</f>
        <v>3</v>
      </c>
      <c r="BD18" s="10">
        <f>VLOOKUP('Raw Data'!BD18,'Keys '!$I$6:$J$10,2,FALSE)</f>
        <v>3</v>
      </c>
      <c r="BE18" s="10">
        <f>VLOOKUP('Raw Data'!BE18,'Keys '!$I$6:$J$10,2,FALSE)</f>
        <v>3</v>
      </c>
      <c r="BF18" s="10">
        <v>7</v>
      </c>
      <c r="BG18" s="10">
        <v>5</v>
      </c>
      <c r="BH18" s="10">
        <v>7</v>
      </c>
      <c r="BI18" s="10">
        <v>6</v>
      </c>
      <c r="BJ18" s="10">
        <v>3</v>
      </c>
      <c r="BK18" s="10">
        <v>3</v>
      </c>
      <c r="BL18" s="10">
        <v>5</v>
      </c>
      <c r="BM18" s="10">
        <v>8</v>
      </c>
      <c r="BN18" s="10">
        <v>8</v>
      </c>
      <c r="BO18" s="10">
        <v>7</v>
      </c>
      <c r="BP18" s="10">
        <v>7</v>
      </c>
      <c r="BQ18" s="10">
        <v>3</v>
      </c>
      <c r="BR18" s="10">
        <v>5</v>
      </c>
      <c r="BS18" s="10">
        <v>3</v>
      </c>
      <c r="BT18" s="10">
        <v>7</v>
      </c>
      <c r="BU18" s="10">
        <v>3</v>
      </c>
      <c r="BV18" s="10" t="s">
        <v>104</v>
      </c>
      <c r="BW18" s="10" t="s">
        <v>104</v>
      </c>
      <c r="BX18" s="10" t="s">
        <v>106</v>
      </c>
      <c r="BY18" s="10" t="s">
        <v>105</v>
      </c>
      <c r="BZ18" s="10" t="s">
        <v>106</v>
      </c>
      <c r="CA18" s="10" t="s">
        <v>106</v>
      </c>
      <c r="CB18" s="10">
        <v>5</v>
      </c>
      <c r="CC18" s="10">
        <v>8</v>
      </c>
      <c r="CD18" s="10">
        <v>3</v>
      </c>
      <c r="CE18" s="10">
        <v>7</v>
      </c>
      <c r="CF18" s="10">
        <v>6</v>
      </c>
      <c r="CG18" s="10">
        <v>7</v>
      </c>
      <c r="CH18" s="10">
        <v>8</v>
      </c>
      <c r="CI18" s="10">
        <v>7</v>
      </c>
      <c r="CJ18" s="10">
        <v>7</v>
      </c>
      <c r="CK18" s="10">
        <v>7</v>
      </c>
      <c r="CL18" s="10">
        <v>3</v>
      </c>
      <c r="CM18" s="10">
        <v>5</v>
      </c>
      <c r="CN18" s="10" t="str">
        <f>VLOOKUP('Raw Data'!CN18,'Keys '!$G$16:$H$21,2,FALSE)</f>
        <v>Exploration</v>
      </c>
      <c r="CO18" s="10" t="str">
        <f>VLOOKUP('Raw Data'!CO18,'Keys '!$G$16:$H$21,2,FALSE)</f>
        <v>Expressiveness</v>
      </c>
      <c r="CP18" s="10" t="str">
        <f>VLOOKUP('Raw Data'!CP18,'Keys '!$G$16:$H$21,2,FALSE)</f>
        <v>Enjoyment</v>
      </c>
      <c r="CQ18" s="10" t="str">
        <f>VLOOKUP('Raw Data'!CQ18,'Keys '!$G$16:$H$21,2,FALSE)</f>
        <v>Immersion</v>
      </c>
      <c r="CR18" s="10" t="str">
        <f>VLOOKUP('Raw Data'!CR18,'Keys '!$G$16:$H$21,2,FALSE)</f>
        <v>Enjoyment</v>
      </c>
      <c r="CS18" s="10" t="str">
        <f>VLOOKUP('Raw Data'!CS18,'Keys '!$G$16:$H$21,2,FALSE)</f>
        <v>Exploration</v>
      </c>
      <c r="CT18" s="10" t="str">
        <f>VLOOKUP('Raw Data'!CT18,'Keys '!$G$16:$H$21,2,FALSE)</f>
        <v>Expressiveness</v>
      </c>
      <c r="CU18" s="10" t="str">
        <f>VLOOKUP('Raw Data'!CU18,'Keys '!$G$16:$H$21,2,FALSE)</f>
        <v>Results Worth Effort</v>
      </c>
      <c r="CV18" s="10" t="str">
        <f>VLOOKUP('Raw Data'!CV18,'Keys '!$G$16:$H$21,2,FALSE)</f>
        <v>Expressiveness</v>
      </c>
      <c r="CW18" s="10" t="str">
        <f>VLOOKUP('Raw Data'!CW18,'Keys '!$G$16:$H$21,2,FALSE)</f>
        <v>Exploration</v>
      </c>
      <c r="CX18" s="10" t="str">
        <f>VLOOKUP('Raw Data'!CX18,'Keys '!$G$16:$H$21,2,FALSE)</f>
        <v>Expressiveness</v>
      </c>
      <c r="CY18" s="10" t="str">
        <f>VLOOKUP('Raw Data'!CY18,'Keys '!$G$16:$H$21,2,FALSE)</f>
        <v>Enjoyment</v>
      </c>
      <c r="CZ18" s="10" t="str">
        <f>VLOOKUP('Raw Data'!CZ18,'Keys '!$G$16:$H$21,2,FALSE)</f>
        <v>Expressiveness</v>
      </c>
      <c r="DA18" s="10" t="str">
        <f>VLOOKUP('Raw Data'!DA18,'Keys '!$G$16:$H$21,2,FALSE)</f>
        <v>Immersion</v>
      </c>
      <c r="DB18" s="10" t="str">
        <f>VLOOKUP('Raw Data'!DB18,'Keys '!$G$16:$H$21,2,FALSE)</f>
        <v>Exploration</v>
      </c>
      <c r="DC18" s="10">
        <f t="shared" si="0"/>
        <v>7.5</v>
      </c>
      <c r="DD18" s="10">
        <f t="shared" si="1"/>
        <v>12</v>
      </c>
      <c r="DE18" s="10">
        <f t="shared" si="2"/>
        <v>7.5</v>
      </c>
      <c r="DF18" s="10">
        <f t="shared" si="3"/>
        <v>3</v>
      </c>
      <c r="DG18" s="10">
        <f t="shared" si="4"/>
        <v>6.5</v>
      </c>
      <c r="DH18" s="10">
        <f t="shared" si="5"/>
        <v>6</v>
      </c>
      <c r="DI18" s="10">
        <f t="shared" si="6"/>
        <v>3</v>
      </c>
      <c r="DJ18" s="10">
        <f t="shared" si="7"/>
        <v>1</v>
      </c>
      <c r="DK18" s="10">
        <f t="shared" si="8"/>
        <v>4</v>
      </c>
      <c r="DL18" s="10">
        <f t="shared" si="9"/>
        <v>0</v>
      </c>
      <c r="DM18" s="10">
        <f t="shared" si="10"/>
        <v>5</v>
      </c>
      <c r="DN18" s="10">
        <f t="shared" si="11"/>
        <v>2</v>
      </c>
      <c r="DO18" s="19">
        <f t="shared" si="12"/>
        <v>68.666666666666671</v>
      </c>
      <c r="DP18" s="10" t="s">
        <v>129</v>
      </c>
      <c r="DQ18" s="10" t="s">
        <v>207</v>
      </c>
      <c r="DR18" s="10" t="s">
        <v>116</v>
      </c>
      <c r="DS18" s="10" t="s">
        <v>208</v>
      </c>
      <c r="DT18" s="10" t="s">
        <v>114</v>
      </c>
      <c r="DU18" s="10" t="s">
        <v>209</v>
      </c>
      <c r="DV18" s="10"/>
    </row>
    <row r="19" spans="1:126" x14ac:dyDescent="0.2">
      <c r="A19" s="10" t="s">
        <v>249</v>
      </c>
      <c r="B19" s="10">
        <v>21</v>
      </c>
      <c r="C19" s="10" t="s">
        <v>139</v>
      </c>
      <c r="D19" s="10" t="s">
        <v>257</v>
      </c>
      <c r="E19" s="10" t="s">
        <v>191</v>
      </c>
      <c r="F19" s="10">
        <v>3</v>
      </c>
      <c r="G19" s="10">
        <f>VLOOKUP('Raw Data'!G19,'Keys '!$B$6:$C$12,2,FALSE)</f>
        <v>3</v>
      </c>
      <c r="H19" s="10">
        <f>VLOOKUP('Raw Data'!H19,'Keys '!$B$6:$C$12,2,FALSE)</f>
        <v>5</v>
      </c>
      <c r="I19" s="10">
        <f>VLOOKUP('Raw Data'!I19,'Keys '!$B$6:$C$12,2,FALSE)</f>
        <v>2</v>
      </c>
      <c r="J19" s="10">
        <f>VLOOKUP('Raw Data'!J19,'Keys '!$B$6:$C$12,2,FALSE)</f>
        <v>6</v>
      </c>
      <c r="K19" s="10">
        <f>VLOOKUP('Raw Data'!K19,'Keys '!$B$6:$C$12,2,FALSE)</f>
        <v>5</v>
      </c>
      <c r="L19" s="10">
        <f>VLOOKUP('Raw Data'!L19,'Keys '!$B$6:$C$12,2,FALSE)</f>
        <v>6</v>
      </c>
      <c r="M19" s="10">
        <f>VLOOKUP('Raw Data'!M19,'Keys '!$B$6:$C$12,2,FALSE)</f>
        <v>3</v>
      </c>
      <c r="N19" s="10">
        <f>VLOOKUP('Raw Data'!N19,'Keys '!$B$6:$C$12,2,FALSE)</f>
        <v>7</v>
      </c>
      <c r="O19" s="10">
        <f>VLOOKUP('Raw Data'!O19,'Keys '!$B$6:$C$12,2,FALSE)</f>
        <v>5</v>
      </c>
      <c r="P19" s="10">
        <f>VLOOKUP('Raw Data'!P19,'Keys '!$B$6:$C$12,2,FALSE)</f>
        <v>7</v>
      </c>
      <c r="Q19" s="10">
        <f>VLOOKUP('Raw Data'!Q19,'Keys '!$B$6:$C$12,2,FALSE)</f>
        <v>3</v>
      </c>
      <c r="R19" s="10">
        <f>VLOOKUP('Raw Data'!R19,'Keys '!$B$6:$C$12,2,FALSE)</f>
        <v>4</v>
      </c>
      <c r="S19" s="10">
        <f>VLOOKUP('Raw Data'!S19,'Keys '!$B$6:$C$12,2,FALSE)</f>
        <v>2</v>
      </c>
      <c r="T19" s="10">
        <f>VLOOKUP('Raw Data'!T19,'Keys '!$B$6:$C$12,2,FALSE)</f>
        <v>1</v>
      </c>
      <c r="U19" s="10">
        <f>VLOOKUP('Raw Data'!U19,'Keys '!$B$6:$C$12,2,FALSE)</f>
        <v>3</v>
      </c>
      <c r="V19" s="10">
        <f>VLOOKUP('Raw Data'!V19,'Keys '!$B$16:$C$22,2,FALSE)</f>
        <v>1</v>
      </c>
      <c r="W19" s="18">
        <f>VLOOKUP('Raw Data'!W19,'Keys '!$B$25:$C$31,2,FALSE)</f>
        <v>1</v>
      </c>
      <c r="X19" s="10">
        <f>VLOOKUP('Raw Data'!X19,'Keys '!$B$35:$C$41,2,FALSE)</f>
        <v>1</v>
      </c>
      <c r="Y19" s="10" t="s">
        <v>120</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f>VLOOKUP('Raw Data'!AT19,'Keys '!$I$6:$J$10,2,FALSE)</f>
        <v>4</v>
      </c>
      <c r="AU19" s="10">
        <f>VLOOKUP('Raw Data'!AU19,'Keys '!$I$6:$J$10,2,FALSE)</f>
        <v>2</v>
      </c>
      <c r="AV19" s="10">
        <f>VLOOKUP('Raw Data'!AV19,'Keys '!$I$6:$J$10,2,FALSE)</f>
        <v>4</v>
      </c>
      <c r="AW19" s="10">
        <f>VLOOKUP('Raw Data'!AW19,'Keys '!$I$6:$J$10,2,FALSE)</f>
        <v>3</v>
      </c>
      <c r="AX19" s="10">
        <f>VLOOKUP('Raw Data'!AX19,'Keys '!$I$6:$J$10,2,FALSE)</f>
        <v>2</v>
      </c>
      <c r="AY19" s="10">
        <f>VLOOKUP('Raw Data'!AY19,'Keys '!$I$6:$J$10,2,FALSE)</f>
        <v>5</v>
      </c>
      <c r="AZ19" s="10">
        <f>VLOOKUP('Raw Data'!AZ19,'Keys '!$I$6:$J$10,2,FALSE)</f>
        <v>4</v>
      </c>
      <c r="BA19" s="10">
        <f>VLOOKUP('Raw Data'!BA19,'Keys '!$I$6:$J$10,2,FALSE)</f>
        <v>4</v>
      </c>
      <c r="BB19" s="10">
        <f>VLOOKUP('Raw Data'!BB19,'Keys '!$I$6:$J$10,2,FALSE)</f>
        <v>4</v>
      </c>
      <c r="BC19" s="10">
        <f>VLOOKUP('Raw Data'!BC19,'Keys '!$I$6:$J$10,2,FALSE)</f>
        <v>3</v>
      </c>
      <c r="BD19" s="10">
        <f>VLOOKUP('Raw Data'!BD19,'Keys '!$I$6:$J$10,2,FALSE)</f>
        <v>5</v>
      </c>
      <c r="BE19" s="10">
        <f>VLOOKUP('Raw Data'!BE19,'Keys '!$I$6:$J$10,2,FALSE)</f>
        <v>4</v>
      </c>
      <c r="BF19" s="10">
        <v>7</v>
      </c>
      <c r="BG19" s="10">
        <v>8</v>
      </c>
      <c r="BH19" s="10">
        <v>7</v>
      </c>
      <c r="BI19" s="10">
        <v>7</v>
      </c>
      <c r="BJ19" s="10">
        <v>4</v>
      </c>
      <c r="BK19" s="10">
        <v>5</v>
      </c>
      <c r="BL19" s="10">
        <v>6</v>
      </c>
      <c r="BM19" s="10">
        <v>2</v>
      </c>
      <c r="BN19" s="10">
        <v>7</v>
      </c>
      <c r="BO19" s="10">
        <v>7</v>
      </c>
      <c r="BP19" s="10">
        <v>7</v>
      </c>
      <c r="BQ19" s="10">
        <v>4</v>
      </c>
      <c r="BR19" s="10">
        <v>7</v>
      </c>
      <c r="BS19" s="10">
        <v>7</v>
      </c>
      <c r="BT19" s="10">
        <v>0</v>
      </c>
      <c r="BU19" s="10">
        <v>3</v>
      </c>
      <c r="BV19" s="10" t="s">
        <v>104</v>
      </c>
      <c r="BW19" s="10" t="s">
        <v>104</v>
      </c>
      <c r="BX19" s="10" t="s">
        <v>106</v>
      </c>
      <c r="BY19" s="10" t="s">
        <v>154</v>
      </c>
      <c r="BZ19" s="10" t="s">
        <v>106</v>
      </c>
      <c r="CA19" s="10" t="s">
        <v>106</v>
      </c>
      <c r="CB19" s="10">
        <v>3</v>
      </c>
      <c r="CC19" s="10">
        <v>7</v>
      </c>
      <c r="CD19" s="10">
        <v>0</v>
      </c>
      <c r="CE19" s="10">
        <v>7</v>
      </c>
      <c r="CF19" s="10">
        <v>6</v>
      </c>
      <c r="CG19" s="10">
        <v>7</v>
      </c>
      <c r="CH19" s="10">
        <v>8</v>
      </c>
      <c r="CI19" s="10">
        <v>8</v>
      </c>
      <c r="CJ19" s="10">
        <v>6</v>
      </c>
      <c r="CK19" s="10">
        <v>7</v>
      </c>
      <c r="CL19" s="10">
        <v>0</v>
      </c>
      <c r="CM19" s="10">
        <v>7</v>
      </c>
      <c r="CN19" s="10" t="str">
        <f>VLOOKUP('Raw Data'!CN19,'Keys '!$G$16:$H$21,2,FALSE)</f>
        <v>Exploration</v>
      </c>
      <c r="CO19" s="10" t="str">
        <f>VLOOKUP('Raw Data'!CO19,'Keys '!$G$16:$H$21,2,FALSE)</f>
        <v>Expressiveness</v>
      </c>
      <c r="CP19" s="10" t="str">
        <f>VLOOKUP('Raw Data'!CP19,'Keys '!$G$16:$H$21,2,FALSE)</f>
        <v>Immersion</v>
      </c>
      <c r="CQ19" s="10" t="str">
        <f>VLOOKUP('Raw Data'!CQ19,'Keys '!$G$16:$H$21,2,FALSE)</f>
        <v>Immersion</v>
      </c>
      <c r="CR19" s="10" t="str">
        <f>VLOOKUP('Raw Data'!CR19,'Keys '!$G$16:$H$21,2,FALSE)</f>
        <v>Enjoyment</v>
      </c>
      <c r="CS19" s="10" t="str">
        <f>VLOOKUP('Raw Data'!CS19,'Keys '!$G$16:$H$21,2,FALSE)</f>
        <v>Results Worth Effort</v>
      </c>
      <c r="CT19" s="10" t="str">
        <f>VLOOKUP('Raw Data'!CT19,'Keys '!$G$16:$H$21,2,FALSE)</f>
        <v>Immersion</v>
      </c>
      <c r="CU19" s="10" t="str">
        <f>VLOOKUP('Raw Data'!CU19,'Keys '!$G$16:$H$21,2,FALSE)</f>
        <v>Results Worth Effort</v>
      </c>
      <c r="CV19" s="10" t="str">
        <f>VLOOKUP('Raw Data'!CV19,'Keys '!$G$16:$H$21,2,FALSE)</f>
        <v>Expressiveness</v>
      </c>
      <c r="CW19" s="10" t="str">
        <f>VLOOKUP('Raw Data'!CW19,'Keys '!$G$16:$H$21,2,FALSE)</f>
        <v>Immersion</v>
      </c>
      <c r="CX19" s="10" t="str">
        <f>VLOOKUP('Raw Data'!CX19,'Keys '!$G$16:$H$21,2,FALSE)</f>
        <v>Expressiveness</v>
      </c>
      <c r="CY19" s="10" t="str">
        <f>VLOOKUP('Raw Data'!CY19,'Keys '!$G$16:$H$21,2,FALSE)</f>
        <v>Results Worth Effort</v>
      </c>
      <c r="CZ19" s="10" t="str">
        <f>VLOOKUP('Raw Data'!CZ19,'Keys '!$G$16:$H$21,2,FALSE)</f>
        <v>Expressiveness</v>
      </c>
      <c r="DA19" s="10" t="str">
        <f>VLOOKUP('Raw Data'!DA19,'Keys '!$G$16:$H$21,2,FALSE)</f>
        <v>Immersion</v>
      </c>
      <c r="DB19" s="10" t="str">
        <f>VLOOKUP('Raw Data'!DB19,'Keys '!$G$16:$H$21,2,FALSE)</f>
        <v>Enjoyment</v>
      </c>
      <c r="DC19" s="10">
        <f t="shared" si="0"/>
        <v>7.5</v>
      </c>
      <c r="DD19" s="10">
        <f t="shared" si="1"/>
        <v>9</v>
      </c>
      <c r="DE19" s="10">
        <f t="shared" si="2"/>
        <v>7.5</v>
      </c>
      <c r="DF19" s="10">
        <f t="shared" si="3"/>
        <v>0</v>
      </c>
      <c r="DG19" s="10">
        <f t="shared" si="4"/>
        <v>6.5</v>
      </c>
      <c r="DH19" s="10">
        <f t="shared" si="5"/>
        <v>7</v>
      </c>
      <c r="DI19" s="10">
        <f t="shared" si="6"/>
        <v>2</v>
      </c>
      <c r="DJ19" s="10">
        <f t="shared" si="7"/>
        <v>3</v>
      </c>
      <c r="DK19" s="10">
        <f t="shared" si="8"/>
        <v>1</v>
      </c>
      <c r="DL19" s="10">
        <f t="shared" si="9"/>
        <v>0</v>
      </c>
      <c r="DM19" s="10">
        <f t="shared" si="10"/>
        <v>4</v>
      </c>
      <c r="DN19" s="10">
        <f t="shared" si="11"/>
        <v>5</v>
      </c>
      <c r="DO19" s="19">
        <f t="shared" si="12"/>
        <v>64.666666666666671</v>
      </c>
      <c r="DP19" s="10" t="s">
        <v>129</v>
      </c>
      <c r="DQ19" s="10" t="s">
        <v>210</v>
      </c>
      <c r="DR19" s="10" t="s">
        <v>114</v>
      </c>
      <c r="DS19" s="10" t="s">
        <v>211</v>
      </c>
      <c r="DT19" s="10" t="s">
        <v>132</v>
      </c>
      <c r="DU19" s="10" t="s">
        <v>212</v>
      </c>
      <c r="DV19" s="10"/>
    </row>
    <row r="20" spans="1:126" x14ac:dyDescent="0.2">
      <c r="A20" s="10" t="s">
        <v>250</v>
      </c>
      <c r="B20" s="10">
        <v>22</v>
      </c>
      <c r="C20" s="10" t="s">
        <v>139</v>
      </c>
      <c r="D20" s="10" t="s">
        <v>213</v>
      </c>
      <c r="E20" s="10" t="s">
        <v>191</v>
      </c>
      <c r="F20" s="10">
        <v>3</v>
      </c>
      <c r="G20" s="10">
        <f>VLOOKUP('Raw Data'!G20,'Keys '!$B$6:$C$12,2,FALSE)</f>
        <v>1</v>
      </c>
      <c r="H20" s="10">
        <f>VLOOKUP('Raw Data'!H20,'Keys '!$B$6:$C$12,2,FALSE)</f>
        <v>4</v>
      </c>
      <c r="I20" s="10">
        <f>VLOOKUP('Raw Data'!I20,'Keys '!$B$6:$C$12,2,FALSE)</f>
        <v>2</v>
      </c>
      <c r="J20" s="10">
        <f>VLOOKUP('Raw Data'!J20,'Keys '!$B$6:$C$12,2,FALSE)</f>
        <v>2</v>
      </c>
      <c r="K20" s="10">
        <f>VLOOKUP('Raw Data'!K20,'Keys '!$B$6:$C$12,2,FALSE)</f>
        <v>5</v>
      </c>
      <c r="L20" s="10">
        <f>VLOOKUP('Raw Data'!L20,'Keys '!$B$6:$C$12,2,FALSE)</f>
        <v>4</v>
      </c>
      <c r="M20" s="10">
        <f>VLOOKUP('Raw Data'!M20,'Keys '!$B$6:$C$12,2,FALSE)</f>
        <v>5</v>
      </c>
      <c r="N20" s="10">
        <f>VLOOKUP('Raw Data'!N20,'Keys '!$B$6:$C$12,2,FALSE)</f>
        <v>5</v>
      </c>
      <c r="O20" s="10">
        <f>VLOOKUP('Raw Data'!O20,'Keys '!$B$6:$C$12,2,FALSE)</f>
        <v>2</v>
      </c>
      <c r="P20" s="10">
        <f>VLOOKUP('Raw Data'!P20,'Keys '!$B$6:$C$12,2,FALSE)</f>
        <v>7</v>
      </c>
      <c r="Q20" s="10">
        <f>VLOOKUP('Raw Data'!Q20,'Keys '!$B$6:$C$12,2,FALSE)</f>
        <v>6</v>
      </c>
      <c r="R20" s="10">
        <f>VLOOKUP('Raw Data'!R20,'Keys '!$B$6:$C$12,2,FALSE)</f>
        <v>2</v>
      </c>
      <c r="S20" s="10">
        <f>VLOOKUP('Raw Data'!S20,'Keys '!$B$6:$C$12,2,FALSE)</f>
        <v>2</v>
      </c>
      <c r="T20" s="10">
        <f>VLOOKUP('Raw Data'!T20,'Keys '!$B$6:$C$12,2,FALSE)</f>
        <v>4</v>
      </c>
      <c r="U20" s="10">
        <f>VLOOKUP('Raw Data'!U20,'Keys '!$B$6:$C$12,2,FALSE)</f>
        <v>2</v>
      </c>
      <c r="V20" s="10">
        <f>VLOOKUP('Raw Data'!V20,'Keys '!$B$16:$C$22,2,FALSE)</f>
        <v>1</v>
      </c>
      <c r="W20" s="18">
        <f>VLOOKUP('Raw Data'!W20,'Keys '!$B$25:$C$31,2,FALSE)</f>
        <v>1</v>
      </c>
      <c r="X20" s="10">
        <f>VLOOKUP('Raw Data'!X20,'Keys '!$B$35:$C$41,2,FALSE)</f>
        <v>2</v>
      </c>
      <c r="Y20" s="10" t="s">
        <v>161</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f>VLOOKUP('Raw Data'!AT20,'Keys '!$I$6:$J$10,2,FALSE)</f>
        <v>5</v>
      </c>
      <c r="AU20" s="10">
        <f>VLOOKUP('Raw Data'!AU20,'Keys '!$I$6:$J$10,2,FALSE)</f>
        <v>2</v>
      </c>
      <c r="AV20" s="10">
        <f>VLOOKUP('Raw Data'!AV20,'Keys '!$I$6:$J$10,2,FALSE)</f>
        <v>4</v>
      </c>
      <c r="AW20" s="10">
        <f>VLOOKUP('Raw Data'!AW20,'Keys '!$I$6:$J$10,2,FALSE)</f>
        <v>4</v>
      </c>
      <c r="AX20" s="10">
        <f>VLOOKUP('Raw Data'!AX20,'Keys '!$I$6:$J$10,2,FALSE)</f>
        <v>3</v>
      </c>
      <c r="AY20" s="10">
        <f>VLOOKUP('Raw Data'!AY20,'Keys '!$I$6:$J$10,2,FALSE)</f>
        <v>5</v>
      </c>
      <c r="AZ20" s="10">
        <f>VLOOKUP('Raw Data'!AZ20,'Keys '!$I$6:$J$10,2,FALSE)</f>
        <v>4</v>
      </c>
      <c r="BA20" s="10">
        <f>VLOOKUP('Raw Data'!BA20,'Keys '!$I$6:$J$10,2,FALSE)</f>
        <v>5</v>
      </c>
      <c r="BB20" s="10">
        <f>VLOOKUP('Raw Data'!BB20,'Keys '!$I$6:$J$10,2,FALSE)</f>
        <v>5</v>
      </c>
      <c r="BC20" s="10">
        <f>VLOOKUP('Raw Data'!BC20,'Keys '!$I$6:$J$10,2,FALSE)</f>
        <v>3</v>
      </c>
      <c r="BD20" s="10">
        <f>VLOOKUP('Raw Data'!BD20,'Keys '!$I$6:$J$10,2,FALSE)</f>
        <v>5</v>
      </c>
      <c r="BE20" s="10">
        <f>VLOOKUP('Raw Data'!BE20,'Keys '!$I$6:$J$10,2,FALSE)</f>
        <v>4</v>
      </c>
      <c r="BF20" s="10">
        <v>8</v>
      </c>
      <c r="BG20" s="10">
        <v>9</v>
      </c>
      <c r="BH20" s="10">
        <v>8</v>
      </c>
      <c r="BI20" s="10">
        <v>7</v>
      </c>
      <c r="BJ20" s="10">
        <v>8</v>
      </c>
      <c r="BK20" s="10">
        <v>8</v>
      </c>
      <c r="BL20" s="10">
        <v>7</v>
      </c>
      <c r="BM20" s="10">
        <v>7</v>
      </c>
      <c r="BN20" s="10">
        <v>8</v>
      </c>
      <c r="BO20" s="10">
        <v>10</v>
      </c>
      <c r="BP20" s="10">
        <v>8</v>
      </c>
      <c r="BQ20" s="10">
        <v>1</v>
      </c>
      <c r="BR20" s="10">
        <v>8</v>
      </c>
      <c r="BS20" s="10">
        <v>8</v>
      </c>
      <c r="BT20" s="10">
        <v>3</v>
      </c>
      <c r="BU20" s="10">
        <v>8</v>
      </c>
      <c r="BV20" s="10" t="s">
        <v>104</v>
      </c>
      <c r="BW20" s="10" t="s">
        <v>154</v>
      </c>
      <c r="BX20" s="10" t="s">
        <v>104</v>
      </c>
      <c r="BY20" s="10" t="s">
        <v>105</v>
      </c>
      <c r="BZ20" s="10" t="s">
        <v>106</v>
      </c>
      <c r="CA20" s="10" t="s">
        <v>106</v>
      </c>
      <c r="CB20" s="10">
        <v>9</v>
      </c>
      <c r="CC20" s="10">
        <v>9</v>
      </c>
      <c r="CD20" s="10">
        <v>0</v>
      </c>
      <c r="CE20" s="10">
        <v>10</v>
      </c>
      <c r="CF20" s="10">
        <v>10</v>
      </c>
      <c r="CG20" s="10">
        <v>3</v>
      </c>
      <c r="CH20" s="10">
        <v>10</v>
      </c>
      <c r="CI20" s="10">
        <v>7</v>
      </c>
      <c r="CJ20" s="10">
        <v>10</v>
      </c>
      <c r="CK20" s="10">
        <v>8</v>
      </c>
      <c r="CL20" s="10">
        <v>0</v>
      </c>
      <c r="CM20" s="10">
        <v>9</v>
      </c>
      <c r="CN20" s="10" t="str">
        <f>VLOOKUP('Raw Data'!CN20,'Keys '!$G$16:$H$21,2,FALSE)</f>
        <v>Exploration</v>
      </c>
      <c r="CO20" s="10" t="str">
        <f>VLOOKUP('Raw Data'!CO20,'Keys '!$G$16:$H$21,2,FALSE)</f>
        <v>Results Worth Effort</v>
      </c>
      <c r="CP20" s="10" t="str">
        <f>VLOOKUP('Raw Data'!CP20,'Keys '!$G$16:$H$21,2,FALSE)</f>
        <v>Enjoyment</v>
      </c>
      <c r="CQ20" s="10" t="str">
        <f>VLOOKUP('Raw Data'!CQ20,'Keys '!$G$16:$H$21,2,FALSE)</f>
        <v>Results Worth Effort</v>
      </c>
      <c r="CR20" s="10" t="str">
        <f>VLOOKUP('Raw Data'!CR20,'Keys '!$G$16:$H$21,2,FALSE)</f>
        <v>Collaboration</v>
      </c>
      <c r="CS20" s="10" t="str">
        <f>VLOOKUP('Raw Data'!CS20,'Keys '!$G$16:$H$21,2,FALSE)</f>
        <v>Exploration</v>
      </c>
      <c r="CT20" s="10" t="str">
        <f>VLOOKUP('Raw Data'!CT20,'Keys '!$G$16:$H$21,2,FALSE)</f>
        <v>Expressiveness</v>
      </c>
      <c r="CU20" s="10" t="str">
        <f>VLOOKUP('Raw Data'!CU20,'Keys '!$G$16:$H$21,2,FALSE)</f>
        <v>Results Worth Effort</v>
      </c>
      <c r="CV20" s="10" t="str">
        <f>VLOOKUP('Raw Data'!CV20,'Keys '!$G$16:$H$21,2,FALSE)</f>
        <v>Expressiveness</v>
      </c>
      <c r="CW20" s="10" t="str">
        <f>VLOOKUP('Raw Data'!CW20,'Keys '!$G$16:$H$21,2,FALSE)</f>
        <v>Exploration</v>
      </c>
      <c r="CX20" s="10" t="str">
        <f>VLOOKUP('Raw Data'!CX20,'Keys '!$G$16:$H$21,2,FALSE)</f>
        <v>Expressiveness</v>
      </c>
      <c r="CY20" s="10" t="str">
        <f>VLOOKUP('Raw Data'!CY20,'Keys '!$G$16:$H$21,2,FALSE)</f>
        <v>Enjoyment</v>
      </c>
      <c r="CZ20" s="10" t="str">
        <f>VLOOKUP('Raw Data'!CZ20,'Keys '!$G$16:$H$21,2,FALSE)</f>
        <v>Expressiveness</v>
      </c>
      <c r="DA20" s="10" t="str">
        <f>VLOOKUP('Raw Data'!DA20,'Keys '!$G$16:$H$21,2,FALSE)</f>
        <v>Immersion</v>
      </c>
      <c r="DB20" s="10" t="str">
        <f>VLOOKUP('Raw Data'!DB20,'Keys '!$G$16:$H$21,2,FALSE)</f>
        <v>Enjoyment</v>
      </c>
      <c r="DC20" s="10">
        <f t="shared" si="0"/>
        <v>10</v>
      </c>
      <c r="DD20" s="10">
        <f t="shared" si="1"/>
        <v>19</v>
      </c>
      <c r="DE20" s="10">
        <f t="shared" si="2"/>
        <v>8</v>
      </c>
      <c r="DF20" s="10">
        <f t="shared" si="3"/>
        <v>0</v>
      </c>
      <c r="DG20" s="10">
        <f t="shared" si="4"/>
        <v>9</v>
      </c>
      <c r="DH20" s="10">
        <f t="shared" si="5"/>
        <v>6</v>
      </c>
      <c r="DI20" s="10">
        <f t="shared" si="6"/>
        <v>3</v>
      </c>
      <c r="DJ20" s="10">
        <f t="shared" si="7"/>
        <v>3</v>
      </c>
      <c r="DK20" s="10">
        <f t="shared" si="8"/>
        <v>3</v>
      </c>
      <c r="DL20" s="10">
        <f t="shared" si="9"/>
        <v>1</v>
      </c>
      <c r="DM20" s="10">
        <f t="shared" si="10"/>
        <v>4</v>
      </c>
      <c r="DN20" s="10">
        <f t="shared" si="11"/>
        <v>1</v>
      </c>
      <c r="DO20" s="19">
        <f t="shared" si="12"/>
        <v>83</v>
      </c>
      <c r="DP20" s="10" t="s">
        <v>214</v>
      </c>
      <c r="DQ20" s="10" t="s">
        <v>215</v>
      </c>
      <c r="DR20" s="10" t="s">
        <v>132</v>
      </c>
      <c r="DS20" s="10" t="s">
        <v>216</v>
      </c>
      <c r="DT20" s="10" t="s">
        <v>116</v>
      </c>
      <c r="DU20" s="10" t="s">
        <v>217</v>
      </c>
      <c r="DV20" s="10"/>
    </row>
    <row r="21" spans="1:126" x14ac:dyDescent="0.2">
      <c r="A21" s="10" t="s">
        <v>251</v>
      </c>
      <c r="B21" s="10">
        <v>21</v>
      </c>
      <c r="C21" s="10" t="s">
        <v>92</v>
      </c>
      <c r="D21" s="10" t="s">
        <v>218</v>
      </c>
      <c r="E21" s="10" t="s">
        <v>191</v>
      </c>
      <c r="F21" s="10">
        <v>3</v>
      </c>
      <c r="G21" s="10">
        <f>VLOOKUP('Raw Data'!G21,'Keys '!$B$6:$C$12,2,FALSE)</f>
        <v>5</v>
      </c>
      <c r="H21" s="10">
        <f>VLOOKUP('Raw Data'!H21,'Keys '!$B$6:$C$12,2,FALSE)</f>
        <v>4</v>
      </c>
      <c r="I21" s="10">
        <f>VLOOKUP('Raw Data'!I21,'Keys '!$B$6:$C$12,2,FALSE)</f>
        <v>2</v>
      </c>
      <c r="J21" s="10">
        <f>VLOOKUP('Raw Data'!J21,'Keys '!$B$6:$C$12,2,FALSE)</f>
        <v>2</v>
      </c>
      <c r="K21" s="10">
        <f>VLOOKUP('Raw Data'!K21,'Keys '!$B$6:$C$12,2,FALSE)</f>
        <v>6</v>
      </c>
      <c r="L21" s="10">
        <f>VLOOKUP('Raw Data'!L21,'Keys '!$B$6:$C$12,2,FALSE)</f>
        <v>2</v>
      </c>
      <c r="M21" s="10">
        <f>VLOOKUP('Raw Data'!M21,'Keys '!$B$6:$C$12,2,FALSE)</f>
        <v>3</v>
      </c>
      <c r="N21" s="10">
        <f>VLOOKUP('Raw Data'!N21,'Keys '!$B$6:$C$12,2,FALSE)</f>
        <v>5</v>
      </c>
      <c r="O21" s="10">
        <f>VLOOKUP('Raw Data'!O21,'Keys '!$B$6:$C$12,2,FALSE)</f>
        <v>2</v>
      </c>
      <c r="P21" s="10">
        <f>VLOOKUP('Raw Data'!P21,'Keys '!$B$6:$C$12,2,FALSE)</f>
        <v>5</v>
      </c>
      <c r="Q21" s="10">
        <f>VLOOKUP('Raw Data'!Q21,'Keys '!$B$6:$C$12,2,FALSE)</f>
        <v>3</v>
      </c>
      <c r="R21" s="10">
        <f>VLOOKUP('Raw Data'!R21,'Keys '!$B$6:$C$12,2,FALSE)</f>
        <v>5</v>
      </c>
      <c r="S21" s="10">
        <f>VLOOKUP('Raw Data'!S21,'Keys '!$B$6:$C$12,2,FALSE)</f>
        <v>4</v>
      </c>
      <c r="T21" s="10">
        <f>VLOOKUP('Raw Data'!T21,'Keys '!$B$6:$C$12,2,FALSE)</f>
        <v>1</v>
      </c>
      <c r="U21" s="10">
        <f>VLOOKUP('Raw Data'!U21,'Keys '!$B$6:$C$12,2,FALSE)</f>
        <v>3</v>
      </c>
      <c r="V21" s="10">
        <f>VLOOKUP('Raw Data'!V21,'Keys '!$B$16:$C$22,2,FALSE)</f>
        <v>2</v>
      </c>
      <c r="W21" s="18">
        <f>VLOOKUP('Raw Data'!W21,'Keys '!$B$25:$C$31,2,FALSE)</f>
        <v>1</v>
      </c>
      <c r="X21" s="10">
        <f>VLOOKUP('Raw Data'!X21,'Keys '!$B$35:$C$41,2,FALSE)</f>
        <v>1</v>
      </c>
      <c r="Y21" s="10" t="s">
        <v>120</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f>VLOOKUP('Raw Data'!AT21,'Keys '!$I$6:$J$10,2,FALSE)</f>
        <v>4</v>
      </c>
      <c r="AU21" s="10">
        <f>VLOOKUP('Raw Data'!AU21,'Keys '!$I$6:$J$10,2,FALSE)</f>
        <v>3</v>
      </c>
      <c r="AV21" s="10">
        <f>VLOOKUP('Raw Data'!AV21,'Keys '!$I$6:$J$10,2,FALSE)</f>
        <v>3</v>
      </c>
      <c r="AW21" s="10">
        <f>VLOOKUP('Raw Data'!AW21,'Keys '!$I$6:$J$10,2,FALSE)</f>
        <v>2</v>
      </c>
      <c r="AX21" s="10">
        <f>VLOOKUP('Raw Data'!AX21,'Keys '!$I$6:$J$10,2,FALSE)</f>
        <v>2</v>
      </c>
      <c r="AY21" s="10">
        <f>VLOOKUP('Raw Data'!AY21,'Keys '!$I$6:$J$10,2,FALSE)</f>
        <v>4</v>
      </c>
      <c r="AZ21" s="10">
        <f>VLOOKUP('Raw Data'!AZ21,'Keys '!$I$6:$J$10,2,FALSE)</f>
        <v>4</v>
      </c>
      <c r="BA21" s="10">
        <f>VLOOKUP('Raw Data'!BA21,'Keys '!$I$6:$J$10,2,FALSE)</f>
        <v>4</v>
      </c>
      <c r="BB21" s="10">
        <f>VLOOKUP('Raw Data'!BB21,'Keys '!$I$6:$J$10,2,FALSE)</f>
        <v>3</v>
      </c>
      <c r="BC21" s="10">
        <f>VLOOKUP('Raw Data'!BC21,'Keys '!$I$6:$J$10,2,FALSE)</f>
        <v>3</v>
      </c>
      <c r="BD21" s="10">
        <f>VLOOKUP('Raw Data'!BD21,'Keys '!$I$6:$J$10,2,FALSE)</f>
        <v>5</v>
      </c>
      <c r="BE21" s="10">
        <f>VLOOKUP('Raw Data'!BE21,'Keys '!$I$6:$J$10,2,FALSE)</f>
        <v>2</v>
      </c>
      <c r="BF21" s="10">
        <v>5</v>
      </c>
      <c r="BG21" s="10">
        <v>5</v>
      </c>
      <c r="BH21" s="10">
        <v>7</v>
      </c>
      <c r="BI21" s="10">
        <v>7</v>
      </c>
      <c r="BJ21" s="10">
        <v>4</v>
      </c>
      <c r="BK21" s="10">
        <v>4</v>
      </c>
      <c r="BL21" s="10">
        <v>5</v>
      </c>
      <c r="BM21" s="10">
        <v>7</v>
      </c>
      <c r="BN21" s="10">
        <v>5</v>
      </c>
      <c r="BO21" s="10">
        <v>7</v>
      </c>
      <c r="BP21" s="10">
        <v>5</v>
      </c>
      <c r="BQ21" s="10">
        <v>6</v>
      </c>
      <c r="BR21" s="10">
        <v>4</v>
      </c>
      <c r="BS21" s="10">
        <v>6</v>
      </c>
      <c r="BT21" s="10">
        <v>7</v>
      </c>
      <c r="BU21" s="10">
        <v>4</v>
      </c>
      <c r="BV21" s="10" t="s">
        <v>104</v>
      </c>
      <c r="BW21" s="10" t="s">
        <v>104</v>
      </c>
      <c r="BX21" s="10" t="s">
        <v>104</v>
      </c>
      <c r="BY21" s="10" t="s">
        <v>105</v>
      </c>
      <c r="BZ21" s="10" t="s">
        <v>106</v>
      </c>
      <c r="CA21" s="10" t="s">
        <v>106</v>
      </c>
      <c r="CB21" s="10">
        <v>6</v>
      </c>
      <c r="CC21" s="10">
        <v>6</v>
      </c>
      <c r="CD21" s="10">
        <v>4</v>
      </c>
      <c r="CE21" s="10">
        <v>5</v>
      </c>
      <c r="CF21" s="10">
        <v>6</v>
      </c>
      <c r="CG21" s="10">
        <v>8</v>
      </c>
      <c r="CH21" s="10">
        <v>6</v>
      </c>
      <c r="CI21" s="10">
        <v>6</v>
      </c>
      <c r="CJ21" s="10">
        <v>6</v>
      </c>
      <c r="CK21" s="10">
        <v>6</v>
      </c>
      <c r="CL21" s="10">
        <v>3</v>
      </c>
      <c r="CM21" s="10">
        <v>7</v>
      </c>
      <c r="CN21" s="10" t="str">
        <f>VLOOKUP('Raw Data'!CN21,'Keys '!$G$16:$H$21,2,FALSE)</f>
        <v>Exploration</v>
      </c>
      <c r="CO21" s="10" t="str">
        <f>VLOOKUP('Raw Data'!CO21,'Keys '!$G$16:$H$21,2,FALSE)</f>
        <v>Expressiveness</v>
      </c>
      <c r="CP21" s="10" t="str">
        <f>VLOOKUP('Raw Data'!CP21,'Keys '!$G$16:$H$21,2,FALSE)</f>
        <v>Immersion</v>
      </c>
      <c r="CQ21" s="10" t="str">
        <f>VLOOKUP('Raw Data'!CQ21,'Keys '!$G$16:$H$21,2,FALSE)</f>
        <v>Immersion</v>
      </c>
      <c r="CR21" s="10" t="str">
        <f>VLOOKUP('Raw Data'!CR21,'Keys '!$G$16:$H$21,2,FALSE)</f>
        <v>Enjoyment</v>
      </c>
      <c r="CS21" s="10" t="str">
        <f>VLOOKUP('Raw Data'!CS21,'Keys '!$G$16:$H$21,2,FALSE)</f>
        <v>Exploration</v>
      </c>
      <c r="CT21" s="10" t="str">
        <f>VLOOKUP('Raw Data'!CT21,'Keys '!$G$16:$H$21,2,FALSE)</f>
        <v>Immersion</v>
      </c>
      <c r="CU21" s="10" t="str">
        <f>VLOOKUP('Raw Data'!CU21,'Keys '!$G$16:$H$21,2,FALSE)</f>
        <v>Results Worth Effort</v>
      </c>
      <c r="CV21" s="10" t="str">
        <f>VLOOKUP('Raw Data'!CV21,'Keys '!$G$16:$H$21,2,FALSE)</f>
        <v>Enjoyment</v>
      </c>
      <c r="CW21" s="10" t="str">
        <f>VLOOKUP('Raw Data'!CW21,'Keys '!$G$16:$H$21,2,FALSE)</f>
        <v>Exploration</v>
      </c>
      <c r="CX21" s="10" t="str">
        <f>VLOOKUP('Raw Data'!CX21,'Keys '!$G$16:$H$21,2,FALSE)</f>
        <v>Expressiveness</v>
      </c>
      <c r="CY21" s="10" t="str">
        <f>VLOOKUP('Raw Data'!CY21,'Keys '!$G$16:$H$21,2,FALSE)</f>
        <v>Results Worth Effort</v>
      </c>
      <c r="CZ21" s="10" t="str">
        <f>VLOOKUP('Raw Data'!CZ21,'Keys '!$G$16:$H$21,2,FALSE)</f>
        <v>Exploration</v>
      </c>
      <c r="DA21" s="10" t="str">
        <f>VLOOKUP('Raw Data'!DA21,'Keys '!$G$16:$H$21,2,FALSE)</f>
        <v>Immersion</v>
      </c>
      <c r="DB21" s="10" t="str">
        <f>VLOOKUP('Raw Data'!DB21,'Keys '!$G$16:$H$21,2,FALSE)</f>
        <v>Exploration</v>
      </c>
      <c r="DC21" s="10">
        <f t="shared" si="0"/>
        <v>5.5</v>
      </c>
      <c r="DD21" s="10">
        <f t="shared" si="1"/>
        <v>12</v>
      </c>
      <c r="DE21" s="10">
        <f t="shared" si="2"/>
        <v>6</v>
      </c>
      <c r="DF21" s="10">
        <f t="shared" si="3"/>
        <v>3.5</v>
      </c>
      <c r="DG21" s="10">
        <f t="shared" si="4"/>
        <v>6</v>
      </c>
      <c r="DH21" s="10">
        <f t="shared" si="5"/>
        <v>7.5</v>
      </c>
      <c r="DI21" s="10">
        <f t="shared" si="6"/>
        <v>2</v>
      </c>
      <c r="DJ21" s="10">
        <f t="shared" si="7"/>
        <v>2</v>
      </c>
      <c r="DK21" s="10">
        <f t="shared" si="8"/>
        <v>5</v>
      </c>
      <c r="DL21" s="10">
        <f t="shared" si="9"/>
        <v>0</v>
      </c>
      <c r="DM21" s="10">
        <f t="shared" si="10"/>
        <v>2</v>
      </c>
      <c r="DN21" s="10">
        <f t="shared" si="11"/>
        <v>4</v>
      </c>
      <c r="DO21" s="19">
        <f t="shared" si="12"/>
        <v>63.333333333333336</v>
      </c>
      <c r="DP21" s="10" t="s">
        <v>129</v>
      </c>
      <c r="DQ21" s="10" t="s">
        <v>219</v>
      </c>
      <c r="DR21" s="10" t="s">
        <v>114</v>
      </c>
      <c r="DS21" s="10" t="s">
        <v>220</v>
      </c>
      <c r="DT21" s="10" t="s">
        <v>114</v>
      </c>
      <c r="DU21" s="10" t="s">
        <v>221</v>
      </c>
      <c r="DV21" s="10"/>
    </row>
    <row r="22" spans="1:126" x14ac:dyDescent="0.2">
      <c r="A22" s="10" t="s">
        <v>252</v>
      </c>
      <c r="B22" s="10">
        <v>21</v>
      </c>
      <c r="C22" s="10" t="s">
        <v>92</v>
      </c>
      <c r="D22" s="10" t="s">
        <v>257</v>
      </c>
      <c r="E22" s="10" t="s">
        <v>191</v>
      </c>
      <c r="F22" s="10">
        <v>3</v>
      </c>
      <c r="G22" s="10">
        <f>VLOOKUP('Raw Data'!G22,'Keys '!$B$6:$C$12,2,FALSE)</f>
        <v>5</v>
      </c>
      <c r="H22" s="10">
        <f>VLOOKUP('Raw Data'!H22,'Keys '!$B$6:$C$12,2,FALSE)</f>
        <v>2</v>
      </c>
      <c r="I22" s="10">
        <f>VLOOKUP('Raw Data'!I22,'Keys '!$B$6:$C$12,2,FALSE)</f>
        <v>3</v>
      </c>
      <c r="J22" s="10">
        <f>VLOOKUP('Raw Data'!J22,'Keys '!$B$6:$C$12,2,FALSE)</f>
        <v>6</v>
      </c>
      <c r="K22" s="10">
        <f>VLOOKUP('Raw Data'!K22,'Keys '!$B$6:$C$12,2,FALSE)</f>
        <v>4</v>
      </c>
      <c r="L22" s="10">
        <f>VLOOKUP('Raw Data'!L22,'Keys '!$B$6:$C$12,2,FALSE)</f>
        <v>3</v>
      </c>
      <c r="M22" s="10">
        <f>VLOOKUP('Raw Data'!M22,'Keys '!$B$6:$C$12,2,FALSE)</f>
        <v>5</v>
      </c>
      <c r="N22" s="10">
        <f>VLOOKUP('Raw Data'!N22,'Keys '!$B$6:$C$12,2,FALSE)</f>
        <v>2</v>
      </c>
      <c r="O22" s="10">
        <f>VLOOKUP('Raw Data'!O22,'Keys '!$B$6:$C$12,2,FALSE)</f>
        <v>2</v>
      </c>
      <c r="P22" s="10">
        <f>VLOOKUP('Raw Data'!P22,'Keys '!$B$6:$C$12,2,FALSE)</f>
        <v>4</v>
      </c>
      <c r="Q22" s="10">
        <f>VLOOKUP('Raw Data'!Q22,'Keys '!$B$6:$C$12,2,FALSE)</f>
        <v>2</v>
      </c>
      <c r="R22" s="10">
        <f>VLOOKUP('Raw Data'!R22,'Keys '!$B$6:$C$12,2,FALSE)</f>
        <v>3</v>
      </c>
      <c r="S22" s="10">
        <f>VLOOKUP('Raw Data'!S22,'Keys '!$B$6:$C$12,2,FALSE)</f>
        <v>4</v>
      </c>
      <c r="T22" s="10">
        <f>VLOOKUP('Raw Data'!T22,'Keys '!$B$6:$C$12,2,FALSE)</f>
        <v>2</v>
      </c>
      <c r="U22" s="10">
        <f>VLOOKUP('Raw Data'!U22,'Keys '!$B$6:$C$12,2,FALSE)</f>
        <v>4</v>
      </c>
      <c r="V22" s="10">
        <f>VLOOKUP('Raw Data'!V22,'Keys '!$B$16:$C$22,2,FALSE)</f>
        <v>1</v>
      </c>
      <c r="W22" s="18">
        <f>VLOOKUP('Raw Data'!W22,'Keys '!$B$25:$C$31,2,FALSE)</f>
        <v>1</v>
      </c>
      <c r="X22" s="10">
        <f>VLOOKUP('Raw Data'!X22,'Keys '!$B$35:$C$41,2,FALSE)</f>
        <v>1</v>
      </c>
      <c r="Y22" s="10" t="s">
        <v>161</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f>VLOOKUP('Raw Data'!AT22,'Keys '!$I$6:$J$10,2,FALSE)</f>
        <v>3</v>
      </c>
      <c r="AU22" s="10">
        <f>VLOOKUP('Raw Data'!AU22,'Keys '!$I$6:$J$10,2,FALSE)</f>
        <v>2</v>
      </c>
      <c r="AV22" s="10">
        <f>VLOOKUP('Raw Data'!AV22,'Keys '!$I$6:$J$10,2,FALSE)</f>
        <v>4</v>
      </c>
      <c r="AW22" s="10">
        <f>VLOOKUP('Raw Data'!AW22,'Keys '!$I$6:$J$10,2,FALSE)</f>
        <v>2</v>
      </c>
      <c r="AX22" s="10">
        <f>VLOOKUP('Raw Data'!AX22,'Keys '!$I$6:$J$10,2,FALSE)</f>
        <v>3</v>
      </c>
      <c r="AY22" s="10">
        <f>VLOOKUP('Raw Data'!AY22,'Keys '!$I$6:$J$10,2,FALSE)</f>
        <v>3</v>
      </c>
      <c r="AZ22" s="10">
        <f>VLOOKUP('Raw Data'!AZ22,'Keys '!$I$6:$J$10,2,FALSE)</f>
        <v>4</v>
      </c>
      <c r="BA22" s="10">
        <f>VLOOKUP('Raw Data'!BA22,'Keys '!$I$6:$J$10,2,FALSE)</f>
        <v>4</v>
      </c>
      <c r="BB22" s="10">
        <f>VLOOKUP('Raw Data'!BB22,'Keys '!$I$6:$J$10,2,FALSE)</f>
        <v>4</v>
      </c>
      <c r="BC22" s="10">
        <f>VLOOKUP('Raw Data'!BC22,'Keys '!$I$6:$J$10,2,FALSE)</f>
        <v>4</v>
      </c>
      <c r="BD22" s="10">
        <f>VLOOKUP('Raw Data'!BD22,'Keys '!$I$6:$J$10,2,FALSE)</f>
        <v>4</v>
      </c>
      <c r="BE22" s="10">
        <f>VLOOKUP('Raw Data'!BE22,'Keys '!$I$6:$J$10,2,FALSE)</f>
        <v>4</v>
      </c>
      <c r="BF22" s="10">
        <v>6</v>
      </c>
      <c r="BG22" s="10">
        <v>8</v>
      </c>
      <c r="BH22" s="10">
        <v>5</v>
      </c>
      <c r="BI22" s="10">
        <v>8</v>
      </c>
      <c r="BJ22" s="10">
        <v>2</v>
      </c>
      <c r="BK22" s="10">
        <v>2</v>
      </c>
      <c r="BL22" s="10">
        <v>6</v>
      </c>
      <c r="BM22" s="10">
        <v>0</v>
      </c>
      <c r="BN22" s="10">
        <v>5</v>
      </c>
      <c r="BO22" s="10">
        <v>8</v>
      </c>
      <c r="BP22" s="10">
        <v>7</v>
      </c>
      <c r="BQ22" s="10">
        <v>7</v>
      </c>
      <c r="BR22" s="10">
        <v>6</v>
      </c>
      <c r="BS22" s="10">
        <v>6</v>
      </c>
      <c r="BT22" s="10">
        <v>6</v>
      </c>
      <c r="BU22" s="10">
        <v>4</v>
      </c>
      <c r="BV22" s="10" t="s">
        <v>104</v>
      </c>
      <c r="BW22" s="10" t="s">
        <v>104</v>
      </c>
      <c r="BX22" s="10" t="s">
        <v>106</v>
      </c>
      <c r="BY22" s="10" t="s">
        <v>105</v>
      </c>
      <c r="BZ22" s="10" t="s">
        <v>106</v>
      </c>
      <c r="CA22" s="10" t="s">
        <v>106</v>
      </c>
      <c r="CB22" s="10">
        <v>8</v>
      </c>
      <c r="CC22" s="10">
        <v>6</v>
      </c>
      <c r="CD22" s="10">
        <v>3</v>
      </c>
      <c r="CE22" s="10">
        <v>7</v>
      </c>
      <c r="CF22" s="10">
        <v>7</v>
      </c>
      <c r="CG22" s="10">
        <v>8</v>
      </c>
      <c r="CH22" s="10">
        <v>8</v>
      </c>
      <c r="CI22" s="10">
        <v>7</v>
      </c>
      <c r="CJ22" s="10">
        <v>8</v>
      </c>
      <c r="CK22" s="10">
        <v>6</v>
      </c>
      <c r="CL22" s="10">
        <v>4</v>
      </c>
      <c r="CM22" s="10">
        <v>7</v>
      </c>
      <c r="CN22" s="10" t="str">
        <f>VLOOKUP('Raw Data'!CN22,'Keys '!$G$16:$H$21,2,FALSE)</f>
        <v>Exploration</v>
      </c>
      <c r="CO22" s="10" t="str">
        <f>VLOOKUP('Raw Data'!CO22,'Keys '!$G$16:$H$21,2,FALSE)</f>
        <v>Expressiveness</v>
      </c>
      <c r="CP22" s="10" t="str">
        <f>VLOOKUP('Raw Data'!CP22,'Keys '!$G$16:$H$21,2,FALSE)</f>
        <v>Immersion</v>
      </c>
      <c r="CQ22" s="10" t="str">
        <f>VLOOKUP('Raw Data'!CQ22,'Keys '!$G$16:$H$21,2,FALSE)</f>
        <v>Immersion</v>
      </c>
      <c r="CR22" s="10" t="str">
        <f>VLOOKUP('Raw Data'!CR22,'Keys '!$G$16:$H$21,2,FALSE)</f>
        <v>Enjoyment</v>
      </c>
      <c r="CS22" s="10" t="str">
        <f>VLOOKUP('Raw Data'!CS22,'Keys '!$G$16:$H$21,2,FALSE)</f>
        <v>Exploration</v>
      </c>
      <c r="CT22" s="10" t="str">
        <f>VLOOKUP('Raw Data'!CT22,'Keys '!$G$16:$H$21,2,FALSE)</f>
        <v>Expressiveness</v>
      </c>
      <c r="CU22" s="10" t="str">
        <f>VLOOKUP('Raw Data'!CU22,'Keys '!$G$16:$H$21,2,FALSE)</f>
        <v>Results Worth Effort</v>
      </c>
      <c r="CV22" s="10" t="str">
        <f>VLOOKUP('Raw Data'!CV22,'Keys '!$G$16:$H$21,2,FALSE)</f>
        <v>Expressiveness</v>
      </c>
      <c r="CW22" s="10" t="str">
        <f>VLOOKUP('Raw Data'!CW22,'Keys '!$G$16:$H$21,2,FALSE)</f>
        <v>Immersion</v>
      </c>
      <c r="CX22" s="10" t="str">
        <f>VLOOKUP('Raw Data'!CX22,'Keys '!$G$16:$H$21,2,FALSE)</f>
        <v>Expressiveness</v>
      </c>
      <c r="CY22" s="10" t="str">
        <f>VLOOKUP('Raw Data'!CY22,'Keys '!$G$16:$H$21,2,FALSE)</f>
        <v>Enjoyment</v>
      </c>
      <c r="CZ22" s="10" t="str">
        <f>VLOOKUP('Raw Data'!CZ22,'Keys '!$G$16:$H$21,2,FALSE)</f>
        <v>Exploration</v>
      </c>
      <c r="DA22" s="10" t="str">
        <f>VLOOKUP('Raw Data'!DA22,'Keys '!$G$16:$H$21,2,FALSE)</f>
        <v>Immersion</v>
      </c>
      <c r="DB22" s="10" t="str">
        <f>VLOOKUP('Raw Data'!DB22,'Keys '!$G$16:$H$21,2,FALSE)</f>
        <v>Exploration</v>
      </c>
      <c r="DC22" s="10">
        <f t="shared" si="0"/>
        <v>7.5</v>
      </c>
      <c r="DD22" s="10">
        <f t="shared" si="1"/>
        <v>16</v>
      </c>
      <c r="DE22" s="10">
        <f t="shared" si="2"/>
        <v>6.5</v>
      </c>
      <c r="DF22" s="10">
        <f t="shared" si="3"/>
        <v>3.5</v>
      </c>
      <c r="DG22" s="10">
        <f t="shared" si="4"/>
        <v>6.5</v>
      </c>
      <c r="DH22" s="10">
        <f t="shared" si="5"/>
        <v>7.5</v>
      </c>
      <c r="DI22" s="10">
        <f t="shared" si="6"/>
        <v>2</v>
      </c>
      <c r="DJ22" s="10">
        <f t="shared" si="7"/>
        <v>1</v>
      </c>
      <c r="DK22" s="10">
        <f t="shared" si="8"/>
        <v>4</v>
      </c>
      <c r="DL22" s="10">
        <f t="shared" si="9"/>
        <v>0</v>
      </c>
      <c r="DM22" s="10">
        <f t="shared" si="10"/>
        <v>4</v>
      </c>
      <c r="DN22" s="10">
        <f t="shared" si="11"/>
        <v>4</v>
      </c>
      <c r="DO22" s="19">
        <f t="shared" si="12"/>
        <v>70</v>
      </c>
      <c r="DP22" s="10" t="s">
        <v>129</v>
      </c>
      <c r="DQ22" s="10" t="s">
        <v>223</v>
      </c>
      <c r="DR22" s="10" t="s">
        <v>132</v>
      </c>
      <c r="DS22" s="10" t="s">
        <v>224</v>
      </c>
      <c r="DT22" s="10" t="s">
        <v>114</v>
      </c>
      <c r="DU22" s="10" t="s">
        <v>225</v>
      </c>
      <c r="DV22" s="10" t="s">
        <v>265</v>
      </c>
    </row>
    <row r="23" spans="1:126" x14ac:dyDescent="0.2">
      <c r="A23" s="10" t="s">
        <v>253</v>
      </c>
      <c r="B23" s="10">
        <v>20</v>
      </c>
      <c r="C23" s="10" t="s">
        <v>92</v>
      </c>
      <c r="D23" s="10" t="s">
        <v>257</v>
      </c>
      <c r="E23" s="10" t="s">
        <v>227</v>
      </c>
      <c r="F23" s="10">
        <v>3</v>
      </c>
      <c r="G23" s="10">
        <f>VLOOKUP('Raw Data'!G23,'Keys '!$B$6:$C$12,2,FALSE)</f>
        <v>7</v>
      </c>
      <c r="H23" s="10">
        <f>VLOOKUP('Raw Data'!H23,'Keys '!$B$6:$C$12,2,FALSE)</f>
        <v>7</v>
      </c>
      <c r="I23" s="10">
        <f>VLOOKUP('Raw Data'!I23,'Keys '!$B$6:$C$12,2,FALSE)</f>
        <v>7</v>
      </c>
      <c r="J23" s="10">
        <f>VLOOKUP('Raw Data'!J23,'Keys '!$B$6:$C$12,2,FALSE)</f>
        <v>7</v>
      </c>
      <c r="K23" s="10">
        <f>VLOOKUP('Raw Data'!K23,'Keys '!$B$6:$C$12,2,FALSE)</f>
        <v>7</v>
      </c>
      <c r="L23" s="10">
        <f>VLOOKUP('Raw Data'!L23,'Keys '!$B$6:$C$12,2,FALSE)</f>
        <v>6</v>
      </c>
      <c r="M23" s="10">
        <f>VLOOKUP('Raw Data'!M23,'Keys '!$B$6:$C$12,2,FALSE)</f>
        <v>6</v>
      </c>
      <c r="N23" s="10">
        <f>VLOOKUP('Raw Data'!N23,'Keys '!$B$6:$C$12,2,FALSE)</f>
        <v>7</v>
      </c>
      <c r="O23" s="10">
        <f>VLOOKUP('Raw Data'!O23,'Keys '!$B$6:$C$12,2,FALSE)</f>
        <v>6</v>
      </c>
      <c r="P23" s="10">
        <f>VLOOKUP('Raw Data'!P23,'Keys '!$B$6:$C$12,2,FALSE)</f>
        <v>2</v>
      </c>
      <c r="Q23" s="10">
        <f>VLOOKUP('Raw Data'!Q23,'Keys '!$B$6:$C$12,2,FALSE)</f>
        <v>7</v>
      </c>
      <c r="R23" s="10">
        <f>VLOOKUP('Raw Data'!R23,'Keys '!$B$6:$C$12,2,FALSE)</f>
        <v>4</v>
      </c>
      <c r="S23" s="10">
        <f>VLOOKUP('Raw Data'!S23,'Keys '!$B$6:$C$12,2,FALSE)</f>
        <v>5</v>
      </c>
      <c r="T23" s="10">
        <f>VLOOKUP('Raw Data'!T23,'Keys '!$B$6:$C$12,2,FALSE)</f>
        <v>3</v>
      </c>
      <c r="U23" s="10">
        <f>VLOOKUP('Raw Data'!U23,'Keys '!$B$6:$C$12,2,FALSE)</f>
        <v>4</v>
      </c>
      <c r="V23" s="10">
        <f>VLOOKUP('Raw Data'!V23,'Keys '!$B$16:$C$22,2,FALSE)</f>
        <v>1</v>
      </c>
      <c r="W23" s="18">
        <f>VLOOKUP('Raw Data'!W23,'Keys '!$B$25:$C$31,2,FALSE)</f>
        <v>2</v>
      </c>
      <c r="X23" s="10">
        <f>VLOOKUP('Raw Data'!X23,'Keys '!$B$35:$C$41,2,FALSE)</f>
        <v>1</v>
      </c>
      <c r="Y23" s="10" t="s">
        <v>120</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f>VLOOKUP('Raw Data'!AT23,'Keys '!$I$6:$J$10,2,FALSE)</f>
        <v>4</v>
      </c>
      <c r="AU23" s="10">
        <f>VLOOKUP('Raw Data'!AU23,'Keys '!$I$6:$J$10,2,FALSE)</f>
        <v>2</v>
      </c>
      <c r="AV23" s="10">
        <f>VLOOKUP('Raw Data'!AV23,'Keys '!$I$6:$J$10,2,FALSE)</f>
        <v>5</v>
      </c>
      <c r="AW23" s="10">
        <f>VLOOKUP('Raw Data'!AW23,'Keys '!$I$6:$J$10,2,FALSE)</f>
        <v>2</v>
      </c>
      <c r="AX23" s="10">
        <f>VLOOKUP('Raw Data'!AX23,'Keys '!$I$6:$J$10,2,FALSE)</f>
        <v>3</v>
      </c>
      <c r="AY23" s="10">
        <f>VLOOKUP('Raw Data'!AY23,'Keys '!$I$6:$J$10,2,FALSE)</f>
        <v>4</v>
      </c>
      <c r="AZ23" s="10">
        <f>VLOOKUP('Raw Data'!AZ23,'Keys '!$I$6:$J$10,2,FALSE)</f>
        <v>4</v>
      </c>
      <c r="BA23" s="10">
        <f>VLOOKUP('Raw Data'!BA23,'Keys '!$I$6:$J$10,2,FALSE)</f>
        <v>4</v>
      </c>
      <c r="BB23" s="10">
        <f>VLOOKUP('Raw Data'!BB23,'Keys '!$I$6:$J$10,2,FALSE)</f>
        <v>5</v>
      </c>
      <c r="BC23" s="10">
        <f>VLOOKUP('Raw Data'!BC23,'Keys '!$I$6:$J$10,2,FALSE)</f>
        <v>5</v>
      </c>
      <c r="BD23" s="10">
        <f>VLOOKUP('Raw Data'!BD23,'Keys '!$I$6:$J$10,2,FALSE)</f>
        <v>5</v>
      </c>
      <c r="BE23" s="10">
        <f>VLOOKUP('Raw Data'!BE23,'Keys '!$I$6:$J$10,2,FALSE)</f>
        <v>5</v>
      </c>
      <c r="BF23" s="10">
        <v>10</v>
      </c>
      <c r="BG23" s="10">
        <v>7</v>
      </c>
      <c r="BH23" s="10">
        <v>9</v>
      </c>
      <c r="BI23" s="10">
        <v>8</v>
      </c>
      <c r="BJ23" s="10">
        <v>6</v>
      </c>
      <c r="BK23" s="10">
        <v>3</v>
      </c>
      <c r="BL23" s="10">
        <v>5</v>
      </c>
      <c r="BM23" s="10">
        <v>1</v>
      </c>
      <c r="BN23" s="10">
        <v>10</v>
      </c>
      <c r="BO23" s="10">
        <v>9</v>
      </c>
      <c r="BP23" s="10">
        <v>8</v>
      </c>
      <c r="BQ23" s="10">
        <v>1</v>
      </c>
      <c r="BR23" s="10">
        <v>10</v>
      </c>
      <c r="BS23" s="10">
        <v>8</v>
      </c>
      <c r="BT23" s="10">
        <v>0</v>
      </c>
      <c r="BU23" s="10">
        <v>0</v>
      </c>
      <c r="BV23" s="10" t="s">
        <v>104</v>
      </c>
      <c r="BW23" s="10" t="s">
        <v>104</v>
      </c>
      <c r="BX23" s="10" t="s">
        <v>106</v>
      </c>
      <c r="BY23" s="10" t="s">
        <v>154</v>
      </c>
      <c r="BZ23" s="10" t="s">
        <v>106</v>
      </c>
      <c r="CA23" s="10" t="s">
        <v>106</v>
      </c>
      <c r="CB23" s="10">
        <v>8</v>
      </c>
      <c r="CC23" s="10">
        <v>10</v>
      </c>
      <c r="CD23" s="10">
        <v>3</v>
      </c>
      <c r="CE23" s="10">
        <v>9</v>
      </c>
      <c r="CF23" s="10">
        <v>9</v>
      </c>
      <c r="CG23" s="10">
        <v>10</v>
      </c>
      <c r="CH23" s="10">
        <v>10</v>
      </c>
      <c r="CI23" s="10">
        <v>10</v>
      </c>
      <c r="CJ23" s="10">
        <v>7</v>
      </c>
      <c r="CK23" s="10">
        <v>9</v>
      </c>
      <c r="CL23" s="10">
        <v>0</v>
      </c>
      <c r="CM23" s="10">
        <v>10</v>
      </c>
      <c r="CN23" s="10" t="str">
        <f>VLOOKUP('Raw Data'!CN23,'Keys '!$G$16:$H$21,2,FALSE)</f>
        <v>Exploration</v>
      </c>
      <c r="CO23" s="10" t="str">
        <f>VLOOKUP('Raw Data'!CO23,'Keys '!$G$16:$H$21,2,FALSE)</f>
        <v>Results Worth Effort</v>
      </c>
      <c r="CP23" s="10" t="str">
        <f>VLOOKUP('Raw Data'!CP23,'Keys '!$G$16:$H$21,2,FALSE)</f>
        <v>Enjoyment</v>
      </c>
      <c r="CQ23" s="10" t="str">
        <f>VLOOKUP('Raw Data'!CQ23,'Keys '!$G$16:$H$21,2,FALSE)</f>
        <v>Immersion</v>
      </c>
      <c r="CR23" s="10" t="str">
        <f>VLOOKUP('Raw Data'!CR23,'Keys '!$G$16:$H$21,2,FALSE)</f>
        <v>Enjoyment</v>
      </c>
      <c r="CS23" s="10" t="str">
        <f>VLOOKUP('Raw Data'!CS23,'Keys '!$G$16:$H$21,2,FALSE)</f>
        <v>Exploration</v>
      </c>
      <c r="CT23" s="10" t="str">
        <f>VLOOKUP('Raw Data'!CT23,'Keys '!$G$16:$H$21,2,FALSE)</f>
        <v>Immersion</v>
      </c>
      <c r="CU23" s="10" t="str">
        <f>VLOOKUP('Raw Data'!CU23,'Keys '!$G$16:$H$21,2,FALSE)</f>
        <v>Results Worth Effort</v>
      </c>
      <c r="CV23" s="10" t="str">
        <f>VLOOKUP('Raw Data'!CV23,'Keys '!$G$16:$H$21,2,FALSE)</f>
        <v>Enjoyment</v>
      </c>
      <c r="CW23" s="10" t="str">
        <f>VLOOKUP('Raw Data'!CW23,'Keys '!$G$16:$H$21,2,FALSE)</f>
        <v>Immersion</v>
      </c>
      <c r="CX23" s="10" t="str">
        <f>VLOOKUP('Raw Data'!CX23,'Keys '!$G$16:$H$21,2,FALSE)</f>
        <v>Expressiveness</v>
      </c>
      <c r="CY23" s="10" t="str">
        <f>VLOOKUP('Raw Data'!CY23,'Keys '!$G$16:$H$21,2,FALSE)</f>
        <v>Enjoyment</v>
      </c>
      <c r="CZ23" s="10" t="str">
        <f>VLOOKUP('Raw Data'!CZ23,'Keys '!$G$16:$H$21,2,FALSE)</f>
        <v>Expressiveness</v>
      </c>
      <c r="DA23" s="10" t="str">
        <f>VLOOKUP('Raw Data'!DA23,'Keys '!$G$16:$H$21,2,FALSE)</f>
        <v>Immersion</v>
      </c>
      <c r="DB23" s="10" t="str">
        <f>VLOOKUP('Raw Data'!DB23,'Keys '!$G$16:$H$21,2,FALSE)</f>
        <v>Enjoyment</v>
      </c>
      <c r="DC23" s="10">
        <f t="shared" si="0"/>
        <v>9.5</v>
      </c>
      <c r="DD23" s="10">
        <f t="shared" si="1"/>
        <v>15</v>
      </c>
      <c r="DE23" s="10">
        <f t="shared" si="2"/>
        <v>10</v>
      </c>
      <c r="DF23" s="10">
        <f t="shared" si="3"/>
        <v>1.5</v>
      </c>
      <c r="DG23" s="10">
        <f t="shared" si="4"/>
        <v>9</v>
      </c>
      <c r="DH23" s="10">
        <f t="shared" si="5"/>
        <v>10</v>
      </c>
      <c r="DI23" s="10">
        <f t="shared" si="6"/>
        <v>5</v>
      </c>
      <c r="DJ23" s="10">
        <f t="shared" si="7"/>
        <v>2</v>
      </c>
      <c r="DK23" s="10">
        <f t="shared" si="8"/>
        <v>2</v>
      </c>
      <c r="DL23" s="10">
        <f t="shared" si="9"/>
        <v>0</v>
      </c>
      <c r="DM23" s="10">
        <f t="shared" si="10"/>
        <v>2</v>
      </c>
      <c r="DN23" s="10">
        <f t="shared" si="11"/>
        <v>4</v>
      </c>
      <c r="DO23" s="19">
        <f t="shared" si="12"/>
        <v>93.666666666666671</v>
      </c>
      <c r="DP23" s="10" t="s">
        <v>129</v>
      </c>
      <c r="DQ23" s="10" t="s">
        <v>228</v>
      </c>
      <c r="DR23" s="10" t="s">
        <v>132</v>
      </c>
      <c r="DS23" s="10" t="s">
        <v>229</v>
      </c>
      <c r="DT23" s="10" t="s">
        <v>114</v>
      </c>
      <c r="DU23" s="10" t="s">
        <v>230</v>
      </c>
      <c r="DV2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E8FC1-6F69-FB40-812D-5F0CC1A9AFB0}">
  <dimension ref="A1:BH31"/>
  <sheetViews>
    <sheetView zoomScale="65" zoomScaleNormal="60" workbookViewId="0">
      <selection activeCell="L1" sqref="L1"/>
    </sheetView>
  </sheetViews>
  <sheetFormatPr baseColWidth="10" defaultRowHeight="16" x14ac:dyDescent="0.2"/>
  <cols>
    <col min="1" max="1" width="9.33203125" bestFit="1" customWidth="1"/>
    <col min="2" max="2" width="6.5" customWidth="1"/>
    <col min="3" max="3" width="10.1640625" bestFit="1" customWidth="1"/>
    <col min="4" max="4" width="12.1640625" bestFit="1" customWidth="1"/>
    <col min="6" max="6" width="10.6640625" bestFit="1" customWidth="1"/>
    <col min="7" max="7" width="7.5" customWidth="1"/>
    <col min="8" max="8" width="8" customWidth="1"/>
    <col min="9" max="9" width="7.1640625" customWidth="1"/>
    <col min="10" max="10" width="6.83203125" customWidth="1"/>
    <col min="11" max="11" width="7.1640625" customWidth="1"/>
    <col min="12" max="12" width="10.6640625" bestFit="1" customWidth="1"/>
  </cols>
  <sheetData>
    <row r="1" spans="1:60" ht="388" x14ac:dyDescent="0.2">
      <c r="A1" s="8" t="s">
        <v>231</v>
      </c>
      <c r="B1" s="8" t="s">
        <v>255</v>
      </c>
      <c r="C1" s="8" t="s">
        <v>256</v>
      </c>
      <c r="D1" s="8" t="s">
        <v>262</v>
      </c>
      <c r="E1" s="8" t="s">
        <v>261</v>
      </c>
      <c r="F1" s="8" t="s">
        <v>366</v>
      </c>
      <c r="G1" s="8" t="s">
        <v>295</v>
      </c>
      <c r="H1" s="8" t="s">
        <v>296</v>
      </c>
      <c r="I1" s="8" t="s">
        <v>297</v>
      </c>
      <c r="J1" s="8" t="s">
        <v>298</v>
      </c>
      <c r="K1" s="8" t="s">
        <v>367</v>
      </c>
      <c r="L1" s="17" t="s">
        <v>316</v>
      </c>
      <c r="M1" s="20" t="s">
        <v>299</v>
      </c>
      <c r="N1" s="20" t="s">
        <v>300</v>
      </c>
      <c r="O1" s="20" t="s">
        <v>301</v>
      </c>
      <c r="P1" s="20" t="s">
        <v>302</v>
      </c>
      <c r="Q1" s="8" t="s">
        <v>361</v>
      </c>
      <c r="R1" s="8" t="s">
        <v>362</v>
      </c>
      <c r="S1" s="8" t="s">
        <v>363</v>
      </c>
      <c r="T1" s="8" t="s">
        <v>364</v>
      </c>
      <c r="U1" s="8" t="s">
        <v>365</v>
      </c>
      <c r="V1" s="8" t="s">
        <v>318</v>
      </c>
      <c r="W1" s="8" t="s">
        <v>317</v>
      </c>
      <c r="X1" s="8" t="s">
        <v>319</v>
      </c>
      <c r="Y1" s="8" t="s">
        <v>320</v>
      </c>
      <c r="Z1" s="8" t="s">
        <v>321</v>
      </c>
      <c r="AA1" s="8" t="s">
        <v>322</v>
      </c>
      <c r="AB1" s="8" t="s">
        <v>323</v>
      </c>
      <c r="AC1" s="8" t="s">
        <v>324</v>
      </c>
      <c r="AD1" s="8" t="s">
        <v>325</v>
      </c>
      <c r="AE1" s="8" t="s">
        <v>326</v>
      </c>
      <c r="AF1" s="8" t="s">
        <v>327</v>
      </c>
      <c r="AG1" s="8" t="s">
        <v>328</v>
      </c>
      <c r="AH1" s="8" t="s">
        <v>329</v>
      </c>
      <c r="AI1" s="8" t="s">
        <v>330</v>
      </c>
      <c r="AJ1" s="8" t="s">
        <v>333</v>
      </c>
      <c r="AK1" s="8" t="s">
        <v>334</v>
      </c>
      <c r="AL1" s="8" t="s">
        <v>335</v>
      </c>
      <c r="AM1" s="8" t="s">
        <v>336</v>
      </c>
      <c r="AN1" s="8" t="s">
        <v>337</v>
      </c>
      <c r="AO1" s="8" t="s">
        <v>338</v>
      </c>
      <c r="AP1" s="8" t="s">
        <v>73</v>
      </c>
      <c r="AQ1" s="8" t="s">
        <v>74</v>
      </c>
      <c r="AR1" s="8" t="s">
        <v>75</v>
      </c>
      <c r="AS1" s="8" t="s">
        <v>76</v>
      </c>
      <c r="AT1" s="8" t="s">
        <v>77</v>
      </c>
      <c r="AU1" s="8" t="s">
        <v>78</v>
      </c>
      <c r="AV1" s="8" t="s">
        <v>79</v>
      </c>
      <c r="AW1" s="8" t="s">
        <v>80</v>
      </c>
      <c r="AX1" s="8" t="s">
        <v>81</v>
      </c>
      <c r="AY1" s="8" t="s">
        <v>82</v>
      </c>
      <c r="AZ1" s="8" t="s">
        <v>83</v>
      </c>
      <c r="BA1" s="8" t="s">
        <v>84</v>
      </c>
      <c r="BB1" s="8" t="s">
        <v>86</v>
      </c>
      <c r="BC1" s="8" t="s">
        <v>87</v>
      </c>
      <c r="BD1" s="8" t="s">
        <v>88</v>
      </c>
      <c r="BE1" s="8" t="s">
        <v>89</v>
      </c>
      <c r="BF1" s="8" t="s">
        <v>90</v>
      </c>
      <c r="BG1" s="8" t="s">
        <v>91</v>
      </c>
      <c r="BH1" s="8" t="s">
        <v>264</v>
      </c>
    </row>
    <row r="2" spans="1:60" x14ac:dyDescent="0.2">
      <c r="A2" s="10" t="s">
        <v>232</v>
      </c>
      <c r="B2" s="10">
        <v>21</v>
      </c>
      <c r="C2" s="10" t="s">
        <v>92</v>
      </c>
      <c r="D2" s="10" t="s">
        <v>257</v>
      </c>
      <c r="E2" s="10" t="s">
        <v>258</v>
      </c>
      <c r="F2" s="10">
        <v>2</v>
      </c>
      <c r="G2" s="21">
        <v>6.75</v>
      </c>
      <c r="H2" s="21">
        <v>6.5</v>
      </c>
      <c r="I2" s="21">
        <v>6.8</v>
      </c>
      <c r="J2" s="21">
        <v>6.6666666666666696</v>
      </c>
      <c r="K2" s="21">
        <v>6.6666666666666696</v>
      </c>
      <c r="L2" s="10" t="s">
        <v>161</v>
      </c>
      <c r="M2" s="22">
        <v>3.83</v>
      </c>
      <c r="N2" s="22">
        <v>3.67</v>
      </c>
      <c r="O2" s="22">
        <v>2.88</v>
      </c>
      <c r="P2" s="22">
        <v>4.5</v>
      </c>
      <c r="Q2" s="21">
        <v>4.333333333333333</v>
      </c>
      <c r="R2" s="21">
        <v>2.6666666666666665</v>
      </c>
      <c r="S2" s="21">
        <v>4.333333333333333</v>
      </c>
      <c r="T2" s="21">
        <v>4</v>
      </c>
      <c r="U2" s="21">
        <v>3.8333333333333335</v>
      </c>
      <c r="V2" s="10">
        <v>8</v>
      </c>
      <c r="W2" s="10">
        <v>3</v>
      </c>
      <c r="X2" s="10">
        <v>8</v>
      </c>
      <c r="Y2" s="10">
        <v>7</v>
      </c>
      <c r="Z2" s="10">
        <v>4</v>
      </c>
      <c r="AA2" s="10">
        <v>5</v>
      </c>
      <c r="AB2" s="10">
        <v>6</v>
      </c>
      <c r="AC2" s="10">
        <v>5</v>
      </c>
      <c r="AD2" s="10">
        <v>8</v>
      </c>
      <c r="AE2" s="10">
        <v>8</v>
      </c>
      <c r="AF2" s="10">
        <v>8</v>
      </c>
      <c r="AG2" s="10">
        <f>10 - 'data cleaned'!BQ2</f>
        <v>8</v>
      </c>
      <c r="AH2" s="10">
        <v>6</v>
      </c>
      <c r="AI2" s="10">
        <v>7</v>
      </c>
      <c r="AJ2" s="10">
        <f>10 - 'data cleaned'!BT2</f>
        <v>8</v>
      </c>
      <c r="AK2" s="10">
        <f>10-'data cleaned'!BU2</f>
        <v>8</v>
      </c>
      <c r="AL2" s="10">
        <f>COUNTIF('data cleaned'!BV2:CA2,"Reflect on my current creative process.")</f>
        <v>3</v>
      </c>
      <c r="AM2" s="10">
        <f>COUNTIF('data cleaned'!BV2:CA2,"Reflect on and learn new things about myself.")</f>
        <v>2</v>
      </c>
      <c r="AN2" s="10">
        <f>COUNTIF('data cleaned'!BV2:CA2,"Reflect on ideas which I tested out whilst using the system.")</f>
        <v>1</v>
      </c>
      <c r="AO2" s="10">
        <f>COUNTIF('data cleaned'!BV2:CA2,"Reflect on my past experiences.")</f>
        <v>0</v>
      </c>
      <c r="AP2" s="10">
        <v>8</v>
      </c>
      <c r="AQ2" s="10">
        <v>8</v>
      </c>
      <c r="AR2" s="10">
        <v>5</v>
      </c>
      <c r="AS2" s="10">
        <v>6</v>
      </c>
      <c r="AT2" s="10">
        <v>9</v>
      </c>
      <c r="AU2" s="10">
        <v>9</v>
      </c>
      <c r="AV2" s="10">
        <v>9</v>
      </c>
      <c r="AW2" s="10">
        <v>7</v>
      </c>
      <c r="AX2" s="10">
        <v>8</v>
      </c>
      <c r="AY2" s="10">
        <v>9</v>
      </c>
      <c r="AZ2" s="10">
        <v>5</v>
      </c>
      <c r="BA2" s="10">
        <v>7</v>
      </c>
      <c r="BB2" s="10" t="str">
        <f>VLOOKUP('data cleaned'!DP2,'Keys '!$G$29:$H$33,2,FALSE)</f>
        <v>AI suggestions</v>
      </c>
      <c r="BC2" s="10" t="s">
        <v>113</v>
      </c>
      <c r="BD2" s="10" t="str">
        <f>VLOOKUP('data cleaned'!DR2,'Keys '!$G$36:$H$40,2,FALSE)</f>
        <v xml:space="preserve">Different instruments </v>
      </c>
      <c r="BE2" s="10" t="s">
        <v>115</v>
      </c>
      <c r="BF2" s="10" t="str">
        <f>VLOOKUP('data cleaned'!DT2,'Keys '!$G$43:$H$47,2,FALSE)</f>
        <v>AI suggestions</v>
      </c>
      <c r="BG2" s="10" t="s">
        <v>117</v>
      </c>
      <c r="BH2" s="10"/>
    </row>
    <row r="3" spans="1:60" x14ac:dyDescent="0.2">
      <c r="A3" s="10" t="s">
        <v>233</v>
      </c>
      <c r="B3" s="10">
        <v>21</v>
      </c>
      <c r="C3" s="10" t="s">
        <v>92</v>
      </c>
      <c r="D3" s="10" t="s">
        <v>257</v>
      </c>
      <c r="E3" s="10" t="s">
        <v>258</v>
      </c>
      <c r="F3" s="10">
        <v>3</v>
      </c>
      <c r="G3" s="21">
        <v>3.5</v>
      </c>
      <c r="H3" s="21">
        <v>3.5</v>
      </c>
      <c r="I3" s="21">
        <v>2.2000000000000002</v>
      </c>
      <c r="J3" s="21">
        <v>5</v>
      </c>
      <c r="K3" s="21">
        <v>3.7222222222222201</v>
      </c>
      <c r="L3" s="10" t="s">
        <v>120</v>
      </c>
      <c r="M3" s="22">
        <v>4.83</v>
      </c>
      <c r="N3" s="22">
        <v>4.5</v>
      </c>
      <c r="O3" s="22">
        <v>2.5</v>
      </c>
      <c r="P3" s="22">
        <v>5</v>
      </c>
      <c r="Q3" s="21">
        <v>4</v>
      </c>
      <c r="R3" s="21">
        <v>3.6666666666666665</v>
      </c>
      <c r="S3" s="21">
        <v>3</v>
      </c>
      <c r="T3" s="21">
        <v>4</v>
      </c>
      <c r="U3" s="21">
        <v>3.6666666666666665</v>
      </c>
      <c r="V3" s="10">
        <v>7</v>
      </c>
      <c r="W3" s="10">
        <v>2</v>
      </c>
      <c r="X3" s="10">
        <v>8</v>
      </c>
      <c r="Y3" s="10">
        <v>7</v>
      </c>
      <c r="Z3" s="10">
        <v>7</v>
      </c>
      <c r="AA3" s="10">
        <v>1</v>
      </c>
      <c r="AB3" s="10">
        <v>7</v>
      </c>
      <c r="AC3" s="10">
        <v>7</v>
      </c>
      <c r="AD3" s="10">
        <v>7</v>
      </c>
      <c r="AE3" s="10">
        <v>7</v>
      </c>
      <c r="AF3" s="10">
        <v>8</v>
      </c>
      <c r="AG3" s="10">
        <f>10 - 'data cleaned'!BQ3</f>
        <v>8</v>
      </c>
      <c r="AH3" s="10">
        <v>2</v>
      </c>
      <c r="AI3" s="10">
        <v>0</v>
      </c>
      <c r="AJ3" s="10">
        <f>10 - 'data cleaned'!BT3</f>
        <v>5</v>
      </c>
      <c r="AK3" s="10">
        <f>10-'data cleaned'!BU3</f>
        <v>9</v>
      </c>
      <c r="AL3" s="10">
        <f>COUNTIF('data cleaned'!BV3:CA3,"Reflect on my current creative process.")</f>
        <v>1</v>
      </c>
      <c r="AM3" s="10">
        <f>COUNTIF('data cleaned'!BV3:CA3,"Reflect on and learn new things about myself.")</f>
        <v>2</v>
      </c>
      <c r="AN3" s="10">
        <f>COUNTIF('data cleaned'!BV3:CA3,"Reflect on ideas which I tested out whilst using the system.")</f>
        <v>3</v>
      </c>
      <c r="AO3" s="10">
        <f>COUNTIF('data cleaned'!BV3:CA3,"Reflect on my past experiences.")</f>
        <v>0</v>
      </c>
      <c r="AP3" s="10">
        <v>3</v>
      </c>
      <c r="AQ3" s="10">
        <v>4</v>
      </c>
      <c r="AR3" s="10">
        <v>8</v>
      </c>
      <c r="AS3" s="10">
        <v>2</v>
      </c>
      <c r="AT3" s="10">
        <v>8</v>
      </c>
      <c r="AU3" s="10">
        <v>9</v>
      </c>
      <c r="AV3" s="10">
        <v>9</v>
      </c>
      <c r="AW3" s="10">
        <v>6</v>
      </c>
      <c r="AX3" s="10">
        <v>9</v>
      </c>
      <c r="AY3" s="10">
        <v>8</v>
      </c>
      <c r="AZ3" s="10">
        <v>2</v>
      </c>
      <c r="BA3" s="10">
        <v>9</v>
      </c>
      <c r="BB3" s="10" t="str">
        <f>VLOOKUP('data cleaned'!DP3,'Keys '!$G$29:$H$33,2,FALSE)</f>
        <v>Levels of playback</v>
      </c>
      <c r="BC3" s="10" t="s">
        <v>123</v>
      </c>
      <c r="BD3" s="10" t="str">
        <f>VLOOKUP('data cleaned'!DR3,'Keys '!$G$36:$H$40,2,FALSE)</f>
        <v xml:space="preserve">Different instruments </v>
      </c>
      <c r="BE3" s="10" t="s">
        <v>124</v>
      </c>
      <c r="BF3" s="10" t="str">
        <f>VLOOKUP('data cleaned'!DT3,'Keys '!$G$43:$H$47,2,FALSE)</f>
        <v xml:space="preserve">Different instruments </v>
      </c>
      <c r="BG3" s="10" t="s">
        <v>125</v>
      </c>
      <c r="BH3" s="10"/>
    </row>
    <row r="4" spans="1:60" x14ac:dyDescent="0.2">
      <c r="A4" s="10" t="s">
        <v>234</v>
      </c>
      <c r="B4" s="10">
        <v>21</v>
      </c>
      <c r="C4" s="10" t="s">
        <v>92</v>
      </c>
      <c r="D4" s="10" t="s">
        <v>126</v>
      </c>
      <c r="E4" s="10" t="s">
        <v>127</v>
      </c>
      <c r="F4" s="10">
        <v>2</v>
      </c>
      <c r="G4" s="21">
        <v>5</v>
      </c>
      <c r="H4" s="21">
        <v>4.5</v>
      </c>
      <c r="I4" s="21">
        <v>1</v>
      </c>
      <c r="J4" s="21">
        <v>2.8333333333333299</v>
      </c>
      <c r="K4" s="21">
        <v>3.1111111111111098</v>
      </c>
      <c r="L4" s="10" t="s">
        <v>161</v>
      </c>
      <c r="M4" s="22">
        <v>5.17</v>
      </c>
      <c r="N4" s="22">
        <v>5</v>
      </c>
      <c r="O4" s="22">
        <v>3.25</v>
      </c>
      <c r="P4" s="22">
        <v>5.69</v>
      </c>
      <c r="Q4" s="21">
        <v>4.333333333333333</v>
      </c>
      <c r="R4" s="21">
        <v>4</v>
      </c>
      <c r="S4" s="21">
        <v>4</v>
      </c>
      <c r="T4" s="21">
        <v>4.333333333333333</v>
      </c>
      <c r="U4" s="21">
        <v>4.166666666666667</v>
      </c>
      <c r="V4" s="10">
        <v>8</v>
      </c>
      <c r="W4" s="10">
        <v>8</v>
      </c>
      <c r="X4" s="10">
        <v>9</v>
      </c>
      <c r="Y4" s="10">
        <v>8</v>
      </c>
      <c r="Z4" s="10">
        <v>6</v>
      </c>
      <c r="AA4" s="10">
        <v>9</v>
      </c>
      <c r="AB4" s="10">
        <v>8</v>
      </c>
      <c r="AC4" s="10">
        <v>7</v>
      </c>
      <c r="AD4" s="10">
        <v>8</v>
      </c>
      <c r="AE4" s="10">
        <v>9</v>
      </c>
      <c r="AF4" s="10">
        <v>10</v>
      </c>
      <c r="AG4" s="10">
        <f>10 - 'data cleaned'!BQ4</f>
        <v>8</v>
      </c>
      <c r="AH4" s="10">
        <v>7</v>
      </c>
      <c r="AI4" s="10">
        <v>10</v>
      </c>
      <c r="AJ4" s="10">
        <f>10 - 'data cleaned'!BT4</f>
        <v>8</v>
      </c>
      <c r="AK4" s="10">
        <f>10-'data cleaned'!BU4</f>
        <v>8</v>
      </c>
      <c r="AL4" s="10">
        <f>COUNTIF('data cleaned'!BV4:CA4,"Reflect on my current creative process.")</f>
        <v>3</v>
      </c>
      <c r="AM4" s="10">
        <f>COUNTIF('data cleaned'!BV4:CA4,"Reflect on and learn new things about myself.")</f>
        <v>1</v>
      </c>
      <c r="AN4" s="10">
        <f>COUNTIF('data cleaned'!BV4:CA4,"Reflect on ideas which I tested out whilst using the system.")</f>
        <v>2</v>
      </c>
      <c r="AO4" s="10">
        <f>COUNTIF('data cleaned'!BV4:CA4,"Reflect on my past experiences.")</f>
        <v>0</v>
      </c>
      <c r="AP4" s="10">
        <v>10</v>
      </c>
      <c r="AQ4" s="10">
        <v>10</v>
      </c>
      <c r="AR4" s="10">
        <v>9</v>
      </c>
      <c r="AS4" s="10">
        <v>8</v>
      </c>
      <c r="AT4" s="10">
        <v>10</v>
      </c>
      <c r="AU4" s="10">
        <v>10</v>
      </c>
      <c r="AV4" s="10">
        <v>10</v>
      </c>
      <c r="AW4" s="10">
        <v>8</v>
      </c>
      <c r="AX4" s="10">
        <v>10</v>
      </c>
      <c r="AY4" s="10">
        <v>10</v>
      </c>
      <c r="AZ4" s="10">
        <v>8</v>
      </c>
      <c r="BA4" s="10">
        <v>10</v>
      </c>
      <c r="BB4" s="10" t="str">
        <f>VLOOKUP('data cleaned'!DP4,'Keys '!$G$29:$H$33,2,FALSE)</f>
        <v>Flying Blocks</v>
      </c>
      <c r="BC4" s="10" t="s">
        <v>130</v>
      </c>
      <c r="BD4" s="10" t="str">
        <f>VLOOKUP('data cleaned'!DR4,'Keys '!$G$36:$H$40,2,FALSE)</f>
        <v xml:space="preserve">Different instruments </v>
      </c>
      <c r="BE4" s="10" t="s">
        <v>131</v>
      </c>
      <c r="BF4" s="10" t="str">
        <f>VLOOKUP('data cleaned'!DT4,'Keys '!$G$43:$H$47,2,FALSE)</f>
        <v>Levels of playback</v>
      </c>
      <c r="BG4" s="10" t="s">
        <v>133</v>
      </c>
      <c r="BH4" s="10"/>
    </row>
    <row r="5" spans="1:60" x14ac:dyDescent="0.2">
      <c r="A5" s="10" t="s">
        <v>235</v>
      </c>
      <c r="B5" s="10">
        <v>21</v>
      </c>
      <c r="C5" s="10" t="s">
        <v>139</v>
      </c>
      <c r="D5" s="10" t="s">
        <v>140</v>
      </c>
      <c r="E5" s="10" t="s">
        <v>191</v>
      </c>
      <c r="F5" s="10">
        <v>3</v>
      </c>
      <c r="G5" s="21">
        <v>4</v>
      </c>
      <c r="H5" s="21">
        <v>4</v>
      </c>
      <c r="I5" s="21">
        <v>2.2000000000000002</v>
      </c>
      <c r="J5" s="21">
        <v>4</v>
      </c>
      <c r="K5" s="21">
        <v>3.5555555555555598</v>
      </c>
      <c r="L5" s="10" t="s">
        <v>120</v>
      </c>
      <c r="M5" s="22">
        <v>3.83</v>
      </c>
      <c r="N5" s="22">
        <v>3.5</v>
      </c>
      <c r="O5" s="22">
        <v>3.13</v>
      </c>
      <c r="P5" s="22">
        <v>4.5599999999999996</v>
      </c>
      <c r="Q5" s="21">
        <v>4</v>
      </c>
      <c r="R5" s="21">
        <v>4</v>
      </c>
      <c r="S5" s="21">
        <v>4</v>
      </c>
      <c r="T5" s="21">
        <v>4</v>
      </c>
      <c r="U5" s="21">
        <v>4</v>
      </c>
      <c r="V5" s="10">
        <v>6</v>
      </c>
      <c r="W5" s="10">
        <v>6</v>
      </c>
      <c r="X5" s="10">
        <v>7</v>
      </c>
      <c r="Y5" s="10">
        <v>6</v>
      </c>
      <c r="Z5" s="10">
        <v>6</v>
      </c>
      <c r="AA5" s="10">
        <v>7</v>
      </c>
      <c r="AB5" s="10">
        <v>7</v>
      </c>
      <c r="AC5" s="10">
        <v>2</v>
      </c>
      <c r="AD5" s="10">
        <v>7</v>
      </c>
      <c r="AE5" s="10">
        <v>7</v>
      </c>
      <c r="AF5" s="10">
        <v>6</v>
      </c>
      <c r="AG5" s="10">
        <f>10 - 'data cleaned'!BQ5</f>
        <v>6</v>
      </c>
      <c r="AH5" s="10">
        <v>6</v>
      </c>
      <c r="AI5" s="10">
        <v>6</v>
      </c>
      <c r="AJ5" s="10">
        <f>10 - 'data cleaned'!BT5</f>
        <v>6</v>
      </c>
      <c r="AK5" s="10">
        <f>10-'data cleaned'!BU5</f>
        <v>4</v>
      </c>
      <c r="AL5" s="10">
        <f>COUNTIF('data cleaned'!BV5:CA5,"Reflect on my current creative process.")</f>
        <v>2</v>
      </c>
      <c r="AM5" s="10">
        <f>COUNTIF('data cleaned'!BV5:CA5,"Reflect on and learn new things about myself.")</f>
        <v>2</v>
      </c>
      <c r="AN5" s="10">
        <f>COUNTIF('data cleaned'!BV5:CA5,"Reflect on ideas which I tested out whilst using the system.")</f>
        <v>2</v>
      </c>
      <c r="AO5" s="10">
        <f>COUNTIF('data cleaned'!BV5:CA5,"Reflect on my past experiences.")</f>
        <v>0</v>
      </c>
      <c r="AP5" s="10">
        <v>7</v>
      </c>
      <c r="AQ5" s="10">
        <v>7</v>
      </c>
      <c r="AR5" s="10">
        <v>7</v>
      </c>
      <c r="AS5" s="10">
        <v>7</v>
      </c>
      <c r="AT5" s="10">
        <v>7</v>
      </c>
      <c r="AU5" s="10">
        <v>6</v>
      </c>
      <c r="AV5" s="10">
        <v>7</v>
      </c>
      <c r="AW5" s="10">
        <v>7</v>
      </c>
      <c r="AX5" s="10">
        <v>7</v>
      </c>
      <c r="AY5" s="10">
        <v>7</v>
      </c>
      <c r="AZ5" s="10">
        <v>7</v>
      </c>
      <c r="BA5" s="10">
        <v>6</v>
      </c>
      <c r="BB5" s="10" t="str">
        <f>VLOOKUP('data cleaned'!DP5,'Keys '!$G$29:$H$33,2,FALSE)</f>
        <v>AI suggestions</v>
      </c>
      <c r="BC5" s="10" t="s">
        <v>143</v>
      </c>
      <c r="BD5" s="10" t="str">
        <f>VLOOKUP('data cleaned'!DR5,'Keys '!$G$36:$H$40,2,FALSE)</f>
        <v xml:space="preserve">Different instruments </v>
      </c>
      <c r="BE5" s="10" t="s">
        <v>144</v>
      </c>
      <c r="BF5" s="10" t="str">
        <f>VLOOKUP('data cleaned'!DT5,'Keys '!$G$43:$H$47,2,FALSE)</f>
        <v xml:space="preserve">Different instruments </v>
      </c>
      <c r="BG5" s="10" t="s">
        <v>145</v>
      </c>
      <c r="BH5" s="10"/>
    </row>
    <row r="6" spans="1:60" x14ac:dyDescent="0.2">
      <c r="A6" s="10" t="s">
        <v>236</v>
      </c>
      <c r="B6" s="10">
        <v>20</v>
      </c>
      <c r="C6" s="10" t="s">
        <v>92</v>
      </c>
      <c r="D6" s="10" t="s">
        <v>134</v>
      </c>
      <c r="E6" s="10" t="s">
        <v>127</v>
      </c>
      <c r="F6" s="10">
        <v>2</v>
      </c>
      <c r="G6" s="21">
        <v>4.75</v>
      </c>
      <c r="H6" s="21">
        <v>3.5</v>
      </c>
      <c r="I6" s="21">
        <v>2.2000000000000002</v>
      </c>
      <c r="J6" s="21">
        <v>3</v>
      </c>
      <c r="K6" s="21">
        <v>3.3333333333333299</v>
      </c>
      <c r="L6" s="10" t="s">
        <v>161</v>
      </c>
      <c r="M6" s="22">
        <v>4.5</v>
      </c>
      <c r="N6" s="22">
        <v>4</v>
      </c>
      <c r="O6" s="22">
        <v>3.88</v>
      </c>
      <c r="P6" s="22">
        <v>5.38</v>
      </c>
      <c r="Q6" s="21">
        <v>3.6666666666666665</v>
      </c>
      <c r="R6" s="21">
        <v>4</v>
      </c>
      <c r="S6" s="21">
        <v>5</v>
      </c>
      <c r="T6" s="21">
        <v>4.333333333333333</v>
      </c>
      <c r="U6" s="21">
        <v>4.25</v>
      </c>
      <c r="V6" s="10">
        <v>7</v>
      </c>
      <c r="W6" s="10">
        <v>4</v>
      </c>
      <c r="X6" s="10">
        <v>8</v>
      </c>
      <c r="Y6" s="10">
        <v>6</v>
      </c>
      <c r="Z6" s="10">
        <v>2</v>
      </c>
      <c r="AA6" s="10">
        <v>6</v>
      </c>
      <c r="AB6" s="10">
        <v>5</v>
      </c>
      <c r="AC6" s="10">
        <v>7</v>
      </c>
      <c r="AD6" s="10">
        <v>8</v>
      </c>
      <c r="AE6" s="10">
        <v>7</v>
      </c>
      <c r="AF6" s="10">
        <v>7</v>
      </c>
      <c r="AG6" s="10">
        <f>10 - 'data cleaned'!BQ6</f>
        <v>8</v>
      </c>
      <c r="AH6" s="10">
        <v>7</v>
      </c>
      <c r="AI6" s="10">
        <v>2</v>
      </c>
      <c r="AJ6" s="10">
        <f>10 - 'data cleaned'!BT6</f>
        <v>4</v>
      </c>
      <c r="AK6" s="10">
        <f>10-'data cleaned'!BU6</f>
        <v>4</v>
      </c>
      <c r="AL6" s="10">
        <f>COUNTIF('data cleaned'!BV6:CA6,"Reflect on my current creative process.")</f>
        <v>2</v>
      </c>
      <c r="AM6" s="10">
        <f>COUNTIF('data cleaned'!BV6:CA6,"Reflect on and learn new things about myself.")</f>
        <v>1</v>
      </c>
      <c r="AN6" s="10">
        <f>COUNTIF('data cleaned'!BV6:CA6,"Reflect on ideas which I tested out whilst using the system.")</f>
        <v>3</v>
      </c>
      <c r="AO6" s="10">
        <f>COUNTIF('data cleaned'!BV6:CA6,"Reflect on my past experiences.")</f>
        <v>0</v>
      </c>
      <c r="AP6" s="10">
        <v>8</v>
      </c>
      <c r="AQ6" s="10">
        <v>7</v>
      </c>
      <c r="AR6" s="10">
        <v>5</v>
      </c>
      <c r="AS6" s="10">
        <v>7</v>
      </c>
      <c r="AT6" s="10">
        <v>8</v>
      </c>
      <c r="AU6" s="10">
        <v>5</v>
      </c>
      <c r="AV6" s="10">
        <v>8</v>
      </c>
      <c r="AW6" s="10">
        <v>6</v>
      </c>
      <c r="AX6" s="10">
        <v>8</v>
      </c>
      <c r="AY6" s="10">
        <v>8</v>
      </c>
      <c r="AZ6" s="10">
        <v>5</v>
      </c>
      <c r="BA6" s="10">
        <v>5</v>
      </c>
      <c r="BB6" s="10" t="str">
        <f>VLOOKUP('data cleaned'!DP6,'Keys '!$G$29:$H$33,2,FALSE)</f>
        <v xml:space="preserve">Different instruments </v>
      </c>
      <c r="BC6" s="10" t="s">
        <v>136</v>
      </c>
      <c r="BD6" s="10" t="str">
        <f>VLOOKUP('data cleaned'!DR6,'Keys '!$G$36:$H$40,2,FALSE)</f>
        <v>Levels of playback</v>
      </c>
      <c r="BE6" s="10" t="s">
        <v>137</v>
      </c>
      <c r="BF6" s="10" t="str">
        <f>VLOOKUP('data cleaned'!DT6,'Keys '!$G$43:$H$47,2,FALSE)</f>
        <v xml:space="preserve">Different instruments </v>
      </c>
      <c r="BG6" s="10" t="s">
        <v>138</v>
      </c>
      <c r="BH6" s="10"/>
    </row>
    <row r="7" spans="1:60" x14ac:dyDescent="0.2">
      <c r="A7" s="10" t="s">
        <v>237</v>
      </c>
      <c r="B7" s="10">
        <v>21</v>
      </c>
      <c r="C7" s="10" t="s">
        <v>92</v>
      </c>
      <c r="D7" s="10" t="s">
        <v>93</v>
      </c>
      <c r="E7" s="10" t="s">
        <v>127</v>
      </c>
      <c r="F7" s="10">
        <v>3</v>
      </c>
      <c r="G7" s="21">
        <v>5.25</v>
      </c>
      <c r="H7" s="21">
        <v>5</v>
      </c>
      <c r="I7" s="21">
        <v>3.8</v>
      </c>
      <c r="J7" s="21">
        <v>6.3333333333333304</v>
      </c>
      <c r="K7" s="21">
        <v>5.1666666666666696</v>
      </c>
      <c r="L7" s="10" t="s">
        <v>146</v>
      </c>
      <c r="M7" s="22">
        <v>5</v>
      </c>
      <c r="N7" s="22">
        <v>4.5</v>
      </c>
      <c r="O7" s="22">
        <v>3.75</v>
      </c>
      <c r="P7" s="22">
        <v>5.69</v>
      </c>
      <c r="Q7" s="21">
        <v>4.666666666666667</v>
      </c>
      <c r="R7" s="21">
        <v>4.666666666666667</v>
      </c>
      <c r="S7" s="21">
        <v>4.666666666666667</v>
      </c>
      <c r="T7" s="21">
        <v>5</v>
      </c>
      <c r="U7" s="21">
        <v>4.75</v>
      </c>
      <c r="V7" s="10">
        <v>7</v>
      </c>
      <c r="W7" s="10">
        <v>8</v>
      </c>
      <c r="X7" s="10">
        <v>9</v>
      </c>
      <c r="Y7" s="10">
        <v>7</v>
      </c>
      <c r="Z7" s="10">
        <v>6</v>
      </c>
      <c r="AA7" s="10">
        <v>7</v>
      </c>
      <c r="AB7" s="10">
        <v>9</v>
      </c>
      <c r="AC7" s="10">
        <v>4</v>
      </c>
      <c r="AD7" s="10">
        <v>10</v>
      </c>
      <c r="AE7" s="10">
        <v>8</v>
      </c>
      <c r="AF7" s="10">
        <v>7</v>
      </c>
      <c r="AG7" s="10">
        <f>10 - 'data cleaned'!BQ7</f>
        <v>10</v>
      </c>
      <c r="AH7" s="10">
        <v>8</v>
      </c>
      <c r="AI7" s="10">
        <v>8</v>
      </c>
      <c r="AJ7" s="10">
        <f>10 - 'data cleaned'!BT7</f>
        <v>7</v>
      </c>
      <c r="AK7" s="10">
        <f>10-'data cleaned'!BU7</f>
        <v>7</v>
      </c>
      <c r="AL7" s="10">
        <f>COUNTIF('data cleaned'!BV7:CA7,"Reflect on my current creative process.")</f>
        <v>2</v>
      </c>
      <c r="AM7" s="10">
        <f>COUNTIF('data cleaned'!BV7:CA7,"Reflect on and learn new things about myself.")</f>
        <v>1</v>
      </c>
      <c r="AN7" s="10">
        <f>COUNTIF('data cleaned'!BV7:CA7,"Reflect on ideas which I tested out whilst using the system.")</f>
        <v>3</v>
      </c>
      <c r="AO7" s="10">
        <f>COUNTIF('data cleaned'!BV7:CA7,"Reflect on my past experiences.")</f>
        <v>0</v>
      </c>
      <c r="AP7" s="10">
        <v>10</v>
      </c>
      <c r="AQ7" s="10">
        <v>9</v>
      </c>
      <c r="AR7" s="10">
        <v>5</v>
      </c>
      <c r="AS7" s="10">
        <v>9</v>
      </c>
      <c r="AT7" s="10">
        <v>9</v>
      </c>
      <c r="AU7" s="10">
        <v>9</v>
      </c>
      <c r="AV7" s="10">
        <v>10</v>
      </c>
      <c r="AW7" s="10">
        <v>9</v>
      </c>
      <c r="AX7" s="10">
        <v>10</v>
      </c>
      <c r="AY7" s="10">
        <v>9</v>
      </c>
      <c r="AZ7" s="10">
        <v>6</v>
      </c>
      <c r="BA7" s="10">
        <v>9</v>
      </c>
      <c r="BB7" s="10" t="str">
        <f>VLOOKUP('data cleaned'!DP7,'Keys '!$G$29:$H$33,2,FALSE)</f>
        <v>AI suggestions</v>
      </c>
      <c r="BC7" s="10" t="s">
        <v>147</v>
      </c>
      <c r="BD7" s="10" t="str">
        <f>VLOOKUP('data cleaned'!DR7,'Keys '!$G$36:$H$40,2,FALSE)</f>
        <v>Flying Blocks</v>
      </c>
      <c r="BE7" s="10" t="s">
        <v>149</v>
      </c>
      <c r="BF7" s="10" t="str">
        <f>VLOOKUP('data cleaned'!DT7,'Keys '!$G$43:$H$47,2,FALSE)</f>
        <v>AI suggestions</v>
      </c>
      <c r="BG7" s="10" t="s">
        <v>150</v>
      </c>
      <c r="BH7" s="10"/>
    </row>
    <row r="8" spans="1:60" x14ac:dyDescent="0.2">
      <c r="A8" s="10" t="s">
        <v>238</v>
      </c>
      <c r="B8" s="10">
        <v>21</v>
      </c>
      <c r="C8" s="10" t="s">
        <v>151</v>
      </c>
      <c r="D8" s="10" t="s">
        <v>152</v>
      </c>
      <c r="E8" s="10" t="s">
        <v>127</v>
      </c>
      <c r="F8" s="10">
        <v>2</v>
      </c>
      <c r="G8" s="21">
        <v>3.25</v>
      </c>
      <c r="H8" s="21">
        <v>5</v>
      </c>
      <c r="I8" s="21">
        <v>4</v>
      </c>
      <c r="J8" s="21">
        <v>4.8333333333333304</v>
      </c>
      <c r="K8" s="21">
        <v>4.2777777777777803</v>
      </c>
      <c r="L8" s="10" t="s">
        <v>291</v>
      </c>
      <c r="M8" s="22">
        <v>2.83</v>
      </c>
      <c r="N8" s="22">
        <v>3.33</v>
      </c>
      <c r="O8" s="22">
        <v>3.25</v>
      </c>
      <c r="P8" s="22">
        <v>4.1900000000000004</v>
      </c>
      <c r="Q8" s="21">
        <v>4</v>
      </c>
      <c r="R8" s="21">
        <v>3.3333333333333335</v>
      </c>
      <c r="S8" s="21">
        <v>4</v>
      </c>
      <c r="T8" s="21">
        <v>4.333333333333333</v>
      </c>
      <c r="U8" s="21">
        <v>3.9166666666666665</v>
      </c>
      <c r="V8" s="10">
        <v>6</v>
      </c>
      <c r="W8" s="10">
        <v>5</v>
      </c>
      <c r="X8" s="10">
        <v>8</v>
      </c>
      <c r="Y8" s="10">
        <v>8</v>
      </c>
      <c r="Z8" s="10">
        <v>5</v>
      </c>
      <c r="AA8" s="10">
        <v>8</v>
      </c>
      <c r="AB8" s="10">
        <v>7</v>
      </c>
      <c r="AC8" s="10">
        <v>4</v>
      </c>
      <c r="AD8" s="10">
        <v>7</v>
      </c>
      <c r="AE8" s="10">
        <v>9</v>
      </c>
      <c r="AF8" s="10">
        <v>6</v>
      </c>
      <c r="AG8" s="10">
        <f>10 - 'data cleaned'!BQ8</f>
        <v>7</v>
      </c>
      <c r="AH8" s="10">
        <v>6</v>
      </c>
      <c r="AI8" s="10">
        <v>8</v>
      </c>
      <c r="AJ8" s="10">
        <f>10 - 'data cleaned'!BT8</f>
        <v>8</v>
      </c>
      <c r="AK8" s="10">
        <f>10-'data cleaned'!BU8</f>
        <v>7</v>
      </c>
      <c r="AL8" s="10">
        <f>COUNTIF('data cleaned'!BV8:CA8,"Reflect on my current creative process.")</f>
        <v>1</v>
      </c>
      <c r="AM8" s="10">
        <f>COUNTIF('data cleaned'!BV8:CA8,"Reflect on and learn new things about myself.")</f>
        <v>0</v>
      </c>
      <c r="AN8" s="10">
        <f>COUNTIF('data cleaned'!BV8:CA8,"Reflect on ideas which I tested out whilst using the system.")</f>
        <v>3</v>
      </c>
      <c r="AO8" s="10">
        <f>COUNTIF('data cleaned'!BV8:CA8,"Reflect on my past experiences.")</f>
        <v>2</v>
      </c>
      <c r="AP8" s="10">
        <v>8</v>
      </c>
      <c r="AQ8" s="10">
        <v>4</v>
      </c>
      <c r="AR8" s="10">
        <v>5</v>
      </c>
      <c r="AS8" s="10">
        <v>8</v>
      </c>
      <c r="AT8" s="10">
        <v>7</v>
      </c>
      <c r="AU8" s="10">
        <v>3</v>
      </c>
      <c r="AV8" s="10">
        <v>9</v>
      </c>
      <c r="AW8" s="10">
        <v>2</v>
      </c>
      <c r="AX8" s="10">
        <v>9</v>
      </c>
      <c r="AY8" s="10">
        <v>7</v>
      </c>
      <c r="AZ8" s="10">
        <v>5</v>
      </c>
      <c r="BA8" s="10">
        <v>6</v>
      </c>
      <c r="BB8" s="10" t="str">
        <f>VLOOKUP('data cleaned'!DP8,'Keys '!$G$29:$H$33,2,FALSE)</f>
        <v>AI suggestions</v>
      </c>
      <c r="BC8" s="10" t="s">
        <v>155</v>
      </c>
      <c r="BD8" s="10" t="str">
        <f>VLOOKUP('data cleaned'!DR8,'Keys '!$G$36:$H$40,2,FALSE)</f>
        <v xml:space="preserve">Different instruments </v>
      </c>
      <c r="BE8" s="10" t="s">
        <v>156</v>
      </c>
      <c r="BF8" s="10" t="str">
        <f>VLOOKUP('data cleaned'!DT8,'Keys '!$G$43:$H$47,2,FALSE)</f>
        <v>AI suggestions</v>
      </c>
      <c r="BG8" s="10" t="s">
        <v>157</v>
      </c>
      <c r="BH8" s="10"/>
    </row>
    <row r="9" spans="1:60" x14ac:dyDescent="0.2">
      <c r="A9" s="10" t="s">
        <v>239</v>
      </c>
      <c r="B9" s="10">
        <v>19</v>
      </c>
      <c r="C9" s="10" t="s">
        <v>139</v>
      </c>
      <c r="D9" s="10" t="s">
        <v>158</v>
      </c>
      <c r="E9" s="10" t="s">
        <v>258</v>
      </c>
      <c r="F9" s="10">
        <v>2</v>
      </c>
      <c r="G9" s="21">
        <v>5.75</v>
      </c>
      <c r="H9" s="21">
        <v>5.5</v>
      </c>
      <c r="I9" s="21">
        <v>6.2</v>
      </c>
      <c r="J9" s="21">
        <v>5.5</v>
      </c>
      <c r="K9" s="21">
        <v>5.7777777777777803</v>
      </c>
      <c r="L9" s="10" t="s">
        <v>161</v>
      </c>
      <c r="M9" s="22">
        <v>4</v>
      </c>
      <c r="N9" s="22">
        <v>3.83</v>
      </c>
      <c r="O9" s="22">
        <v>3.5</v>
      </c>
      <c r="P9" s="22">
        <v>4.9400000000000004</v>
      </c>
      <c r="Q9" s="21">
        <v>5</v>
      </c>
      <c r="R9" s="21">
        <v>4.333333333333333</v>
      </c>
      <c r="S9" s="21">
        <v>3.3333333333333335</v>
      </c>
      <c r="T9" s="21">
        <v>4.333333333333333</v>
      </c>
      <c r="U9" s="21">
        <v>4.25</v>
      </c>
      <c r="V9" s="10">
        <v>8</v>
      </c>
      <c r="W9" s="10">
        <v>8</v>
      </c>
      <c r="X9" s="10">
        <v>8</v>
      </c>
      <c r="Y9" s="10">
        <v>8</v>
      </c>
      <c r="Z9" s="10">
        <v>6</v>
      </c>
      <c r="AA9" s="10">
        <v>7</v>
      </c>
      <c r="AB9" s="10">
        <v>7</v>
      </c>
      <c r="AC9" s="10">
        <v>8</v>
      </c>
      <c r="AD9" s="10">
        <v>8</v>
      </c>
      <c r="AE9" s="10">
        <v>7</v>
      </c>
      <c r="AF9" s="10">
        <v>6</v>
      </c>
      <c r="AG9" s="10">
        <f>10 - 'data cleaned'!BQ9</f>
        <v>3</v>
      </c>
      <c r="AH9" s="10">
        <v>8</v>
      </c>
      <c r="AI9" s="10">
        <v>7</v>
      </c>
      <c r="AJ9" s="10">
        <f>10 - 'data cleaned'!BT9</f>
        <v>7</v>
      </c>
      <c r="AK9" s="10">
        <f>10-'data cleaned'!BU9</f>
        <v>8</v>
      </c>
      <c r="AL9" s="10">
        <f>COUNTIF('data cleaned'!BV9:CA9,"Reflect on my current creative process.")</f>
        <v>3</v>
      </c>
      <c r="AM9" s="10">
        <f>COUNTIF('data cleaned'!BV9:CA9,"Reflect on and learn new things about myself.")</f>
        <v>2</v>
      </c>
      <c r="AN9" s="10">
        <f>COUNTIF('data cleaned'!BV9:CA9,"Reflect on ideas which I tested out whilst using the system.")</f>
        <v>1</v>
      </c>
      <c r="AO9" s="10">
        <f>COUNTIF('data cleaned'!BV9:CA9,"Reflect on my past experiences.")</f>
        <v>0</v>
      </c>
      <c r="AP9" s="10">
        <v>8</v>
      </c>
      <c r="AQ9" s="10">
        <v>9</v>
      </c>
      <c r="AR9" s="10">
        <v>9</v>
      </c>
      <c r="AS9" s="10">
        <v>10</v>
      </c>
      <c r="AT9" s="10">
        <v>9</v>
      </c>
      <c r="AU9" s="10">
        <v>9</v>
      </c>
      <c r="AV9" s="10">
        <v>10</v>
      </c>
      <c r="AW9" s="10">
        <v>9</v>
      </c>
      <c r="AX9" s="10">
        <v>9</v>
      </c>
      <c r="AY9" s="10">
        <v>8</v>
      </c>
      <c r="AZ9" s="10">
        <v>8</v>
      </c>
      <c r="BA9" s="10">
        <v>9</v>
      </c>
      <c r="BB9" s="10" t="str">
        <f>VLOOKUP('data cleaned'!DP9,'Keys '!$G$29:$H$33,2,FALSE)</f>
        <v>Flying Blocks</v>
      </c>
      <c r="BC9" s="10" t="s">
        <v>162</v>
      </c>
      <c r="BD9" s="10" t="str">
        <f>VLOOKUP('data cleaned'!DR9,'Keys '!$G$36:$H$40,2,FALSE)</f>
        <v>Levels of playback</v>
      </c>
      <c r="BE9" s="10" t="s">
        <v>163</v>
      </c>
      <c r="BF9" s="10" t="str">
        <f>VLOOKUP('data cleaned'!DT9,'Keys '!$G$43:$H$47,2,FALSE)</f>
        <v>AI suggestions</v>
      </c>
      <c r="BG9" s="10" t="s">
        <v>164</v>
      </c>
      <c r="BH9" s="10"/>
    </row>
    <row r="10" spans="1:60" x14ac:dyDescent="0.2">
      <c r="A10" s="10" t="s">
        <v>240</v>
      </c>
      <c r="B10" s="10">
        <v>21</v>
      </c>
      <c r="C10" s="10" t="s">
        <v>92</v>
      </c>
      <c r="D10" s="10" t="s">
        <v>257</v>
      </c>
      <c r="E10" s="10" t="s">
        <v>259</v>
      </c>
      <c r="F10" s="10">
        <v>3</v>
      </c>
      <c r="G10" s="21">
        <v>1.5</v>
      </c>
      <c r="H10" s="21">
        <v>3</v>
      </c>
      <c r="I10" s="21">
        <v>1.2</v>
      </c>
      <c r="J10" s="21">
        <v>3</v>
      </c>
      <c r="K10" s="21">
        <v>2.2222222222222201</v>
      </c>
      <c r="L10" s="10" t="s">
        <v>120</v>
      </c>
      <c r="M10" s="22">
        <v>3.33</v>
      </c>
      <c r="N10" s="22">
        <v>2.5</v>
      </c>
      <c r="O10" s="22">
        <v>3.75</v>
      </c>
      <c r="P10" s="22">
        <v>4.3099999999999996</v>
      </c>
      <c r="Q10" s="21">
        <v>3.6666666666666665</v>
      </c>
      <c r="R10" s="21">
        <v>4</v>
      </c>
      <c r="S10" s="21">
        <v>3.3333333333333335</v>
      </c>
      <c r="T10" s="21">
        <v>4.333333333333333</v>
      </c>
      <c r="U10" s="21">
        <v>3.8333333333333335</v>
      </c>
      <c r="V10" s="10">
        <v>4</v>
      </c>
      <c r="W10" s="10">
        <v>7</v>
      </c>
      <c r="X10" s="10">
        <v>4</v>
      </c>
      <c r="Y10" s="10">
        <v>6</v>
      </c>
      <c r="Z10" s="10">
        <v>5</v>
      </c>
      <c r="AA10" s="10">
        <v>3</v>
      </c>
      <c r="AB10" s="10">
        <v>8</v>
      </c>
      <c r="AC10" s="10">
        <v>3</v>
      </c>
      <c r="AD10" s="10">
        <v>4</v>
      </c>
      <c r="AE10" s="10">
        <v>5</v>
      </c>
      <c r="AF10" s="10">
        <v>7</v>
      </c>
      <c r="AG10" s="10">
        <f>10 - 'data cleaned'!BQ10</f>
        <v>6</v>
      </c>
      <c r="AH10" s="10">
        <v>7</v>
      </c>
      <c r="AI10" s="10">
        <v>8</v>
      </c>
      <c r="AJ10" s="10">
        <f>10 - 'data cleaned'!BT10</f>
        <v>7</v>
      </c>
      <c r="AK10" s="10">
        <f>10-'data cleaned'!BU10</f>
        <v>5</v>
      </c>
      <c r="AL10" s="10">
        <f>COUNTIF('data cleaned'!BV10:CA10,"Reflect on my current creative process.")</f>
        <v>2</v>
      </c>
      <c r="AM10" s="10">
        <f>COUNTIF('data cleaned'!BV10:CA10,"Reflect on and learn new things about myself.")</f>
        <v>0</v>
      </c>
      <c r="AN10" s="10">
        <f>COUNTIF('data cleaned'!BV10:CA10,"Reflect on ideas which I tested out whilst using the system.")</f>
        <v>3</v>
      </c>
      <c r="AO10" s="10">
        <f>COUNTIF('data cleaned'!BV10:CA10,"Reflect on my past experiences.")</f>
        <v>1</v>
      </c>
      <c r="AP10" s="10">
        <v>8</v>
      </c>
      <c r="AQ10" s="10">
        <v>5</v>
      </c>
      <c r="AR10" s="10">
        <v>6</v>
      </c>
      <c r="AS10" s="10">
        <v>7</v>
      </c>
      <c r="AT10" s="10">
        <v>6</v>
      </c>
      <c r="AU10" s="10">
        <v>3</v>
      </c>
      <c r="AV10" s="10">
        <v>7</v>
      </c>
      <c r="AW10" s="10">
        <v>4</v>
      </c>
      <c r="AX10" s="10">
        <v>8</v>
      </c>
      <c r="AY10" s="10">
        <v>5</v>
      </c>
      <c r="AZ10" s="10">
        <v>3</v>
      </c>
      <c r="BA10" s="10">
        <v>5</v>
      </c>
      <c r="BB10" s="10" t="str">
        <f>VLOOKUP('data cleaned'!DP10,'Keys '!$G$29:$H$33,2,FALSE)</f>
        <v>AI suggestions</v>
      </c>
      <c r="BC10" s="10" t="s">
        <v>167</v>
      </c>
      <c r="BD10" s="10" t="str">
        <f>VLOOKUP('data cleaned'!DR10,'Keys '!$G$36:$H$40,2,FALSE)</f>
        <v>Levels of playback</v>
      </c>
      <c r="BE10" s="10" t="s">
        <v>168</v>
      </c>
      <c r="BF10" s="10" t="str">
        <f>VLOOKUP('data cleaned'!DT10,'Keys '!$G$43:$H$47,2,FALSE)</f>
        <v>AI suggestions</v>
      </c>
      <c r="BG10" s="10" t="s">
        <v>169</v>
      </c>
      <c r="BH10" s="10"/>
    </row>
    <row r="11" spans="1:60" x14ac:dyDescent="0.2">
      <c r="A11" s="10" t="s">
        <v>241</v>
      </c>
      <c r="B11" s="10">
        <v>21</v>
      </c>
      <c r="C11" s="10" t="s">
        <v>92</v>
      </c>
      <c r="D11" s="10" t="s">
        <v>257</v>
      </c>
      <c r="E11" s="10" t="s">
        <v>259</v>
      </c>
      <c r="F11" s="10">
        <v>3</v>
      </c>
      <c r="G11" s="21">
        <v>1</v>
      </c>
      <c r="H11" s="21">
        <v>2.5</v>
      </c>
      <c r="I11" s="21">
        <v>1</v>
      </c>
      <c r="J11" s="21">
        <v>2.6666666666666701</v>
      </c>
      <c r="K11" s="21">
        <v>1.7222222222222201</v>
      </c>
      <c r="L11" s="10" t="s">
        <v>120</v>
      </c>
      <c r="M11" s="22">
        <v>5.33</v>
      </c>
      <c r="N11" s="22">
        <v>5.17</v>
      </c>
      <c r="O11" s="22">
        <v>3.5</v>
      </c>
      <c r="P11" s="22">
        <v>5.94</v>
      </c>
      <c r="Q11" s="21">
        <v>3.3333333333333335</v>
      </c>
      <c r="R11" s="21">
        <v>3.3333333333333335</v>
      </c>
      <c r="S11" s="21">
        <v>4</v>
      </c>
      <c r="T11" s="21">
        <v>2.6666666666666665</v>
      </c>
      <c r="U11" s="21">
        <v>3.3333333333333335</v>
      </c>
      <c r="V11" s="10">
        <v>3</v>
      </c>
      <c r="W11" s="10">
        <v>6</v>
      </c>
      <c r="X11" s="10">
        <v>6</v>
      </c>
      <c r="Y11" s="10">
        <v>3</v>
      </c>
      <c r="Z11" s="10">
        <v>1</v>
      </c>
      <c r="AA11" s="10">
        <v>1</v>
      </c>
      <c r="AB11" s="10">
        <v>3</v>
      </c>
      <c r="AC11" s="10">
        <v>1</v>
      </c>
      <c r="AD11" s="10">
        <v>7</v>
      </c>
      <c r="AE11" s="10">
        <v>4</v>
      </c>
      <c r="AF11" s="10">
        <v>6</v>
      </c>
      <c r="AG11" s="10">
        <f>10 - 'data cleaned'!BQ11</f>
        <v>6</v>
      </c>
      <c r="AH11" s="10">
        <v>6</v>
      </c>
      <c r="AI11" s="10">
        <v>6</v>
      </c>
      <c r="AJ11" s="10">
        <f>10 - 'data cleaned'!BT11</f>
        <v>5</v>
      </c>
      <c r="AK11" s="10">
        <f>10-'data cleaned'!BU11</f>
        <v>3</v>
      </c>
      <c r="AL11" s="10">
        <f>COUNTIF('data cleaned'!BV11:CA11,"Reflect on my current creative process.")</f>
        <v>2</v>
      </c>
      <c r="AM11" s="10">
        <f>COUNTIF('data cleaned'!BV11:CA11,"Reflect on and learn new things about myself.")</f>
        <v>0</v>
      </c>
      <c r="AN11" s="10">
        <f>COUNTIF('data cleaned'!BV11:CA11,"Reflect on ideas which I tested out whilst using the system.")</f>
        <v>3</v>
      </c>
      <c r="AO11" s="10">
        <f>COUNTIF('data cleaned'!BV11:CA11,"Reflect on my past experiences.")</f>
        <v>1</v>
      </c>
      <c r="AP11" s="10">
        <v>2</v>
      </c>
      <c r="AQ11" s="10">
        <v>3</v>
      </c>
      <c r="AR11" s="10">
        <v>0</v>
      </c>
      <c r="AS11" s="10">
        <v>2</v>
      </c>
      <c r="AT11" s="10">
        <v>6</v>
      </c>
      <c r="AU11" s="10">
        <v>9</v>
      </c>
      <c r="AV11" s="10">
        <v>2</v>
      </c>
      <c r="AW11" s="10">
        <v>9</v>
      </c>
      <c r="AX11" s="10">
        <v>5</v>
      </c>
      <c r="AY11" s="10">
        <v>8</v>
      </c>
      <c r="AZ11" s="10">
        <v>0</v>
      </c>
      <c r="BA11" s="10">
        <v>8</v>
      </c>
      <c r="BB11" s="10" t="str">
        <f>VLOOKUP('data cleaned'!DP11,'Keys '!$G$29:$H$33,2,FALSE)</f>
        <v>AI suggestions</v>
      </c>
      <c r="BC11" s="10" t="s">
        <v>171</v>
      </c>
      <c r="BD11" s="10" t="str">
        <f>VLOOKUP('data cleaned'!DR11,'Keys '!$G$36:$H$40,2,FALSE)</f>
        <v>AI suggestions</v>
      </c>
      <c r="BE11" s="10" t="s">
        <v>172</v>
      </c>
      <c r="BF11" s="10" t="str">
        <f>VLOOKUP('data cleaned'!DT11,'Keys '!$G$43:$H$47,2,FALSE)</f>
        <v xml:space="preserve">Different instruments </v>
      </c>
      <c r="BG11" s="10" t="s">
        <v>173</v>
      </c>
      <c r="BH11" s="10"/>
    </row>
    <row r="12" spans="1:60" x14ac:dyDescent="0.2">
      <c r="A12" s="10" t="s">
        <v>242</v>
      </c>
      <c r="B12" s="10">
        <v>21</v>
      </c>
      <c r="C12" s="10" t="s">
        <v>92</v>
      </c>
      <c r="D12" s="10" t="s">
        <v>174</v>
      </c>
      <c r="E12" s="10" t="s">
        <v>127</v>
      </c>
      <c r="F12" s="10">
        <v>3</v>
      </c>
      <c r="G12" s="21">
        <v>4</v>
      </c>
      <c r="H12" s="21">
        <v>6</v>
      </c>
      <c r="I12" s="21">
        <v>4.5999999999999996</v>
      </c>
      <c r="J12" s="21">
        <v>5</v>
      </c>
      <c r="K12" s="21">
        <v>4.6666666666666696</v>
      </c>
      <c r="L12" s="10" t="s">
        <v>292</v>
      </c>
      <c r="M12" s="22">
        <v>4.83</v>
      </c>
      <c r="N12" s="22">
        <v>3.83</v>
      </c>
      <c r="O12" s="22">
        <v>4.25</v>
      </c>
      <c r="P12" s="22">
        <v>5.63</v>
      </c>
      <c r="Q12" s="21">
        <v>4.666666666666667</v>
      </c>
      <c r="R12" s="21">
        <v>3.6666666666666665</v>
      </c>
      <c r="S12" s="21">
        <v>2.6666666666666665</v>
      </c>
      <c r="T12" s="21">
        <v>4.333333333333333</v>
      </c>
      <c r="U12" s="21">
        <v>3.8333333333333335</v>
      </c>
      <c r="V12" s="10">
        <v>5</v>
      </c>
      <c r="W12" s="10">
        <v>3</v>
      </c>
      <c r="X12" s="10">
        <v>7</v>
      </c>
      <c r="Y12" s="10">
        <v>10</v>
      </c>
      <c r="Z12" s="10">
        <v>6</v>
      </c>
      <c r="AA12" s="10">
        <v>5</v>
      </c>
      <c r="AB12" s="10">
        <v>7</v>
      </c>
      <c r="AC12" s="10">
        <v>6</v>
      </c>
      <c r="AD12" s="10">
        <v>7</v>
      </c>
      <c r="AE12" s="10">
        <v>9</v>
      </c>
      <c r="AF12" s="10">
        <v>8</v>
      </c>
      <c r="AG12" s="10">
        <f>10 - 'data cleaned'!BQ12</f>
        <v>3</v>
      </c>
      <c r="AH12" s="10">
        <v>7</v>
      </c>
      <c r="AI12" s="10">
        <v>9</v>
      </c>
      <c r="AJ12" s="10">
        <f>10 - 'data cleaned'!BT12</f>
        <v>8</v>
      </c>
      <c r="AK12" s="10">
        <f>10-'data cleaned'!BU12</f>
        <v>8</v>
      </c>
      <c r="AL12" s="10">
        <f>COUNTIF('data cleaned'!BV12:CA12,"Reflect on my current creative process.")</f>
        <v>2</v>
      </c>
      <c r="AM12" s="10">
        <f>COUNTIF('data cleaned'!BV12:CA12,"Reflect on and learn new things about myself.")</f>
        <v>1</v>
      </c>
      <c r="AN12" s="10">
        <f>COUNTIF('data cleaned'!BV12:CA12,"Reflect on ideas which I tested out whilst using the system.")</f>
        <v>3</v>
      </c>
      <c r="AO12" s="10">
        <f>COUNTIF('data cleaned'!BV12:CA12,"Reflect on my past experiences.")</f>
        <v>0</v>
      </c>
      <c r="AP12" s="10">
        <v>8</v>
      </c>
      <c r="AQ12" s="10">
        <v>7</v>
      </c>
      <c r="AR12" s="10">
        <v>5</v>
      </c>
      <c r="AS12" s="10">
        <v>6</v>
      </c>
      <c r="AT12" s="10">
        <v>10</v>
      </c>
      <c r="AU12" s="10">
        <v>9</v>
      </c>
      <c r="AV12" s="10">
        <v>8</v>
      </c>
      <c r="AW12" s="10">
        <v>4</v>
      </c>
      <c r="AX12" s="10">
        <v>7</v>
      </c>
      <c r="AY12" s="10">
        <v>8</v>
      </c>
      <c r="AZ12" s="10">
        <v>7</v>
      </c>
      <c r="BA12" s="10">
        <v>10</v>
      </c>
      <c r="BB12" s="10" t="str">
        <f>VLOOKUP('data cleaned'!DP12,'Keys '!$G$29:$H$33,2,FALSE)</f>
        <v xml:space="preserve">Different instruments </v>
      </c>
      <c r="BC12" s="10" t="s">
        <v>177</v>
      </c>
      <c r="BD12" s="10" t="str">
        <f>VLOOKUP('data cleaned'!DR12,'Keys '!$G$36:$H$40,2,FALSE)</f>
        <v xml:space="preserve">Different instruments </v>
      </c>
      <c r="BE12" s="10" t="s">
        <v>178</v>
      </c>
      <c r="BF12" s="10" t="str">
        <f>VLOOKUP('data cleaned'!DT12,'Keys '!$G$43:$H$47,2,FALSE)</f>
        <v xml:space="preserve">Different instruments </v>
      </c>
      <c r="BG12" s="10" t="s">
        <v>179</v>
      </c>
      <c r="BH12" s="10" t="s">
        <v>263</v>
      </c>
    </row>
    <row r="13" spans="1:60" x14ac:dyDescent="0.2">
      <c r="A13" s="10" t="s">
        <v>243</v>
      </c>
      <c r="B13" s="10">
        <v>21</v>
      </c>
      <c r="C13" s="10" t="s">
        <v>92</v>
      </c>
      <c r="D13" s="10" t="s">
        <v>180</v>
      </c>
      <c r="E13" s="10" t="s">
        <v>127</v>
      </c>
      <c r="F13" s="10">
        <v>3</v>
      </c>
      <c r="G13" s="21">
        <v>3.75</v>
      </c>
      <c r="H13" s="21">
        <v>2</v>
      </c>
      <c r="I13" s="21">
        <v>2.8</v>
      </c>
      <c r="J13" s="21">
        <v>4.8333333333333304</v>
      </c>
      <c r="K13" s="21">
        <v>3.6666666666666701</v>
      </c>
      <c r="L13" s="10" t="s">
        <v>182</v>
      </c>
      <c r="M13" s="22">
        <v>4.33</v>
      </c>
      <c r="N13" s="22">
        <v>4.5</v>
      </c>
      <c r="O13" s="22">
        <v>3.75</v>
      </c>
      <c r="P13" s="22">
        <v>5.44</v>
      </c>
      <c r="Q13" s="21">
        <v>5</v>
      </c>
      <c r="R13" s="21">
        <v>5</v>
      </c>
      <c r="S13" s="21">
        <v>4</v>
      </c>
      <c r="T13" s="21">
        <v>4.666666666666667</v>
      </c>
      <c r="U13" s="21">
        <v>4.666666666666667</v>
      </c>
      <c r="V13" s="10">
        <v>9</v>
      </c>
      <c r="W13" s="10">
        <v>9</v>
      </c>
      <c r="X13" s="10">
        <v>9</v>
      </c>
      <c r="Y13" s="10">
        <v>9</v>
      </c>
      <c r="Z13" s="10">
        <v>7</v>
      </c>
      <c r="AA13" s="10">
        <v>8</v>
      </c>
      <c r="AB13" s="10">
        <v>9</v>
      </c>
      <c r="AC13" s="10">
        <v>4</v>
      </c>
      <c r="AD13" s="10">
        <v>9</v>
      </c>
      <c r="AE13" s="10">
        <v>9</v>
      </c>
      <c r="AF13" s="10">
        <v>9</v>
      </c>
      <c r="AG13" s="10">
        <f>10 - 'data cleaned'!BQ13</f>
        <v>8</v>
      </c>
      <c r="AH13" s="10">
        <v>8</v>
      </c>
      <c r="AI13" s="10">
        <v>8</v>
      </c>
      <c r="AJ13" s="10">
        <f>10 - 'data cleaned'!BT13</f>
        <v>7</v>
      </c>
      <c r="AK13" s="10">
        <f>10-'data cleaned'!BU13</f>
        <v>7</v>
      </c>
      <c r="AL13" s="10">
        <f>COUNTIF('data cleaned'!BV13:CA13,"Reflect on my current creative process.")</f>
        <v>3</v>
      </c>
      <c r="AM13" s="10">
        <f>COUNTIF('data cleaned'!BV13:CA13,"Reflect on and learn new things about myself.")</f>
        <v>1</v>
      </c>
      <c r="AN13" s="10">
        <f>COUNTIF('data cleaned'!BV13:CA13,"Reflect on ideas which I tested out whilst using the system.")</f>
        <v>2</v>
      </c>
      <c r="AO13" s="10">
        <f>COUNTIF('data cleaned'!BV13:CA13,"Reflect on my past experiences.")</f>
        <v>0</v>
      </c>
      <c r="AP13" s="10">
        <v>9</v>
      </c>
      <c r="AQ13" s="10">
        <v>9</v>
      </c>
      <c r="AR13" s="10">
        <v>8</v>
      </c>
      <c r="AS13" s="10">
        <v>9</v>
      </c>
      <c r="AT13" s="10">
        <v>9</v>
      </c>
      <c r="AU13" s="10">
        <v>10</v>
      </c>
      <c r="AV13" s="10">
        <v>10</v>
      </c>
      <c r="AW13" s="10">
        <v>9</v>
      </c>
      <c r="AX13" s="10">
        <v>9</v>
      </c>
      <c r="AY13" s="10">
        <v>8</v>
      </c>
      <c r="AZ13" s="10">
        <v>9</v>
      </c>
      <c r="BA13" s="10">
        <v>10</v>
      </c>
      <c r="BB13" s="10" t="str">
        <f>VLOOKUP('data cleaned'!DP13,'Keys '!$G$29:$H$33,2,FALSE)</f>
        <v>Levels of playback</v>
      </c>
      <c r="BC13" s="10" t="s">
        <v>183</v>
      </c>
      <c r="BD13" s="10" t="str">
        <f>VLOOKUP('data cleaned'!DR13,'Keys '!$G$36:$H$40,2,FALSE)</f>
        <v xml:space="preserve">Different instruments </v>
      </c>
      <c r="BE13" s="10" t="s">
        <v>184</v>
      </c>
      <c r="BF13" s="10" t="str">
        <f>VLOOKUP('data cleaned'!DT13,'Keys '!$G$43:$H$47,2,FALSE)</f>
        <v xml:space="preserve">Different instruments </v>
      </c>
      <c r="BG13" s="10" t="s">
        <v>185</v>
      </c>
      <c r="BH13" s="10"/>
    </row>
    <row r="14" spans="1:60" x14ac:dyDescent="0.2">
      <c r="A14" s="10" t="s">
        <v>244</v>
      </c>
      <c r="B14" s="10">
        <v>24</v>
      </c>
      <c r="C14" s="10" t="s">
        <v>139</v>
      </c>
      <c r="D14" s="10" t="s">
        <v>257</v>
      </c>
      <c r="E14" s="10" t="s">
        <v>191</v>
      </c>
      <c r="F14" s="10">
        <v>3</v>
      </c>
      <c r="G14" s="21">
        <v>3.75</v>
      </c>
      <c r="H14" s="21">
        <v>4</v>
      </c>
      <c r="I14" s="21">
        <v>3</v>
      </c>
      <c r="J14" s="21">
        <v>4.3333333333333304</v>
      </c>
      <c r="K14" s="21">
        <v>3.7777777777777799</v>
      </c>
      <c r="L14" s="10" t="s">
        <v>161</v>
      </c>
      <c r="M14" s="22">
        <v>3.33</v>
      </c>
      <c r="N14" s="22">
        <v>2.67</v>
      </c>
      <c r="O14" s="22">
        <v>3.75</v>
      </c>
      <c r="P14" s="22">
        <v>4.38</v>
      </c>
      <c r="Q14" s="21">
        <v>4</v>
      </c>
      <c r="R14" s="21">
        <v>4</v>
      </c>
      <c r="S14" s="21">
        <v>4</v>
      </c>
      <c r="T14" s="21">
        <v>4</v>
      </c>
      <c r="U14" s="21">
        <v>4</v>
      </c>
      <c r="V14" s="10">
        <v>6</v>
      </c>
      <c r="W14" s="10">
        <v>6</v>
      </c>
      <c r="X14" s="10">
        <v>6</v>
      </c>
      <c r="Y14" s="10">
        <v>5</v>
      </c>
      <c r="Z14" s="10">
        <v>5</v>
      </c>
      <c r="AA14" s="10">
        <v>5</v>
      </c>
      <c r="AB14" s="10">
        <v>6</v>
      </c>
      <c r="AC14" s="10">
        <v>5</v>
      </c>
      <c r="AD14" s="10">
        <v>6</v>
      </c>
      <c r="AE14" s="10">
        <v>4</v>
      </c>
      <c r="AF14" s="10">
        <v>5</v>
      </c>
      <c r="AG14" s="10">
        <f>10 - 'data cleaned'!BQ14</f>
        <v>5</v>
      </c>
      <c r="AH14" s="10">
        <v>5</v>
      </c>
      <c r="AI14" s="10">
        <v>6</v>
      </c>
      <c r="AJ14" s="10">
        <f>10 - 'data cleaned'!BT14</f>
        <v>5</v>
      </c>
      <c r="AK14" s="10">
        <f>10-'data cleaned'!BU14</f>
        <v>5</v>
      </c>
      <c r="AL14" s="10">
        <f>COUNTIF('data cleaned'!BV14:CA14,"Reflect on my current creative process.")</f>
        <v>2</v>
      </c>
      <c r="AM14" s="10">
        <f>COUNTIF('data cleaned'!BV14:CA14,"Reflect on and learn new things about myself.")</f>
        <v>1</v>
      </c>
      <c r="AN14" s="10">
        <f>COUNTIF('data cleaned'!BV14:CA14,"Reflect on ideas which I tested out whilst using the system.")</f>
        <v>3</v>
      </c>
      <c r="AO14" s="10">
        <f>COUNTIF('data cleaned'!BV14:CA14,"Reflect on my past experiences.")</f>
        <v>0</v>
      </c>
      <c r="AP14" s="10">
        <v>5</v>
      </c>
      <c r="AQ14" s="10">
        <v>6</v>
      </c>
      <c r="AR14" s="10">
        <v>5</v>
      </c>
      <c r="AS14" s="10">
        <v>7</v>
      </c>
      <c r="AT14" s="10">
        <v>5</v>
      </c>
      <c r="AU14" s="10">
        <v>6</v>
      </c>
      <c r="AV14" s="10">
        <v>5</v>
      </c>
      <c r="AW14" s="10">
        <v>5</v>
      </c>
      <c r="AX14" s="10">
        <v>6</v>
      </c>
      <c r="AY14" s="10">
        <v>6</v>
      </c>
      <c r="AZ14" s="10">
        <v>7</v>
      </c>
      <c r="BA14" s="10">
        <v>6</v>
      </c>
      <c r="BB14" s="10" t="str">
        <f>VLOOKUP('data cleaned'!DP14,'Keys '!$G$29:$H$33,2,FALSE)</f>
        <v>AI suggestions</v>
      </c>
      <c r="BC14" s="10" t="s">
        <v>188</v>
      </c>
      <c r="BD14" s="10" t="str">
        <f>VLOOKUP('data cleaned'!DR14,'Keys '!$G$36:$H$40,2,FALSE)</f>
        <v xml:space="preserve">Different instruments </v>
      </c>
      <c r="BE14" s="10" t="s">
        <v>189</v>
      </c>
      <c r="BF14" s="10" t="str">
        <f>VLOOKUP('data cleaned'!DT14,'Keys '!$G$43:$H$47,2,FALSE)</f>
        <v xml:space="preserve">Different instruments </v>
      </c>
      <c r="BG14" s="10" t="s">
        <v>190</v>
      </c>
      <c r="BH14" s="10"/>
    </row>
    <row r="15" spans="1:60" x14ac:dyDescent="0.2">
      <c r="A15" s="10" t="s">
        <v>245</v>
      </c>
      <c r="B15" s="10">
        <v>20</v>
      </c>
      <c r="C15" s="10" t="s">
        <v>139</v>
      </c>
      <c r="D15" s="10" t="s">
        <v>180</v>
      </c>
      <c r="E15" s="10" t="s">
        <v>191</v>
      </c>
      <c r="F15" s="10">
        <v>3</v>
      </c>
      <c r="G15" s="21">
        <v>2.25</v>
      </c>
      <c r="H15" s="21">
        <v>4</v>
      </c>
      <c r="I15" s="21">
        <v>2.4</v>
      </c>
      <c r="J15" s="21">
        <v>4.1666666666666696</v>
      </c>
      <c r="K15" s="21">
        <v>3.2222222222222201</v>
      </c>
      <c r="L15" s="10" t="s">
        <v>161</v>
      </c>
      <c r="M15" s="22">
        <v>3.5</v>
      </c>
      <c r="N15" s="22">
        <v>3.33</v>
      </c>
      <c r="O15" s="22">
        <v>3.38</v>
      </c>
      <c r="P15" s="22">
        <v>4.5</v>
      </c>
      <c r="Q15" s="21">
        <v>3.6666666666666665</v>
      </c>
      <c r="R15" s="21">
        <v>3.6666666666666665</v>
      </c>
      <c r="S15" s="21">
        <v>3</v>
      </c>
      <c r="T15" s="21">
        <v>4</v>
      </c>
      <c r="U15" s="21">
        <v>3.5833333333333335</v>
      </c>
      <c r="V15" s="10">
        <v>9</v>
      </c>
      <c r="W15" s="10">
        <v>7</v>
      </c>
      <c r="X15" s="10">
        <v>6</v>
      </c>
      <c r="Y15" s="10">
        <v>8</v>
      </c>
      <c r="Z15" s="10">
        <v>9</v>
      </c>
      <c r="AA15" s="10">
        <v>7</v>
      </c>
      <c r="AB15" s="10">
        <v>6</v>
      </c>
      <c r="AC15" s="10">
        <v>6</v>
      </c>
      <c r="AD15" s="10">
        <v>8</v>
      </c>
      <c r="AE15" s="10">
        <v>8</v>
      </c>
      <c r="AF15" s="10">
        <v>8</v>
      </c>
      <c r="AG15" s="10">
        <f>10 - 'data cleaned'!BQ15</f>
        <v>1</v>
      </c>
      <c r="AH15" s="10">
        <v>6</v>
      </c>
      <c r="AI15" s="10">
        <v>7</v>
      </c>
      <c r="AJ15" s="10">
        <f>10 - 'data cleaned'!BT15</f>
        <v>1</v>
      </c>
      <c r="AK15" s="10">
        <f>10-'data cleaned'!BU15</f>
        <v>4</v>
      </c>
      <c r="AL15" s="10">
        <f>COUNTIF('data cleaned'!BV15:CA15,"Reflect on my current creative process.")</f>
        <v>1</v>
      </c>
      <c r="AM15" s="10">
        <f>COUNTIF('data cleaned'!BV15:CA15,"Reflect on and learn new things about myself.")</f>
        <v>3</v>
      </c>
      <c r="AN15" s="10">
        <f>COUNTIF('data cleaned'!BV15:CA15,"Reflect on ideas which I tested out whilst using the system.")</f>
        <v>2</v>
      </c>
      <c r="AO15" s="10">
        <f>COUNTIF('data cleaned'!BV15:CA15,"Reflect on my past experiences.")</f>
        <v>0</v>
      </c>
      <c r="AP15" s="10">
        <v>9</v>
      </c>
      <c r="AQ15" s="10">
        <v>5</v>
      </c>
      <c r="AR15" s="10">
        <v>10</v>
      </c>
      <c r="AS15" s="10">
        <v>9</v>
      </c>
      <c r="AT15" s="10">
        <v>7</v>
      </c>
      <c r="AU15" s="10">
        <v>8</v>
      </c>
      <c r="AV15" s="10">
        <v>8</v>
      </c>
      <c r="AW15" s="10">
        <v>8</v>
      </c>
      <c r="AX15" s="10">
        <v>5</v>
      </c>
      <c r="AY15" s="10">
        <v>7</v>
      </c>
      <c r="AZ15" s="10">
        <v>6</v>
      </c>
      <c r="BA15" s="10">
        <v>8</v>
      </c>
      <c r="BB15" s="10" t="str">
        <f>VLOOKUP('data cleaned'!DP15,'Keys '!$G$29:$H$33,2,FALSE)</f>
        <v>AI suggestions</v>
      </c>
      <c r="BC15" s="10" t="s">
        <v>192</v>
      </c>
      <c r="BD15" s="10" t="str">
        <f>VLOOKUP('data cleaned'!DR15,'Keys '!$G$36:$H$40,2,FALSE)</f>
        <v xml:space="preserve">Different instruments </v>
      </c>
      <c r="BE15" s="10" t="s">
        <v>193</v>
      </c>
      <c r="BF15" s="10" t="str">
        <f>VLOOKUP('data cleaned'!DT15,'Keys '!$G$43:$H$47,2,FALSE)</f>
        <v>Levels of playback</v>
      </c>
      <c r="BG15" s="10" t="s">
        <v>194</v>
      </c>
      <c r="BH15" s="10"/>
    </row>
    <row r="16" spans="1:60" x14ac:dyDescent="0.2">
      <c r="A16" s="10" t="s">
        <v>246</v>
      </c>
      <c r="B16" s="10">
        <v>20</v>
      </c>
      <c r="C16" s="10" t="s">
        <v>139</v>
      </c>
      <c r="D16" s="10" t="s">
        <v>140</v>
      </c>
      <c r="E16" s="10" t="s">
        <v>191</v>
      </c>
      <c r="F16" s="10">
        <v>3</v>
      </c>
      <c r="G16" s="21">
        <v>4.5</v>
      </c>
      <c r="H16" s="21">
        <v>3.5</v>
      </c>
      <c r="I16" s="21">
        <v>1.2</v>
      </c>
      <c r="J16" s="21">
        <v>1.8333333333333299</v>
      </c>
      <c r="K16" s="21">
        <v>2.4444444444444402</v>
      </c>
      <c r="L16" s="10" t="s">
        <v>120</v>
      </c>
      <c r="M16" s="22">
        <v>4.33</v>
      </c>
      <c r="N16" s="22">
        <v>4.5</v>
      </c>
      <c r="O16" s="22">
        <v>2.63</v>
      </c>
      <c r="P16" s="22">
        <v>4.88</v>
      </c>
      <c r="Q16" s="21">
        <v>3.6666666666666665</v>
      </c>
      <c r="R16" s="21">
        <v>3</v>
      </c>
      <c r="S16" s="21">
        <v>4.333333333333333</v>
      </c>
      <c r="T16" s="21">
        <v>4</v>
      </c>
      <c r="U16" s="21">
        <v>3.75</v>
      </c>
      <c r="V16" s="10">
        <v>8</v>
      </c>
      <c r="W16" s="10">
        <v>2</v>
      </c>
      <c r="X16" s="10">
        <v>9</v>
      </c>
      <c r="Y16" s="10">
        <v>8</v>
      </c>
      <c r="Z16" s="10">
        <v>1</v>
      </c>
      <c r="AA16" s="10">
        <v>2</v>
      </c>
      <c r="AB16" s="10">
        <v>8</v>
      </c>
      <c r="AC16" s="10">
        <v>3</v>
      </c>
      <c r="AD16" s="10">
        <v>2</v>
      </c>
      <c r="AE16" s="10">
        <v>2</v>
      </c>
      <c r="AF16" s="10">
        <v>9</v>
      </c>
      <c r="AG16" s="10">
        <f>10 - 'data cleaned'!BQ16</f>
        <v>2</v>
      </c>
      <c r="AH16" s="10">
        <v>2</v>
      </c>
      <c r="AI16" s="10">
        <v>9</v>
      </c>
      <c r="AJ16" s="10">
        <f>10 - 'data cleaned'!BT16</f>
        <v>10</v>
      </c>
      <c r="AK16" s="10">
        <f>10-'data cleaned'!BU16</f>
        <v>5</v>
      </c>
      <c r="AL16" s="10">
        <f>COUNTIF('data cleaned'!BV16:CA16,"Reflect on my current creative process.")</f>
        <v>3</v>
      </c>
      <c r="AM16" s="10">
        <f>COUNTIF('data cleaned'!BV16:CA16,"Reflect on and learn new things about myself.")</f>
        <v>1</v>
      </c>
      <c r="AN16" s="10">
        <f>COUNTIF('data cleaned'!BV16:CA16,"Reflect on ideas which I tested out whilst using the system.")</f>
        <v>2</v>
      </c>
      <c r="AO16" s="10">
        <f>COUNTIF('data cleaned'!BV16:CA16,"Reflect on my past experiences.")</f>
        <v>0</v>
      </c>
      <c r="AP16" s="10">
        <v>8</v>
      </c>
      <c r="AQ16" s="10">
        <v>5</v>
      </c>
      <c r="AR16" s="10">
        <v>5</v>
      </c>
      <c r="AS16" s="10">
        <v>9</v>
      </c>
      <c r="AT16" s="10">
        <v>7</v>
      </c>
      <c r="AU16" s="10">
        <v>7</v>
      </c>
      <c r="AV16" s="10">
        <v>8</v>
      </c>
      <c r="AW16" s="10">
        <v>7</v>
      </c>
      <c r="AX16" s="10">
        <v>6</v>
      </c>
      <c r="AY16" s="10">
        <v>7</v>
      </c>
      <c r="AZ16" s="10">
        <v>7</v>
      </c>
      <c r="BA16" s="10">
        <v>5</v>
      </c>
      <c r="BB16" s="10" t="str">
        <f>VLOOKUP('data cleaned'!DP16,'Keys '!$G$29:$H$33,2,FALSE)</f>
        <v>Flying Blocks</v>
      </c>
      <c r="BC16" s="10" t="s">
        <v>195</v>
      </c>
      <c r="BD16" s="10" t="str">
        <f>VLOOKUP('data cleaned'!DR16,'Keys '!$G$36:$H$40,2,FALSE)</f>
        <v xml:space="preserve">Different instruments </v>
      </c>
      <c r="BE16" s="10" t="s">
        <v>196</v>
      </c>
      <c r="BF16" s="10" t="str">
        <f>VLOOKUP('data cleaned'!DT16,'Keys '!$G$43:$H$47,2,FALSE)</f>
        <v>Flashing play buttons</v>
      </c>
      <c r="BG16" s="10" t="s">
        <v>198</v>
      </c>
      <c r="BH16" s="10"/>
    </row>
    <row r="17" spans="1:60" x14ac:dyDescent="0.2">
      <c r="A17" s="10" t="s">
        <v>247</v>
      </c>
      <c r="B17" s="10">
        <v>22</v>
      </c>
      <c r="C17" s="10" t="s">
        <v>139</v>
      </c>
      <c r="D17" s="10" t="s">
        <v>257</v>
      </c>
      <c r="E17" s="10" t="s">
        <v>260</v>
      </c>
      <c r="F17" s="10">
        <v>2</v>
      </c>
      <c r="G17" s="21">
        <v>6.5</v>
      </c>
      <c r="H17" s="21">
        <v>6</v>
      </c>
      <c r="I17" s="21">
        <v>4.2</v>
      </c>
      <c r="J17" s="21">
        <v>5.3333333333333304</v>
      </c>
      <c r="K17" s="21">
        <v>5.3888888888888902</v>
      </c>
      <c r="L17" s="10" t="s">
        <v>293</v>
      </c>
      <c r="M17" s="22">
        <v>4.33</v>
      </c>
      <c r="N17" s="22">
        <v>3.17</v>
      </c>
      <c r="O17" s="22">
        <v>3.63</v>
      </c>
      <c r="P17" s="22">
        <v>4.88</v>
      </c>
      <c r="Q17" s="21">
        <v>4</v>
      </c>
      <c r="R17" s="21">
        <v>3.3333333333333335</v>
      </c>
      <c r="S17" s="21">
        <v>3.3333333333333335</v>
      </c>
      <c r="T17" s="21">
        <v>3.6666666666666665</v>
      </c>
      <c r="U17" s="21">
        <v>3.5833333333333335</v>
      </c>
      <c r="V17" s="10">
        <v>9</v>
      </c>
      <c r="W17" s="10">
        <v>8</v>
      </c>
      <c r="X17" s="10">
        <v>10</v>
      </c>
      <c r="Y17" s="10">
        <v>8</v>
      </c>
      <c r="Z17" s="10">
        <v>9</v>
      </c>
      <c r="AA17" s="10">
        <v>4</v>
      </c>
      <c r="AB17" s="10">
        <v>6</v>
      </c>
      <c r="AC17" s="10">
        <v>6</v>
      </c>
      <c r="AD17" s="10">
        <v>8</v>
      </c>
      <c r="AE17" s="10">
        <v>8</v>
      </c>
      <c r="AF17" s="10">
        <v>10</v>
      </c>
      <c r="AG17" s="10">
        <f>10 - 'data cleaned'!BQ17</f>
        <v>8</v>
      </c>
      <c r="AH17" s="10">
        <v>7</v>
      </c>
      <c r="AI17" s="10">
        <v>10</v>
      </c>
      <c r="AJ17" s="10">
        <f>10 - 'data cleaned'!BT17</f>
        <v>10</v>
      </c>
      <c r="AK17" s="10">
        <f>10-'data cleaned'!BU17</f>
        <v>2</v>
      </c>
      <c r="AL17" s="10">
        <f>COUNTIF('data cleaned'!BV17:CA17,"Reflect on my current creative process.")</f>
        <v>2</v>
      </c>
      <c r="AM17" s="10">
        <f>COUNTIF('data cleaned'!BV17:CA17,"Reflect on and learn new things about myself.")</f>
        <v>0</v>
      </c>
      <c r="AN17" s="10">
        <f>COUNTIF('data cleaned'!BV17:CA17,"Reflect on ideas which I tested out whilst using the system.")</f>
        <v>2</v>
      </c>
      <c r="AO17" s="10">
        <f>COUNTIF('data cleaned'!BV17:CA17,"Reflect on my past experiences.")</f>
        <v>2</v>
      </c>
      <c r="AP17" s="10">
        <v>3</v>
      </c>
      <c r="AQ17" s="10">
        <v>3</v>
      </c>
      <c r="AR17" s="10">
        <v>4</v>
      </c>
      <c r="AS17" s="10">
        <v>3</v>
      </c>
      <c r="AT17" s="10">
        <v>4</v>
      </c>
      <c r="AU17" s="10">
        <v>3</v>
      </c>
      <c r="AV17" s="10">
        <v>7</v>
      </c>
      <c r="AW17" s="10">
        <v>3</v>
      </c>
      <c r="AX17" s="10">
        <v>3</v>
      </c>
      <c r="AY17" s="10">
        <v>4</v>
      </c>
      <c r="AZ17" s="10">
        <v>6</v>
      </c>
      <c r="BA17" s="10">
        <v>3</v>
      </c>
      <c r="BB17" s="10" t="str">
        <f>VLOOKUP('data cleaned'!DP17,'Keys '!$G$29:$H$33,2,FALSE)</f>
        <v>Flying Blocks</v>
      </c>
      <c r="BC17" s="10" t="s">
        <v>201</v>
      </c>
      <c r="BD17" s="10" t="str">
        <f>VLOOKUP('data cleaned'!DR17,'Keys '!$G$36:$H$40,2,FALSE)</f>
        <v xml:space="preserve">Different instruments </v>
      </c>
      <c r="BE17" s="10" t="s">
        <v>202</v>
      </c>
      <c r="BF17" s="10" t="str">
        <f>VLOOKUP('data cleaned'!DT17,'Keys '!$G$43:$H$47,2,FALSE)</f>
        <v>AI suggestions</v>
      </c>
      <c r="BG17" s="10" t="s">
        <v>203</v>
      </c>
      <c r="BH17" s="10"/>
    </row>
    <row r="18" spans="1:60" x14ac:dyDescent="0.2">
      <c r="A18" s="10" t="s">
        <v>248</v>
      </c>
      <c r="B18" s="10">
        <v>20</v>
      </c>
      <c r="C18" s="10" t="s">
        <v>92</v>
      </c>
      <c r="D18" s="10" t="s">
        <v>204</v>
      </c>
      <c r="E18" s="10" t="s">
        <v>258</v>
      </c>
      <c r="F18" s="10">
        <v>2</v>
      </c>
      <c r="G18" s="21">
        <v>4.25</v>
      </c>
      <c r="H18" s="21">
        <v>5</v>
      </c>
      <c r="I18" s="21">
        <v>2.4</v>
      </c>
      <c r="J18" s="21">
        <v>3.5</v>
      </c>
      <c r="K18" s="21">
        <v>3.5</v>
      </c>
      <c r="L18" s="10" t="s">
        <v>294</v>
      </c>
      <c r="M18" s="22">
        <v>3.5</v>
      </c>
      <c r="N18" s="22">
        <v>3.67</v>
      </c>
      <c r="O18" s="22">
        <v>3.88</v>
      </c>
      <c r="P18" s="22">
        <v>4.88</v>
      </c>
      <c r="Q18" s="21">
        <v>2.6666666666666665</v>
      </c>
      <c r="R18" s="21">
        <v>3</v>
      </c>
      <c r="S18" s="21">
        <v>3.3333333333333335</v>
      </c>
      <c r="T18" s="21">
        <v>4</v>
      </c>
      <c r="U18" s="21">
        <v>3.25</v>
      </c>
      <c r="V18" s="10">
        <v>7</v>
      </c>
      <c r="W18" s="10">
        <v>5</v>
      </c>
      <c r="X18" s="10">
        <v>7</v>
      </c>
      <c r="Y18" s="10">
        <v>6</v>
      </c>
      <c r="Z18" s="10">
        <v>3</v>
      </c>
      <c r="AA18" s="10">
        <v>3</v>
      </c>
      <c r="AB18" s="10">
        <v>5</v>
      </c>
      <c r="AC18" s="10">
        <v>8</v>
      </c>
      <c r="AD18" s="10">
        <v>8</v>
      </c>
      <c r="AE18" s="10">
        <v>7</v>
      </c>
      <c r="AF18" s="10">
        <v>7</v>
      </c>
      <c r="AG18" s="10">
        <f>10 - 'data cleaned'!BQ18</f>
        <v>7</v>
      </c>
      <c r="AH18" s="10">
        <v>5</v>
      </c>
      <c r="AI18" s="10">
        <v>3</v>
      </c>
      <c r="AJ18" s="10">
        <f>10 - 'data cleaned'!BT18</f>
        <v>3</v>
      </c>
      <c r="AK18" s="10">
        <f>10-'data cleaned'!BU18</f>
        <v>7</v>
      </c>
      <c r="AL18" s="10">
        <f>COUNTIF('data cleaned'!BV18:CA18,"Reflect on my current creative process.")</f>
        <v>2</v>
      </c>
      <c r="AM18" s="10">
        <f>COUNTIF('data cleaned'!BV18:CA18,"Reflect on and learn new things about myself.")</f>
        <v>1</v>
      </c>
      <c r="AN18" s="10">
        <f>COUNTIF('data cleaned'!BV18:CA18,"Reflect on ideas which I tested out whilst using the system.")</f>
        <v>3</v>
      </c>
      <c r="AO18" s="10">
        <f>COUNTIF('data cleaned'!BV18:CA18,"Reflect on my past experiences.")</f>
        <v>0</v>
      </c>
      <c r="AP18" s="10">
        <v>5</v>
      </c>
      <c r="AQ18" s="10">
        <v>8</v>
      </c>
      <c r="AR18" s="10">
        <v>3</v>
      </c>
      <c r="AS18" s="10">
        <v>7</v>
      </c>
      <c r="AT18" s="10">
        <v>6</v>
      </c>
      <c r="AU18" s="10">
        <v>7</v>
      </c>
      <c r="AV18" s="10">
        <v>8</v>
      </c>
      <c r="AW18" s="10">
        <v>7</v>
      </c>
      <c r="AX18" s="10">
        <v>7</v>
      </c>
      <c r="AY18" s="10">
        <v>7</v>
      </c>
      <c r="AZ18" s="10">
        <v>3</v>
      </c>
      <c r="BA18" s="10">
        <v>5</v>
      </c>
      <c r="BB18" s="10" t="str">
        <f>VLOOKUP('data cleaned'!DP18,'Keys '!$G$29:$H$33,2,FALSE)</f>
        <v>Flying Blocks</v>
      </c>
      <c r="BC18" s="10" t="s">
        <v>207</v>
      </c>
      <c r="BD18" s="10" t="str">
        <f>VLOOKUP('data cleaned'!DR18,'Keys '!$G$36:$H$40,2,FALSE)</f>
        <v>AI suggestions</v>
      </c>
      <c r="BE18" s="10" t="s">
        <v>208</v>
      </c>
      <c r="BF18" s="10" t="str">
        <f>VLOOKUP('data cleaned'!DT18,'Keys '!$G$43:$H$47,2,FALSE)</f>
        <v xml:space="preserve">Different instruments </v>
      </c>
      <c r="BG18" s="10" t="s">
        <v>209</v>
      </c>
      <c r="BH18" s="10"/>
    </row>
    <row r="19" spans="1:60" x14ac:dyDescent="0.2">
      <c r="A19" s="10" t="s">
        <v>249</v>
      </c>
      <c r="B19" s="10">
        <v>21</v>
      </c>
      <c r="C19" s="10" t="s">
        <v>139</v>
      </c>
      <c r="D19" s="10" t="s">
        <v>257</v>
      </c>
      <c r="E19" s="10" t="s">
        <v>191</v>
      </c>
      <c r="F19" s="10">
        <v>3</v>
      </c>
      <c r="G19" s="21">
        <v>2.75</v>
      </c>
      <c r="H19" s="21">
        <v>5.5</v>
      </c>
      <c r="I19" s="21">
        <v>1.2</v>
      </c>
      <c r="J19" s="21">
        <v>3.5</v>
      </c>
      <c r="K19" s="21">
        <v>2.9444444444444402</v>
      </c>
      <c r="L19" s="10" t="s">
        <v>120</v>
      </c>
      <c r="M19" s="22">
        <v>4.5</v>
      </c>
      <c r="N19" s="22">
        <v>3.83</v>
      </c>
      <c r="O19" s="22">
        <v>3.63</v>
      </c>
      <c r="P19" s="22">
        <v>5.19</v>
      </c>
      <c r="Q19" s="21">
        <v>4.333333333333333</v>
      </c>
      <c r="R19" s="21">
        <v>3.6666666666666665</v>
      </c>
      <c r="S19" s="21">
        <v>3.6666666666666665</v>
      </c>
      <c r="T19" s="21">
        <v>4.333333333333333</v>
      </c>
      <c r="U19" s="21">
        <v>4</v>
      </c>
      <c r="V19" s="10">
        <v>7</v>
      </c>
      <c r="W19" s="10">
        <v>8</v>
      </c>
      <c r="X19" s="10">
        <v>7</v>
      </c>
      <c r="Y19" s="10">
        <v>7</v>
      </c>
      <c r="Z19" s="10">
        <v>4</v>
      </c>
      <c r="AA19" s="10">
        <v>5</v>
      </c>
      <c r="AB19" s="10">
        <v>6</v>
      </c>
      <c r="AC19" s="10">
        <v>2</v>
      </c>
      <c r="AD19" s="10">
        <v>7</v>
      </c>
      <c r="AE19" s="10">
        <v>7</v>
      </c>
      <c r="AF19" s="10">
        <v>7</v>
      </c>
      <c r="AG19" s="10">
        <f>10 - 'data cleaned'!BQ19</f>
        <v>6</v>
      </c>
      <c r="AH19" s="10">
        <v>7</v>
      </c>
      <c r="AI19" s="10">
        <v>7</v>
      </c>
      <c r="AJ19" s="10">
        <f>10 - 'data cleaned'!BT19</f>
        <v>10</v>
      </c>
      <c r="AK19" s="10">
        <f>10-'data cleaned'!BU19</f>
        <v>7</v>
      </c>
      <c r="AL19" s="10">
        <f>COUNTIF('data cleaned'!BV19:CA19,"Reflect on my current creative process.")</f>
        <v>2</v>
      </c>
      <c r="AM19" s="10">
        <f>COUNTIF('data cleaned'!BV19:CA19,"Reflect on and learn new things about myself.")</f>
        <v>0</v>
      </c>
      <c r="AN19" s="10">
        <f>COUNTIF('data cleaned'!BV19:CA19,"Reflect on ideas which I tested out whilst using the system.")</f>
        <v>3</v>
      </c>
      <c r="AO19" s="10">
        <f>COUNTIF('data cleaned'!BV19:CA19,"Reflect on my past experiences.")</f>
        <v>1</v>
      </c>
      <c r="AP19" s="10">
        <v>3</v>
      </c>
      <c r="AQ19" s="10">
        <v>7</v>
      </c>
      <c r="AR19" s="10">
        <v>0</v>
      </c>
      <c r="AS19" s="10">
        <v>7</v>
      </c>
      <c r="AT19" s="10">
        <v>6</v>
      </c>
      <c r="AU19" s="10">
        <v>7</v>
      </c>
      <c r="AV19" s="10">
        <v>8</v>
      </c>
      <c r="AW19" s="10">
        <v>8</v>
      </c>
      <c r="AX19" s="10">
        <v>6</v>
      </c>
      <c r="AY19" s="10">
        <v>7</v>
      </c>
      <c r="AZ19" s="10">
        <v>0</v>
      </c>
      <c r="BA19" s="10">
        <v>7</v>
      </c>
      <c r="BB19" s="10" t="str">
        <f>VLOOKUP('data cleaned'!DP19,'Keys '!$G$29:$H$33,2,FALSE)</f>
        <v>Flying Blocks</v>
      </c>
      <c r="BC19" s="10" t="s">
        <v>210</v>
      </c>
      <c r="BD19" s="10" t="str">
        <f>VLOOKUP('data cleaned'!DR19,'Keys '!$G$36:$H$40,2,FALSE)</f>
        <v xml:space="preserve">Different instruments </v>
      </c>
      <c r="BE19" s="10" t="s">
        <v>211</v>
      </c>
      <c r="BF19" s="10" t="str">
        <f>VLOOKUP('data cleaned'!DT19,'Keys '!$G$43:$H$47,2,FALSE)</f>
        <v>Levels of playback</v>
      </c>
      <c r="BG19" s="10" t="s">
        <v>212</v>
      </c>
      <c r="BH19" s="10"/>
    </row>
    <row r="20" spans="1:60" x14ac:dyDescent="0.2">
      <c r="A20" s="10" t="s">
        <v>250</v>
      </c>
      <c r="B20" s="10">
        <v>22</v>
      </c>
      <c r="C20" s="10" t="s">
        <v>139</v>
      </c>
      <c r="D20" s="10" t="s">
        <v>213</v>
      </c>
      <c r="E20" s="10" t="s">
        <v>191</v>
      </c>
      <c r="F20" s="10">
        <v>3</v>
      </c>
      <c r="G20" s="21">
        <v>4.25</v>
      </c>
      <c r="H20" s="21">
        <v>3.5</v>
      </c>
      <c r="I20" s="21">
        <v>2.6</v>
      </c>
      <c r="J20" s="21">
        <v>2.6666666666666701</v>
      </c>
      <c r="K20" s="21">
        <v>3.0555555555555598</v>
      </c>
      <c r="L20" s="10" t="s">
        <v>161</v>
      </c>
      <c r="M20" s="22">
        <v>2.83</v>
      </c>
      <c r="N20" s="22">
        <v>3.33</v>
      </c>
      <c r="O20" s="22">
        <v>3.63</v>
      </c>
      <c r="P20" s="22">
        <v>4.38</v>
      </c>
      <c r="Q20" s="21">
        <v>4.333333333333333</v>
      </c>
      <c r="R20" s="21">
        <v>4.333333333333333</v>
      </c>
      <c r="S20" s="21">
        <v>3</v>
      </c>
      <c r="T20" s="21">
        <v>4.666666666666667</v>
      </c>
      <c r="U20" s="21">
        <v>4.083333333333333</v>
      </c>
      <c r="V20" s="10">
        <v>8</v>
      </c>
      <c r="W20" s="10">
        <v>9</v>
      </c>
      <c r="X20" s="10">
        <v>8</v>
      </c>
      <c r="Y20" s="10">
        <v>7</v>
      </c>
      <c r="Z20" s="10">
        <v>8</v>
      </c>
      <c r="AA20" s="10">
        <v>8</v>
      </c>
      <c r="AB20" s="10">
        <v>7</v>
      </c>
      <c r="AC20" s="10">
        <v>7</v>
      </c>
      <c r="AD20" s="10">
        <v>8</v>
      </c>
      <c r="AE20" s="10">
        <v>10</v>
      </c>
      <c r="AF20" s="10">
        <v>8</v>
      </c>
      <c r="AG20" s="10">
        <f>10 - 'data cleaned'!BQ20</f>
        <v>9</v>
      </c>
      <c r="AH20" s="10">
        <v>8</v>
      </c>
      <c r="AI20" s="10">
        <v>8</v>
      </c>
      <c r="AJ20" s="10">
        <f>10 - 'data cleaned'!BT20</f>
        <v>7</v>
      </c>
      <c r="AK20" s="10">
        <f>10-'data cleaned'!BU20</f>
        <v>2</v>
      </c>
      <c r="AL20" s="10">
        <f>COUNTIF('data cleaned'!BV20:CA20,"Reflect on my current creative process.")</f>
        <v>2</v>
      </c>
      <c r="AM20" s="10">
        <f>COUNTIF('data cleaned'!BV20:CA20,"Reflect on and learn new things about myself.")</f>
        <v>1</v>
      </c>
      <c r="AN20" s="10">
        <f>COUNTIF('data cleaned'!BV20:CA20,"Reflect on ideas which I tested out whilst using the system.")</f>
        <v>2</v>
      </c>
      <c r="AO20" s="10">
        <f>COUNTIF('data cleaned'!BV20:CA20,"Reflect on my past experiences.")</f>
        <v>1</v>
      </c>
      <c r="AP20" s="10">
        <v>9</v>
      </c>
      <c r="AQ20" s="10">
        <v>9</v>
      </c>
      <c r="AR20" s="10">
        <v>0</v>
      </c>
      <c r="AS20" s="10">
        <v>10</v>
      </c>
      <c r="AT20" s="10">
        <v>10</v>
      </c>
      <c r="AU20" s="10">
        <v>3</v>
      </c>
      <c r="AV20" s="10">
        <v>10</v>
      </c>
      <c r="AW20" s="10">
        <v>7</v>
      </c>
      <c r="AX20" s="10">
        <v>10</v>
      </c>
      <c r="AY20" s="10">
        <v>8</v>
      </c>
      <c r="AZ20" s="10">
        <v>0</v>
      </c>
      <c r="BA20" s="10">
        <v>9</v>
      </c>
      <c r="BB20" s="10" t="str">
        <f>VLOOKUP('data cleaned'!DP20,'Keys '!$G$29:$H$33,2,FALSE)</f>
        <v>Flashing play buttons</v>
      </c>
      <c r="BC20" s="10" t="s">
        <v>215</v>
      </c>
      <c r="BD20" s="10" t="str">
        <f>VLOOKUP('data cleaned'!DR20,'Keys '!$G$36:$H$40,2,FALSE)</f>
        <v>Levels of playback</v>
      </c>
      <c r="BE20" s="10" t="s">
        <v>216</v>
      </c>
      <c r="BF20" s="10" t="str">
        <f>VLOOKUP('data cleaned'!DT20,'Keys '!$G$43:$H$47,2,FALSE)</f>
        <v>AI suggestions</v>
      </c>
      <c r="BG20" s="10" t="s">
        <v>217</v>
      </c>
      <c r="BH20" s="10"/>
    </row>
    <row r="21" spans="1:60" x14ac:dyDescent="0.2">
      <c r="A21" s="10" t="s">
        <v>251</v>
      </c>
      <c r="B21" s="10">
        <v>21</v>
      </c>
      <c r="C21" s="10" t="s">
        <v>92</v>
      </c>
      <c r="D21" s="10" t="s">
        <v>218</v>
      </c>
      <c r="E21" s="10" t="s">
        <v>191</v>
      </c>
      <c r="F21" s="10">
        <v>3</v>
      </c>
      <c r="G21" s="21">
        <v>3</v>
      </c>
      <c r="H21" s="21">
        <v>3.5</v>
      </c>
      <c r="I21" s="21">
        <v>2.6</v>
      </c>
      <c r="J21" s="21">
        <v>3.8333333333333299</v>
      </c>
      <c r="K21" s="21">
        <v>3.3333333333333299</v>
      </c>
      <c r="L21" s="10" t="s">
        <v>120</v>
      </c>
      <c r="M21" s="22">
        <v>3.5</v>
      </c>
      <c r="N21" s="22">
        <v>3.17</v>
      </c>
      <c r="O21" s="22">
        <v>3.25</v>
      </c>
      <c r="P21" s="22">
        <v>4.38</v>
      </c>
      <c r="Q21" s="21">
        <v>3.3333333333333335</v>
      </c>
      <c r="R21" s="21">
        <v>3.3333333333333335</v>
      </c>
      <c r="S21" s="21">
        <v>3.6666666666666665</v>
      </c>
      <c r="T21" s="21">
        <v>4</v>
      </c>
      <c r="U21" s="21">
        <v>3.5833333333333335</v>
      </c>
      <c r="V21" s="10">
        <v>5</v>
      </c>
      <c r="W21" s="10">
        <v>5</v>
      </c>
      <c r="X21" s="10">
        <v>7</v>
      </c>
      <c r="Y21" s="10">
        <v>7</v>
      </c>
      <c r="Z21" s="10">
        <v>4</v>
      </c>
      <c r="AA21" s="10">
        <v>4</v>
      </c>
      <c r="AB21" s="10">
        <v>5</v>
      </c>
      <c r="AC21" s="10">
        <v>7</v>
      </c>
      <c r="AD21" s="10">
        <v>5</v>
      </c>
      <c r="AE21" s="10">
        <v>7</v>
      </c>
      <c r="AF21" s="10">
        <v>5</v>
      </c>
      <c r="AG21" s="10">
        <f>10 - 'data cleaned'!BQ21</f>
        <v>4</v>
      </c>
      <c r="AH21" s="10">
        <v>4</v>
      </c>
      <c r="AI21" s="10">
        <v>6</v>
      </c>
      <c r="AJ21" s="10">
        <f>10 - 'data cleaned'!BT21</f>
        <v>3</v>
      </c>
      <c r="AK21" s="10">
        <f>10-'data cleaned'!BU21</f>
        <v>6</v>
      </c>
      <c r="AL21" s="10">
        <f>COUNTIF('data cleaned'!BV21:CA21,"Reflect on my current creative process.")</f>
        <v>3</v>
      </c>
      <c r="AM21" s="10">
        <f>COUNTIF('data cleaned'!BV21:CA21,"Reflect on and learn new things about myself.")</f>
        <v>1</v>
      </c>
      <c r="AN21" s="10">
        <f>COUNTIF('data cleaned'!BV21:CA21,"Reflect on ideas which I tested out whilst using the system.")</f>
        <v>2</v>
      </c>
      <c r="AO21" s="10">
        <f>COUNTIF('data cleaned'!BV21:CA21,"Reflect on my past experiences.")</f>
        <v>0</v>
      </c>
      <c r="AP21" s="10">
        <v>6</v>
      </c>
      <c r="AQ21" s="10">
        <v>6</v>
      </c>
      <c r="AR21" s="10">
        <v>4</v>
      </c>
      <c r="AS21" s="10">
        <v>5</v>
      </c>
      <c r="AT21" s="10">
        <v>6</v>
      </c>
      <c r="AU21" s="10">
        <v>8</v>
      </c>
      <c r="AV21" s="10">
        <v>6</v>
      </c>
      <c r="AW21" s="10">
        <v>6</v>
      </c>
      <c r="AX21" s="10">
        <v>6</v>
      </c>
      <c r="AY21" s="10">
        <v>6</v>
      </c>
      <c r="AZ21" s="10">
        <v>3</v>
      </c>
      <c r="BA21" s="10">
        <v>7</v>
      </c>
      <c r="BB21" s="10" t="str">
        <f>VLOOKUP('data cleaned'!DP21,'Keys '!$G$29:$H$33,2,FALSE)</f>
        <v>Flying Blocks</v>
      </c>
      <c r="BC21" s="10" t="s">
        <v>219</v>
      </c>
      <c r="BD21" s="10" t="str">
        <f>VLOOKUP('data cleaned'!DR21,'Keys '!$G$36:$H$40,2,FALSE)</f>
        <v xml:space="preserve">Different instruments </v>
      </c>
      <c r="BE21" s="10" t="s">
        <v>220</v>
      </c>
      <c r="BF21" s="10" t="str">
        <f>VLOOKUP('data cleaned'!DT21,'Keys '!$G$43:$H$47,2,FALSE)</f>
        <v xml:space="preserve">Different instruments </v>
      </c>
      <c r="BG21" s="10" t="s">
        <v>221</v>
      </c>
      <c r="BH21" s="10"/>
    </row>
    <row r="22" spans="1:60" x14ac:dyDescent="0.2">
      <c r="A22" s="10" t="s">
        <v>252</v>
      </c>
      <c r="B22" s="10">
        <v>21</v>
      </c>
      <c r="C22" s="10" t="s">
        <v>92</v>
      </c>
      <c r="D22" s="10" t="s">
        <v>257</v>
      </c>
      <c r="E22" s="10" t="s">
        <v>191</v>
      </c>
      <c r="F22" s="10">
        <v>3</v>
      </c>
      <c r="G22" s="21">
        <v>2.75</v>
      </c>
      <c r="H22" s="21">
        <v>3</v>
      </c>
      <c r="I22" s="21">
        <v>2.2000000000000002</v>
      </c>
      <c r="J22" s="21">
        <v>3.5</v>
      </c>
      <c r="K22" s="21">
        <v>2.8888888888888902</v>
      </c>
      <c r="L22" s="10" t="s">
        <v>161</v>
      </c>
      <c r="M22" s="22">
        <v>3.33</v>
      </c>
      <c r="N22" s="22">
        <v>3.5</v>
      </c>
      <c r="O22" s="22">
        <v>4.13</v>
      </c>
      <c r="P22" s="22">
        <v>4.88</v>
      </c>
      <c r="Q22" s="21">
        <v>4</v>
      </c>
      <c r="R22" s="21">
        <v>3.6666666666666665</v>
      </c>
      <c r="S22" s="21">
        <v>3.6666666666666665</v>
      </c>
      <c r="T22" s="21">
        <v>3.6666666666666665</v>
      </c>
      <c r="U22" s="21">
        <v>3.75</v>
      </c>
      <c r="V22" s="10">
        <v>6</v>
      </c>
      <c r="W22" s="10">
        <v>8</v>
      </c>
      <c r="X22" s="10">
        <v>5</v>
      </c>
      <c r="Y22" s="10">
        <v>8</v>
      </c>
      <c r="Z22" s="10">
        <v>2</v>
      </c>
      <c r="AA22" s="10">
        <v>2</v>
      </c>
      <c r="AB22" s="10">
        <v>6</v>
      </c>
      <c r="AC22" s="10">
        <v>0</v>
      </c>
      <c r="AD22" s="10">
        <v>5</v>
      </c>
      <c r="AE22" s="10">
        <v>8</v>
      </c>
      <c r="AF22" s="10">
        <v>7</v>
      </c>
      <c r="AG22" s="10">
        <f>10 - 'data cleaned'!BQ22</f>
        <v>3</v>
      </c>
      <c r="AH22" s="10">
        <v>6</v>
      </c>
      <c r="AI22" s="10">
        <v>6</v>
      </c>
      <c r="AJ22" s="10">
        <f>10 - 'data cleaned'!BT22</f>
        <v>4</v>
      </c>
      <c r="AK22" s="10">
        <f>10-'data cleaned'!BU22</f>
        <v>6</v>
      </c>
      <c r="AL22" s="10">
        <f>COUNTIF('data cleaned'!BV22:CA22,"Reflect on my current creative process.")</f>
        <v>2</v>
      </c>
      <c r="AM22" s="10">
        <f>COUNTIF('data cleaned'!BV22:CA22,"Reflect on and learn new things about myself.")</f>
        <v>1</v>
      </c>
      <c r="AN22" s="10">
        <f>COUNTIF('data cleaned'!BV22:CA22,"Reflect on ideas which I tested out whilst using the system.")</f>
        <v>3</v>
      </c>
      <c r="AO22" s="10">
        <f>COUNTIF('data cleaned'!BV22:CA22,"Reflect on my past experiences.")</f>
        <v>0</v>
      </c>
      <c r="AP22" s="10">
        <v>8</v>
      </c>
      <c r="AQ22" s="10">
        <v>6</v>
      </c>
      <c r="AR22" s="10">
        <v>3</v>
      </c>
      <c r="AS22" s="10">
        <v>7</v>
      </c>
      <c r="AT22" s="10">
        <v>7</v>
      </c>
      <c r="AU22" s="10">
        <v>8</v>
      </c>
      <c r="AV22" s="10">
        <v>8</v>
      </c>
      <c r="AW22" s="10">
        <v>7</v>
      </c>
      <c r="AX22" s="10">
        <v>8</v>
      </c>
      <c r="AY22" s="10">
        <v>6</v>
      </c>
      <c r="AZ22" s="10">
        <v>4</v>
      </c>
      <c r="BA22" s="10">
        <v>7</v>
      </c>
      <c r="BB22" s="10" t="str">
        <f>VLOOKUP('data cleaned'!DP22,'Keys '!$G$29:$H$33,2,FALSE)</f>
        <v>Flying Blocks</v>
      </c>
      <c r="BC22" s="10" t="s">
        <v>223</v>
      </c>
      <c r="BD22" s="10" t="str">
        <f>VLOOKUP('data cleaned'!DR22,'Keys '!$G$36:$H$40,2,FALSE)</f>
        <v>Levels of playback</v>
      </c>
      <c r="BE22" s="10" t="s">
        <v>224</v>
      </c>
      <c r="BF22" s="10" t="str">
        <f>VLOOKUP('data cleaned'!DT22,'Keys '!$G$43:$H$47,2,FALSE)</f>
        <v xml:space="preserve">Different instruments </v>
      </c>
      <c r="BG22" s="10" t="s">
        <v>225</v>
      </c>
      <c r="BH22" s="10" t="s">
        <v>265</v>
      </c>
    </row>
    <row r="23" spans="1:60" x14ac:dyDescent="0.2">
      <c r="A23" s="10" t="s">
        <v>253</v>
      </c>
      <c r="B23" s="10">
        <v>20</v>
      </c>
      <c r="C23" s="10" t="s">
        <v>92</v>
      </c>
      <c r="D23" s="10" t="s">
        <v>257</v>
      </c>
      <c r="E23" s="10" t="s">
        <v>227</v>
      </c>
      <c r="F23" s="10">
        <v>3</v>
      </c>
      <c r="G23" s="21">
        <v>6</v>
      </c>
      <c r="H23" s="21">
        <v>4</v>
      </c>
      <c r="I23" s="21">
        <v>1.2</v>
      </c>
      <c r="J23" s="21">
        <v>5.8333333333333304</v>
      </c>
      <c r="K23" s="21">
        <v>4.2777777777777803</v>
      </c>
      <c r="L23" s="10" t="s">
        <v>120</v>
      </c>
      <c r="M23" s="22">
        <v>4</v>
      </c>
      <c r="N23" s="22">
        <v>3.5</v>
      </c>
      <c r="O23" s="22">
        <v>3.75</v>
      </c>
      <c r="P23" s="22">
        <v>4.9400000000000004</v>
      </c>
      <c r="Q23" s="21">
        <v>5</v>
      </c>
      <c r="R23" s="21">
        <v>4.666666666666667</v>
      </c>
      <c r="S23" s="21">
        <v>3.6666666666666665</v>
      </c>
      <c r="T23" s="21">
        <v>4</v>
      </c>
      <c r="U23" s="21">
        <v>4.333333333333333</v>
      </c>
      <c r="V23" s="10">
        <v>10</v>
      </c>
      <c r="W23" s="10">
        <v>7</v>
      </c>
      <c r="X23" s="10">
        <v>9</v>
      </c>
      <c r="Y23" s="10">
        <v>8</v>
      </c>
      <c r="Z23" s="10">
        <v>6</v>
      </c>
      <c r="AA23" s="10">
        <v>3</v>
      </c>
      <c r="AB23" s="10">
        <v>5</v>
      </c>
      <c r="AC23" s="10">
        <v>1</v>
      </c>
      <c r="AD23" s="10">
        <v>10</v>
      </c>
      <c r="AE23" s="10">
        <v>9</v>
      </c>
      <c r="AF23" s="10">
        <v>8</v>
      </c>
      <c r="AG23" s="10">
        <f>10 - 'data cleaned'!BQ23</f>
        <v>9</v>
      </c>
      <c r="AH23" s="10">
        <v>10</v>
      </c>
      <c r="AI23" s="10">
        <v>8</v>
      </c>
      <c r="AJ23" s="10">
        <f>10 - 'data cleaned'!BT23</f>
        <v>10</v>
      </c>
      <c r="AK23" s="10">
        <f>10-'data cleaned'!BU23</f>
        <v>10</v>
      </c>
      <c r="AL23" s="10">
        <f>COUNTIF('data cleaned'!BV23:CA23,"Reflect on my current creative process.")</f>
        <v>2</v>
      </c>
      <c r="AM23" s="10">
        <f>COUNTIF('data cleaned'!BV23:CA23,"Reflect on and learn new things about myself.")</f>
        <v>0</v>
      </c>
      <c r="AN23" s="10">
        <f>COUNTIF('data cleaned'!BV23:CA23,"Reflect on ideas which I tested out whilst using the system.")</f>
        <v>3</v>
      </c>
      <c r="AO23" s="10">
        <f>COUNTIF('data cleaned'!BV23:CA23,"Reflect on my past experiences.")</f>
        <v>1</v>
      </c>
      <c r="AP23" s="10">
        <v>8</v>
      </c>
      <c r="AQ23" s="10">
        <v>10</v>
      </c>
      <c r="AR23" s="10">
        <v>3</v>
      </c>
      <c r="AS23" s="10">
        <v>9</v>
      </c>
      <c r="AT23" s="10">
        <v>9</v>
      </c>
      <c r="AU23" s="10">
        <v>10</v>
      </c>
      <c r="AV23" s="10">
        <v>10</v>
      </c>
      <c r="AW23" s="10">
        <v>10</v>
      </c>
      <c r="AX23" s="10">
        <v>7</v>
      </c>
      <c r="AY23" s="10">
        <v>9</v>
      </c>
      <c r="AZ23" s="10">
        <v>0</v>
      </c>
      <c r="BA23" s="10">
        <v>10</v>
      </c>
      <c r="BB23" s="10" t="str">
        <f>VLOOKUP('data cleaned'!DP23,'Keys '!$G$29:$H$33,2,FALSE)</f>
        <v>Flying Blocks</v>
      </c>
      <c r="BC23" s="10" t="s">
        <v>228</v>
      </c>
      <c r="BD23" s="10" t="str">
        <f>VLOOKUP('data cleaned'!DR23,'Keys '!$G$36:$H$40,2,FALSE)</f>
        <v>Levels of playback</v>
      </c>
      <c r="BE23" s="10" t="s">
        <v>229</v>
      </c>
      <c r="BF23" s="10" t="str">
        <f>VLOOKUP('data cleaned'!DT23,'Keys '!$G$43:$H$47,2,FALSE)</f>
        <v xml:space="preserve">Different instruments </v>
      </c>
      <c r="BG23" s="10" t="s">
        <v>230</v>
      </c>
      <c r="BH23" s="10"/>
    </row>
    <row r="29" spans="1:60" x14ac:dyDescent="0.2">
      <c r="V29" s="3"/>
      <c r="W29" s="3"/>
      <c r="X29" s="3"/>
      <c r="Y29" s="3"/>
    </row>
    <row r="31" spans="1:60" x14ac:dyDescent="0.2">
      <c r="L3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7510-92A2-074F-8A52-DF9AEF9F6CEE}">
  <dimension ref="A1:AO24"/>
  <sheetViews>
    <sheetView zoomScale="83" workbookViewId="0">
      <selection activeCell="H13" sqref="H13"/>
    </sheetView>
  </sheetViews>
  <sheetFormatPr baseColWidth="10" defaultRowHeight="16" x14ac:dyDescent="0.2"/>
  <cols>
    <col min="1" max="37" width="10.83203125" style="10"/>
    <col min="38" max="41" width="6.33203125" style="10" bestFit="1" customWidth="1"/>
    <col min="42" max="16384" width="10.83203125" style="10"/>
  </cols>
  <sheetData>
    <row r="1" spans="1:41" ht="67" x14ac:dyDescent="0.2">
      <c r="A1" s="8" t="s">
        <v>339</v>
      </c>
      <c r="B1" s="8" t="s">
        <v>340</v>
      </c>
      <c r="C1" s="8" t="s">
        <v>347</v>
      </c>
      <c r="D1" s="8" t="s">
        <v>348</v>
      </c>
      <c r="E1" s="8" t="s">
        <v>341</v>
      </c>
      <c r="F1" s="8" t="s">
        <v>342</v>
      </c>
      <c r="G1" s="8" t="s">
        <v>349</v>
      </c>
      <c r="H1" s="8" t="s">
        <v>350</v>
      </c>
      <c r="I1" s="8" t="s">
        <v>343</v>
      </c>
      <c r="J1" s="8" t="s">
        <v>344</v>
      </c>
      <c r="K1" s="8" t="s">
        <v>351</v>
      </c>
      <c r="L1" s="8" t="s">
        <v>352</v>
      </c>
      <c r="M1" s="8" t="s">
        <v>345</v>
      </c>
      <c r="N1" s="8" t="s">
        <v>346</v>
      </c>
      <c r="O1" s="8" t="s">
        <v>353</v>
      </c>
      <c r="P1" s="8" t="s">
        <v>354</v>
      </c>
      <c r="Q1" s="8" t="s">
        <v>335</v>
      </c>
      <c r="R1" s="8" t="s">
        <v>336</v>
      </c>
      <c r="S1" s="8" t="s">
        <v>337</v>
      </c>
      <c r="T1" s="8" t="s">
        <v>338</v>
      </c>
      <c r="U1" s="8" t="s">
        <v>355</v>
      </c>
      <c r="V1" s="8" t="s">
        <v>357</v>
      </c>
      <c r="W1" s="8" t="s">
        <v>358</v>
      </c>
      <c r="X1" s="8" t="s">
        <v>359</v>
      </c>
      <c r="Y1" s="8" t="s">
        <v>356</v>
      </c>
      <c r="Z1" s="8" t="s">
        <v>360</v>
      </c>
      <c r="AA1" s="8"/>
      <c r="AB1" s="8"/>
      <c r="AC1" s="8"/>
      <c r="AD1" s="8"/>
      <c r="AE1" s="8"/>
      <c r="AF1" s="8"/>
      <c r="AG1" s="8"/>
      <c r="AH1" s="8"/>
      <c r="AI1" s="8"/>
      <c r="AJ1" s="8"/>
      <c r="AK1" s="8"/>
      <c r="AL1" s="8"/>
      <c r="AM1" s="8"/>
      <c r="AN1" s="8"/>
      <c r="AO1" s="8"/>
    </row>
    <row r="2" spans="1:41" x14ac:dyDescent="0.2">
      <c r="A2" s="10">
        <v>8</v>
      </c>
      <c r="B2" s="10">
        <v>3</v>
      </c>
      <c r="C2" s="10">
        <v>8</v>
      </c>
      <c r="D2" s="10">
        <v>7</v>
      </c>
      <c r="E2" s="10">
        <v>4</v>
      </c>
      <c r="F2" s="10">
        <v>5</v>
      </c>
      <c r="G2" s="10">
        <v>6</v>
      </c>
      <c r="H2" s="10">
        <v>5</v>
      </c>
      <c r="I2" s="10">
        <v>8</v>
      </c>
      <c r="J2" s="10">
        <v>8</v>
      </c>
      <c r="K2" s="10">
        <v>8</v>
      </c>
      <c r="L2" s="10">
        <v>8</v>
      </c>
      <c r="M2" s="10">
        <v>6</v>
      </c>
      <c r="N2" s="10">
        <v>7</v>
      </c>
      <c r="O2" s="10">
        <v>8</v>
      </c>
      <c r="P2" s="10">
        <v>8</v>
      </c>
      <c r="Q2" s="10">
        <v>3</v>
      </c>
      <c r="R2" s="10">
        <v>2</v>
      </c>
      <c r="S2" s="10">
        <v>1</v>
      </c>
      <c r="T2" s="10">
        <v>0</v>
      </c>
      <c r="U2" s="21">
        <f>AVERAGE(A2,C2,D2)</f>
        <v>7.666666666666667</v>
      </c>
      <c r="V2" s="21">
        <f>AVERAGE(E2,F2,G2)</f>
        <v>5</v>
      </c>
      <c r="W2" s="21">
        <f>AVERAGE(I2,J2,L2)</f>
        <v>8</v>
      </c>
      <c r="X2" s="21">
        <f>AVERAGE(M2,N2,O2)</f>
        <v>7</v>
      </c>
      <c r="Y2" s="21">
        <f>AVERAGE(U2:W2)</f>
        <v>6.8888888888888893</v>
      </c>
      <c r="Z2" s="21">
        <f>((U2*Q2)+(V2*R2)+(S2*W2)) / 6</f>
        <v>6.833333333333333</v>
      </c>
      <c r="AL2" s="23"/>
      <c r="AM2" s="23"/>
      <c r="AN2" s="23"/>
      <c r="AO2" s="23"/>
    </row>
    <row r="3" spans="1:41" x14ac:dyDescent="0.2">
      <c r="A3" s="10">
        <v>7</v>
      </c>
      <c r="B3" s="10">
        <v>2</v>
      </c>
      <c r="C3" s="10">
        <v>8</v>
      </c>
      <c r="D3" s="10">
        <v>7</v>
      </c>
      <c r="E3" s="10">
        <v>7</v>
      </c>
      <c r="F3" s="10">
        <v>1</v>
      </c>
      <c r="G3" s="10">
        <v>7</v>
      </c>
      <c r="H3" s="10">
        <v>7</v>
      </c>
      <c r="I3" s="10">
        <v>7</v>
      </c>
      <c r="J3" s="10">
        <v>7</v>
      </c>
      <c r="K3" s="10">
        <v>8</v>
      </c>
      <c r="L3" s="10">
        <v>8</v>
      </c>
      <c r="M3" s="10">
        <v>2</v>
      </c>
      <c r="N3" s="10">
        <v>0</v>
      </c>
      <c r="O3" s="10">
        <v>5</v>
      </c>
      <c r="P3" s="10">
        <v>9</v>
      </c>
      <c r="Q3" s="10">
        <v>1</v>
      </c>
      <c r="R3" s="10">
        <v>2</v>
      </c>
      <c r="S3" s="10">
        <v>3</v>
      </c>
      <c r="T3" s="10">
        <v>0</v>
      </c>
      <c r="U3" s="21">
        <f t="shared" ref="U3:U23" si="0">AVERAGE(A3,C3,D3)</f>
        <v>7.333333333333333</v>
      </c>
      <c r="V3" s="21">
        <f t="shared" ref="V3:V23" si="1">AVERAGE(E3,F3,G3)</f>
        <v>5</v>
      </c>
      <c r="W3" s="21">
        <f t="shared" ref="W3:W23" si="2">AVERAGE(I3,J3,L3)</f>
        <v>7.333333333333333</v>
      </c>
      <c r="X3" s="21">
        <f t="shared" ref="X3:X23" si="3">AVERAGE(M3,N3,O3)</f>
        <v>2.3333333333333335</v>
      </c>
      <c r="Y3" s="21">
        <f t="shared" ref="Y3:Y23" si="4">AVERAGE(U3:W3)</f>
        <v>6.5555555555555545</v>
      </c>
      <c r="Z3" s="21">
        <f t="shared" ref="Z3:Z23" si="5">((U3*Q3)+(V3*R3)+(S3*W3)) / 6</f>
        <v>6.5555555555555545</v>
      </c>
      <c r="AL3" s="23"/>
      <c r="AM3" s="23"/>
      <c r="AN3" s="23"/>
      <c r="AO3" s="23"/>
    </row>
    <row r="4" spans="1:41" x14ac:dyDescent="0.2">
      <c r="A4" s="10">
        <v>8</v>
      </c>
      <c r="B4" s="10">
        <v>8</v>
      </c>
      <c r="C4" s="10">
        <v>9</v>
      </c>
      <c r="D4" s="10">
        <v>8</v>
      </c>
      <c r="E4" s="10">
        <v>6</v>
      </c>
      <c r="F4" s="10">
        <v>9</v>
      </c>
      <c r="G4" s="10">
        <v>8</v>
      </c>
      <c r="H4" s="10">
        <v>7</v>
      </c>
      <c r="I4" s="10">
        <v>8</v>
      </c>
      <c r="J4" s="10">
        <v>9</v>
      </c>
      <c r="K4" s="10">
        <v>10</v>
      </c>
      <c r="L4" s="10">
        <v>8</v>
      </c>
      <c r="M4" s="10">
        <v>7</v>
      </c>
      <c r="N4" s="10">
        <v>10</v>
      </c>
      <c r="O4" s="10">
        <v>8</v>
      </c>
      <c r="P4" s="10">
        <v>8</v>
      </c>
      <c r="Q4" s="10">
        <v>3</v>
      </c>
      <c r="R4" s="10">
        <v>1</v>
      </c>
      <c r="S4" s="10">
        <v>2</v>
      </c>
      <c r="T4" s="10">
        <v>0</v>
      </c>
      <c r="U4" s="21">
        <f t="shared" si="0"/>
        <v>8.3333333333333339</v>
      </c>
      <c r="V4" s="21">
        <f t="shared" si="1"/>
        <v>7.666666666666667</v>
      </c>
      <c r="W4" s="21">
        <f t="shared" si="2"/>
        <v>8.3333333333333339</v>
      </c>
      <c r="X4" s="21">
        <f t="shared" si="3"/>
        <v>8.3333333333333339</v>
      </c>
      <c r="Y4" s="21">
        <f t="shared" si="4"/>
        <v>8.1111111111111125</v>
      </c>
      <c r="Z4" s="21">
        <f t="shared" si="5"/>
        <v>8.2222222222222214</v>
      </c>
      <c r="AL4" s="23"/>
      <c r="AM4" s="23"/>
      <c r="AN4" s="23"/>
      <c r="AO4" s="23"/>
    </row>
    <row r="5" spans="1:41" x14ac:dyDescent="0.2">
      <c r="A5" s="10">
        <v>6</v>
      </c>
      <c r="B5" s="10">
        <v>6</v>
      </c>
      <c r="C5" s="10">
        <v>7</v>
      </c>
      <c r="D5" s="10">
        <v>6</v>
      </c>
      <c r="E5" s="10">
        <v>6</v>
      </c>
      <c r="F5" s="10">
        <v>7</v>
      </c>
      <c r="G5" s="10">
        <v>7</v>
      </c>
      <c r="H5" s="10">
        <v>2</v>
      </c>
      <c r="I5" s="10">
        <v>7</v>
      </c>
      <c r="J5" s="10">
        <v>7</v>
      </c>
      <c r="K5" s="10">
        <v>6</v>
      </c>
      <c r="L5" s="10">
        <v>6</v>
      </c>
      <c r="M5" s="10">
        <v>6</v>
      </c>
      <c r="N5" s="10">
        <v>6</v>
      </c>
      <c r="O5" s="10">
        <v>6</v>
      </c>
      <c r="P5" s="10">
        <v>4</v>
      </c>
      <c r="Q5" s="10">
        <v>2</v>
      </c>
      <c r="R5" s="10">
        <v>2</v>
      </c>
      <c r="S5" s="10">
        <v>2</v>
      </c>
      <c r="T5" s="10">
        <v>0</v>
      </c>
      <c r="U5" s="21">
        <f t="shared" si="0"/>
        <v>6.333333333333333</v>
      </c>
      <c r="V5" s="21">
        <f t="shared" si="1"/>
        <v>6.666666666666667</v>
      </c>
      <c r="W5" s="21">
        <f t="shared" si="2"/>
        <v>6.666666666666667</v>
      </c>
      <c r="X5" s="21">
        <f t="shared" si="3"/>
        <v>6</v>
      </c>
      <c r="Y5" s="21">
        <f t="shared" si="4"/>
        <v>6.5555555555555562</v>
      </c>
      <c r="Z5" s="21">
        <f t="shared" si="5"/>
        <v>6.5555555555555562</v>
      </c>
      <c r="AL5" s="23"/>
      <c r="AM5" s="23"/>
      <c r="AN5" s="23"/>
      <c r="AO5" s="23"/>
    </row>
    <row r="6" spans="1:41" x14ac:dyDescent="0.2">
      <c r="A6" s="10">
        <v>7</v>
      </c>
      <c r="B6" s="10">
        <v>4</v>
      </c>
      <c r="C6" s="10">
        <v>8</v>
      </c>
      <c r="D6" s="10">
        <v>6</v>
      </c>
      <c r="E6" s="10">
        <v>2</v>
      </c>
      <c r="F6" s="10">
        <v>6</v>
      </c>
      <c r="G6" s="10">
        <v>5</v>
      </c>
      <c r="H6" s="10">
        <v>7</v>
      </c>
      <c r="I6" s="10">
        <v>8</v>
      </c>
      <c r="J6" s="10">
        <v>7</v>
      </c>
      <c r="K6" s="10">
        <v>7</v>
      </c>
      <c r="L6" s="10">
        <v>8</v>
      </c>
      <c r="M6" s="10">
        <v>7</v>
      </c>
      <c r="N6" s="10">
        <v>2</v>
      </c>
      <c r="O6" s="10">
        <v>4</v>
      </c>
      <c r="P6" s="10">
        <v>4</v>
      </c>
      <c r="Q6" s="10">
        <v>2</v>
      </c>
      <c r="R6" s="10">
        <v>1</v>
      </c>
      <c r="S6" s="10">
        <v>3</v>
      </c>
      <c r="T6" s="10">
        <v>0</v>
      </c>
      <c r="U6" s="21">
        <f t="shared" si="0"/>
        <v>7</v>
      </c>
      <c r="V6" s="21">
        <f t="shared" si="1"/>
        <v>4.333333333333333</v>
      </c>
      <c r="W6" s="21">
        <f t="shared" si="2"/>
        <v>7.666666666666667</v>
      </c>
      <c r="X6" s="21">
        <f t="shared" si="3"/>
        <v>4.333333333333333</v>
      </c>
      <c r="Y6" s="21">
        <f t="shared" si="4"/>
        <v>6.333333333333333</v>
      </c>
      <c r="Z6" s="21">
        <f t="shared" si="5"/>
        <v>6.8888888888888884</v>
      </c>
      <c r="AL6" s="23"/>
      <c r="AM6" s="23"/>
      <c r="AN6" s="23"/>
      <c r="AO6" s="23"/>
    </row>
    <row r="7" spans="1:41" x14ac:dyDescent="0.2">
      <c r="A7" s="10">
        <v>7</v>
      </c>
      <c r="B7" s="10">
        <v>8</v>
      </c>
      <c r="C7" s="10">
        <v>9</v>
      </c>
      <c r="D7" s="10">
        <v>7</v>
      </c>
      <c r="E7" s="10">
        <v>6</v>
      </c>
      <c r="F7" s="10">
        <v>7</v>
      </c>
      <c r="G7" s="10">
        <v>9</v>
      </c>
      <c r="H7" s="10">
        <v>4</v>
      </c>
      <c r="I7" s="10">
        <v>10</v>
      </c>
      <c r="J7" s="10">
        <v>8</v>
      </c>
      <c r="K7" s="10">
        <v>7</v>
      </c>
      <c r="L7" s="10">
        <v>10</v>
      </c>
      <c r="M7" s="10">
        <v>8</v>
      </c>
      <c r="N7" s="10">
        <v>8</v>
      </c>
      <c r="O7" s="10">
        <v>7</v>
      </c>
      <c r="P7" s="10">
        <v>7</v>
      </c>
      <c r="Q7" s="10">
        <v>2</v>
      </c>
      <c r="R7" s="10">
        <v>1</v>
      </c>
      <c r="S7" s="10">
        <v>3</v>
      </c>
      <c r="T7" s="10">
        <v>0</v>
      </c>
      <c r="U7" s="21">
        <f t="shared" si="0"/>
        <v>7.666666666666667</v>
      </c>
      <c r="V7" s="21">
        <f t="shared" si="1"/>
        <v>7.333333333333333</v>
      </c>
      <c r="W7" s="21">
        <f t="shared" si="2"/>
        <v>9.3333333333333339</v>
      </c>
      <c r="X7" s="21">
        <f t="shared" si="3"/>
        <v>7.666666666666667</v>
      </c>
      <c r="Y7" s="21">
        <f t="shared" si="4"/>
        <v>8.1111111111111125</v>
      </c>
      <c r="Z7" s="21">
        <f t="shared" si="5"/>
        <v>8.4444444444444446</v>
      </c>
      <c r="AL7" s="23"/>
      <c r="AM7" s="23"/>
      <c r="AN7" s="23"/>
      <c r="AO7" s="23"/>
    </row>
    <row r="8" spans="1:41" x14ac:dyDescent="0.2">
      <c r="A8" s="10">
        <v>6</v>
      </c>
      <c r="B8" s="10">
        <v>5</v>
      </c>
      <c r="C8" s="10">
        <v>8</v>
      </c>
      <c r="D8" s="10">
        <v>8</v>
      </c>
      <c r="E8" s="10">
        <v>5</v>
      </c>
      <c r="F8" s="10">
        <v>8</v>
      </c>
      <c r="G8" s="10">
        <v>7</v>
      </c>
      <c r="H8" s="10">
        <v>4</v>
      </c>
      <c r="I8" s="10">
        <v>7</v>
      </c>
      <c r="J8" s="10">
        <v>9</v>
      </c>
      <c r="K8" s="10">
        <v>6</v>
      </c>
      <c r="L8" s="10">
        <v>7</v>
      </c>
      <c r="M8" s="10">
        <v>6</v>
      </c>
      <c r="N8" s="10">
        <v>8</v>
      </c>
      <c r="O8" s="10">
        <v>8</v>
      </c>
      <c r="P8" s="10">
        <v>7</v>
      </c>
      <c r="Q8" s="10">
        <v>1</v>
      </c>
      <c r="R8" s="10">
        <v>0</v>
      </c>
      <c r="S8" s="10">
        <v>3</v>
      </c>
      <c r="T8" s="10">
        <v>2</v>
      </c>
      <c r="U8" s="21">
        <f t="shared" si="0"/>
        <v>7.333333333333333</v>
      </c>
      <c r="V8" s="21">
        <f t="shared" si="1"/>
        <v>6.666666666666667</v>
      </c>
      <c r="W8" s="21">
        <f t="shared" si="2"/>
        <v>7.666666666666667</v>
      </c>
      <c r="X8" s="21">
        <f t="shared" si="3"/>
        <v>7.333333333333333</v>
      </c>
      <c r="Y8" s="21">
        <f t="shared" si="4"/>
        <v>7.2222222222222223</v>
      </c>
      <c r="Z8" s="21">
        <f t="shared" si="5"/>
        <v>5.0555555555555554</v>
      </c>
      <c r="AL8" s="23"/>
      <c r="AM8" s="23"/>
      <c r="AN8" s="23"/>
      <c r="AO8" s="23"/>
    </row>
    <row r="9" spans="1:41" x14ac:dyDescent="0.2">
      <c r="A9" s="10">
        <v>8</v>
      </c>
      <c r="B9" s="10">
        <v>8</v>
      </c>
      <c r="C9" s="10">
        <v>8</v>
      </c>
      <c r="D9" s="10">
        <v>8</v>
      </c>
      <c r="E9" s="10">
        <v>6</v>
      </c>
      <c r="F9" s="10">
        <v>7</v>
      </c>
      <c r="G9" s="10">
        <v>7</v>
      </c>
      <c r="H9" s="10">
        <v>8</v>
      </c>
      <c r="I9" s="10">
        <v>8</v>
      </c>
      <c r="J9" s="10">
        <v>7</v>
      </c>
      <c r="K9" s="10">
        <v>6</v>
      </c>
      <c r="L9" s="10">
        <v>3</v>
      </c>
      <c r="M9" s="10">
        <v>8</v>
      </c>
      <c r="N9" s="10">
        <v>7</v>
      </c>
      <c r="O9" s="10">
        <v>7</v>
      </c>
      <c r="P9" s="10">
        <v>8</v>
      </c>
      <c r="Q9" s="10">
        <v>3</v>
      </c>
      <c r="R9" s="10">
        <v>2</v>
      </c>
      <c r="S9" s="10">
        <v>1</v>
      </c>
      <c r="T9" s="10">
        <v>0</v>
      </c>
      <c r="U9" s="21">
        <f t="shared" si="0"/>
        <v>8</v>
      </c>
      <c r="V9" s="21">
        <f t="shared" si="1"/>
        <v>6.666666666666667</v>
      </c>
      <c r="W9" s="21">
        <f t="shared" si="2"/>
        <v>6</v>
      </c>
      <c r="X9" s="21">
        <f t="shared" si="3"/>
        <v>7.333333333333333</v>
      </c>
      <c r="Y9" s="21">
        <f t="shared" si="4"/>
        <v>6.8888888888888893</v>
      </c>
      <c r="Z9" s="21">
        <f t="shared" si="5"/>
        <v>7.2222222222222223</v>
      </c>
      <c r="AL9" s="23"/>
      <c r="AM9" s="23"/>
      <c r="AN9" s="23"/>
      <c r="AO9" s="23"/>
    </row>
    <row r="10" spans="1:41" x14ac:dyDescent="0.2">
      <c r="A10" s="10">
        <v>4</v>
      </c>
      <c r="B10" s="10">
        <v>7</v>
      </c>
      <c r="C10" s="10">
        <v>4</v>
      </c>
      <c r="D10" s="10">
        <v>6</v>
      </c>
      <c r="E10" s="10">
        <v>5</v>
      </c>
      <c r="F10" s="10">
        <v>3</v>
      </c>
      <c r="G10" s="10">
        <v>8</v>
      </c>
      <c r="H10" s="10">
        <v>3</v>
      </c>
      <c r="I10" s="10">
        <v>4</v>
      </c>
      <c r="J10" s="10">
        <v>5</v>
      </c>
      <c r="K10" s="10">
        <v>7</v>
      </c>
      <c r="L10" s="10">
        <v>6</v>
      </c>
      <c r="M10" s="10">
        <v>7</v>
      </c>
      <c r="N10" s="10">
        <v>8</v>
      </c>
      <c r="O10" s="10">
        <v>7</v>
      </c>
      <c r="P10" s="10">
        <v>5</v>
      </c>
      <c r="Q10" s="10">
        <v>2</v>
      </c>
      <c r="R10" s="10">
        <v>0</v>
      </c>
      <c r="S10" s="10">
        <v>3</v>
      </c>
      <c r="T10" s="10">
        <v>1</v>
      </c>
      <c r="U10" s="21">
        <f t="shared" si="0"/>
        <v>4.666666666666667</v>
      </c>
      <c r="V10" s="21">
        <f t="shared" si="1"/>
        <v>5.333333333333333</v>
      </c>
      <c r="W10" s="21">
        <f t="shared" si="2"/>
        <v>5</v>
      </c>
      <c r="X10" s="21">
        <f t="shared" si="3"/>
        <v>7.333333333333333</v>
      </c>
      <c r="Y10" s="21">
        <f t="shared" si="4"/>
        <v>5</v>
      </c>
      <c r="Z10" s="21">
        <f t="shared" si="5"/>
        <v>4.0555555555555562</v>
      </c>
      <c r="AL10" s="23"/>
      <c r="AM10" s="23"/>
      <c r="AN10" s="23"/>
      <c r="AO10" s="23"/>
    </row>
    <row r="11" spans="1:41" x14ac:dyDescent="0.2">
      <c r="A11" s="10">
        <v>3</v>
      </c>
      <c r="B11" s="10">
        <v>6</v>
      </c>
      <c r="C11" s="10">
        <v>6</v>
      </c>
      <c r="D11" s="10">
        <v>3</v>
      </c>
      <c r="E11" s="10">
        <v>1</v>
      </c>
      <c r="F11" s="10">
        <v>1</v>
      </c>
      <c r="G11" s="10">
        <v>3</v>
      </c>
      <c r="H11" s="10">
        <v>1</v>
      </c>
      <c r="I11" s="10">
        <v>7</v>
      </c>
      <c r="J11" s="10">
        <v>4</v>
      </c>
      <c r="K11" s="10">
        <v>6</v>
      </c>
      <c r="L11" s="10">
        <v>6</v>
      </c>
      <c r="M11" s="10">
        <v>6</v>
      </c>
      <c r="N11" s="10">
        <v>6</v>
      </c>
      <c r="O11" s="10">
        <v>5</v>
      </c>
      <c r="P11" s="10">
        <v>3</v>
      </c>
      <c r="Q11" s="10">
        <v>2</v>
      </c>
      <c r="R11" s="10">
        <v>0</v>
      </c>
      <c r="S11" s="10">
        <v>3</v>
      </c>
      <c r="T11" s="10">
        <v>1</v>
      </c>
      <c r="U11" s="21">
        <f t="shared" si="0"/>
        <v>4</v>
      </c>
      <c r="V11" s="21">
        <f t="shared" si="1"/>
        <v>1.6666666666666667</v>
      </c>
      <c r="W11" s="21">
        <f t="shared" si="2"/>
        <v>5.666666666666667</v>
      </c>
      <c r="X11" s="21">
        <f t="shared" si="3"/>
        <v>5.666666666666667</v>
      </c>
      <c r="Y11" s="21">
        <f t="shared" si="4"/>
        <v>3.7777777777777781</v>
      </c>
      <c r="Z11" s="21">
        <f t="shared" si="5"/>
        <v>4.166666666666667</v>
      </c>
      <c r="AL11" s="23"/>
      <c r="AM11" s="23"/>
      <c r="AN11" s="23"/>
      <c r="AO11" s="23"/>
    </row>
    <row r="12" spans="1:41" x14ac:dyDescent="0.2">
      <c r="A12" s="10">
        <v>5</v>
      </c>
      <c r="B12" s="10">
        <v>3</v>
      </c>
      <c r="C12" s="10">
        <v>7</v>
      </c>
      <c r="D12" s="10">
        <v>10</v>
      </c>
      <c r="E12" s="10">
        <v>6</v>
      </c>
      <c r="F12" s="10">
        <v>5</v>
      </c>
      <c r="G12" s="10">
        <v>7</v>
      </c>
      <c r="H12" s="10">
        <v>6</v>
      </c>
      <c r="I12" s="10">
        <v>7</v>
      </c>
      <c r="J12" s="10">
        <v>9</v>
      </c>
      <c r="K12" s="10">
        <v>8</v>
      </c>
      <c r="L12" s="10">
        <v>3</v>
      </c>
      <c r="M12" s="10">
        <v>7</v>
      </c>
      <c r="N12" s="10">
        <v>9</v>
      </c>
      <c r="O12" s="10">
        <v>8</v>
      </c>
      <c r="P12" s="10">
        <v>8</v>
      </c>
      <c r="Q12" s="10">
        <v>2</v>
      </c>
      <c r="R12" s="10">
        <v>1</v>
      </c>
      <c r="S12" s="10">
        <v>3</v>
      </c>
      <c r="T12" s="10">
        <v>0</v>
      </c>
      <c r="U12" s="21">
        <f t="shared" si="0"/>
        <v>7.333333333333333</v>
      </c>
      <c r="V12" s="21">
        <f t="shared" si="1"/>
        <v>6</v>
      </c>
      <c r="W12" s="21">
        <f t="shared" si="2"/>
        <v>6.333333333333333</v>
      </c>
      <c r="X12" s="21">
        <f t="shared" si="3"/>
        <v>8</v>
      </c>
      <c r="Y12" s="21">
        <f t="shared" si="4"/>
        <v>6.5555555555555545</v>
      </c>
      <c r="Z12" s="21">
        <f t="shared" si="5"/>
        <v>6.6111111111111107</v>
      </c>
      <c r="AL12" s="23"/>
      <c r="AM12" s="23"/>
      <c r="AN12" s="23"/>
      <c r="AO12" s="23"/>
    </row>
    <row r="13" spans="1:41" x14ac:dyDescent="0.2">
      <c r="A13" s="10">
        <v>9</v>
      </c>
      <c r="B13" s="10">
        <v>9</v>
      </c>
      <c r="C13" s="10">
        <v>9</v>
      </c>
      <c r="D13" s="10">
        <v>9</v>
      </c>
      <c r="E13" s="10">
        <v>7</v>
      </c>
      <c r="F13" s="10">
        <v>8</v>
      </c>
      <c r="G13" s="10">
        <v>9</v>
      </c>
      <c r="H13" s="10">
        <v>4</v>
      </c>
      <c r="I13" s="10">
        <v>9</v>
      </c>
      <c r="J13" s="10">
        <v>9</v>
      </c>
      <c r="K13" s="10">
        <v>9</v>
      </c>
      <c r="L13" s="10">
        <v>8</v>
      </c>
      <c r="M13" s="10">
        <v>8</v>
      </c>
      <c r="N13" s="10">
        <v>8</v>
      </c>
      <c r="O13" s="10">
        <v>7</v>
      </c>
      <c r="P13" s="10">
        <v>7</v>
      </c>
      <c r="Q13" s="10">
        <v>3</v>
      </c>
      <c r="R13" s="10">
        <v>1</v>
      </c>
      <c r="S13" s="10">
        <v>2</v>
      </c>
      <c r="T13" s="10">
        <v>0</v>
      </c>
      <c r="U13" s="21">
        <f t="shared" si="0"/>
        <v>9</v>
      </c>
      <c r="V13" s="21">
        <f t="shared" si="1"/>
        <v>8</v>
      </c>
      <c r="W13" s="21">
        <f t="shared" si="2"/>
        <v>8.6666666666666661</v>
      </c>
      <c r="X13" s="21">
        <f t="shared" si="3"/>
        <v>7.666666666666667</v>
      </c>
      <c r="Y13" s="21">
        <f t="shared" si="4"/>
        <v>8.5555555555555554</v>
      </c>
      <c r="Z13" s="21">
        <f t="shared" si="5"/>
        <v>8.7222222222222214</v>
      </c>
      <c r="AL13" s="23"/>
      <c r="AM13" s="23"/>
      <c r="AN13" s="23"/>
      <c r="AO13" s="23"/>
    </row>
    <row r="14" spans="1:41" x14ac:dyDescent="0.2">
      <c r="A14" s="10">
        <v>6</v>
      </c>
      <c r="B14" s="10">
        <v>6</v>
      </c>
      <c r="C14" s="10">
        <v>6</v>
      </c>
      <c r="D14" s="10">
        <v>5</v>
      </c>
      <c r="E14" s="10">
        <v>5</v>
      </c>
      <c r="F14" s="10">
        <v>5</v>
      </c>
      <c r="G14" s="10">
        <v>6</v>
      </c>
      <c r="H14" s="10">
        <v>5</v>
      </c>
      <c r="I14" s="10">
        <v>6</v>
      </c>
      <c r="J14" s="10">
        <v>4</v>
      </c>
      <c r="K14" s="10">
        <v>5</v>
      </c>
      <c r="L14" s="10">
        <v>5</v>
      </c>
      <c r="M14" s="10">
        <v>5</v>
      </c>
      <c r="N14" s="10">
        <v>6</v>
      </c>
      <c r="O14" s="10">
        <v>5</v>
      </c>
      <c r="P14" s="10">
        <v>5</v>
      </c>
      <c r="Q14" s="10">
        <v>2</v>
      </c>
      <c r="R14" s="10">
        <v>1</v>
      </c>
      <c r="S14" s="10">
        <v>3</v>
      </c>
      <c r="T14" s="10">
        <v>0</v>
      </c>
      <c r="U14" s="21">
        <f t="shared" si="0"/>
        <v>5.666666666666667</v>
      </c>
      <c r="V14" s="21">
        <f t="shared" si="1"/>
        <v>5.333333333333333</v>
      </c>
      <c r="W14" s="21">
        <f t="shared" si="2"/>
        <v>5</v>
      </c>
      <c r="X14" s="21">
        <f t="shared" si="3"/>
        <v>5.333333333333333</v>
      </c>
      <c r="Y14" s="21">
        <f t="shared" si="4"/>
        <v>5.333333333333333</v>
      </c>
      <c r="Z14" s="21">
        <f t="shared" si="5"/>
        <v>5.2777777777777777</v>
      </c>
      <c r="AL14" s="23"/>
      <c r="AM14" s="23"/>
      <c r="AN14" s="23"/>
      <c r="AO14" s="23"/>
    </row>
    <row r="15" spans="1:41" x14ac:dyDescent="0.2">
      <c r="A15" s="10">
        <v>9</v>
      </c>
      <c r="B15" s="10">
        <v>7</v>
      </c>
      <c r="C15" s="10">
        <v>6</v>
      </c>
      <c r="D15" s="10">
        <v>8</v>
      </c>
      <c r="E15" s="10">
        <v>9</v>
      </c>
      <c r="F15" s="10">
        <v>7</v>
      </c>
      <c r="G15" s="10">
        <v>6</v>
      </c>
      <c r="H15" s="10">
        <v>6</v>
      </c>
      <c r="I15" s="10">
        <v>8</v>
      </c>
      <c r="J15" s="10">
        <v>8</v>
      </c>
      <c r="K15" s="10">
        <v>8</v>
      </c>
      <c r="L15" s="10">
        <v>1</v>
      </c>
      <c r="M15" s="10">
        <v>6</v>
      </c>
      <c r="N15" s="10">
        <v>7</v>
      </c>
      <c r="O15" s="10">
        <v>1</v>
      </c>
      <c r="P15" s="10">
        <v>4</v>
      </c>
      <c r="Q15" s="10">
        <v>1</v>
      </c>
      <c r="R15" s="10">
        <v>3</v>
      </c>
      <c r="S15" s="10">
        <v>2</v>
      </c>
      <c r="T15" s="10">
        <v>0</v>
      </c>
      <c r="U15" s="21">
        <f t="shared" si="0"/>
        <v>7.666666666666667</v>
      </c>
      <c r="V15" s="21">
        <f t="shared" si="1"/>
        <v>7.333333333333333</v>
      </c>
      <c r="W15" s="21">
        <f t="shared" si="2"/>
        <v>5.666666666666667</v>
      </c>
      <c r="X15" s="21">
        <f t="shared" si="3"/>
        <v>4.666666666666667</v>
      </c>
      <c r="Y15" s="21">
        <f t="shared" si="4"/>
        <v>6.8888888888888893</v>
      </c>
      <c r="Z15" s="21">
        <f t="shared" si="5"/>
        <v>6.833333333333333</v>
      </c>
      <c r="AL15" s="23"/>
      <c r="AM15" s="23"/>
      <c r="AN15" s="23"/>
      <c r="AO15" s="23"/>
    </row>
    <row r="16" spans="1:41" x14ac:dyDescent="0.2">
      <c r="A16" s="10">
        <v>8</v>
      </c>
      <c r="B16" s="10">
        <v>2</v>
      </c>
      <c r="C16" s="10">
        <v>9</v>
      </c>
      <c r="D16" s="10">
        <v>8</v>
      </c>
      <c r="E16" s="10">
        <v>1</v>
      </c>
      <c r="F16" s="10">
        <v>2</v>
      </c>
      <c r="G16" s="10">
        <v>8</v>
      </c>
      <c r="H16" s="10">
        <v>3</v>
      </c>
      <c r="I16" s="10">
        <v>2</v>
      </c>
      <c r="J16" s="10">
        <v>2</v>
      </c>
      <c r="K16" s="10">
        <v>9</v>
      </c>
      <c r="L16" s="10">
        <v>2</v>
      </c>
      <c r="M16" s="10">
        <v>2</v>
      </c>
      <c r="N16" s="10">
        <v>9</v>
      </c>
      <c r="O16" s="10">
        <v>10</v>
      </c>
      <c r="P16" s="10">
        <v>5</v>
      </c>
      <c r="Q16" s="10">
        <v>3</v>
      </c>
      <c r="R16" s="10">
        <v>1</v>
      </c>
      <c r="S16" s="10">
        <v>2</v>
      </c>
      <c r="T16" s="10">
        <v>0</v>
      </c>
      <c r="U16" s="21">
        <f t="shared" si="0"/>
        <v>8.3333333333333339</v>
      </c>
      <c r="V16" s="21">
        <f t="shared" si="1"/>
        <v>3.6666666666666665</v>
      </c>
      <c r="W16" s="21">
        <f t="shared" si="2"/>
        <v>2</v>
      </c>
      <c r="X16" s="21">
        <f t="shared" si="3"/>
        <v>7</v>
      </c>
      <c r="Y16" s="21">
        <f t="shared" si="4"/>
        <v>4.666666666666667</v>
      </c>
      <c r="Z16" s="21">
        <f t="shared" si="5"/>
        <v>5.4444444444444455</v>
      </c>
      <c r="AL16" s="23"/>
      <c r="AM16" s="23"/>
      <c r="AN16" s="23"/>
      <c r="AO16" s="23"/>
    </row>
    <row r="17" spans="1:41" x14ac:dyDescent="0.2">
      <c r="A17" s="10">
        <v>9</v>
      </c>
      <c r="B17" s="10">
        <v>8</v>
      </c>
      <c r="C17" s="10">
        <v>10</v>
      </c>
      <c r="D17" s="10">
        <v>8</v>
      </c>
      <c r="E17" s="10">
        <v>9</v>
      </c>
      <c r="F17" s="10">
        <v>4</v>
      </c>
      <c r="G17" s="10">
        <v>6</v>
      </c>
      <c r="H17" s="10">
        <v>6</v>
      </c>
      <c r="I17" s="10">
        <v>8</v>
      </c>
      <c r="J17" s="10">
        <v>8</v>
      </c>
      <c r="K17" s="10">
        <v>10</v>
      </c>
      <c r="L17" s="10">
        <v>8</v>
      </c>
      <c r="M17" s="10">
        <v>7</v>
      </c>
      <c r="N17" s="10">
        <v>10</v>
      </c>
      <c r="O17" s="10">
        <v>10</v>
      </c>
      <c r="P17" s="10">
        <v>2</v>
      </c>
      <c r="Q17" s="10">
        <v>2</v>
      </c>
      <c r="R17" s="10">
        <v>0</v>
      </c>
      <c r="S17" s="10">
        <v>2</v>
      </c>
      <c r="T17" s="10">
        <v>2</v>
      </c>
      <c r="U17" s="21">
        <f t="shared" si="0"/>
        <v>9</v>
      </c>
      <c r="V17" s="21">
        <f t="shared" si="1"/>
        <v>6.333333333333333</v>
      </c>
      <c r="W17" s="21">
        <f t="shared" si="2"/>
        <v>8</v>
      </c>
      <c r="X17" s="21">
        <f t="shared" si="3"/>
        <v>9</v>
      </c>
      <c r="Y17" s="21">
        <f t="shared" si="4"/>
        <v>7.7777777777777777</v>
      </c>
      <c r="Z17" s="21">
        <f t="shared" si="5"/>
        <v>5.666666666666667</v>
      </c>
      <c r="AL17" s="23"/>
      <c r="AM17" s="23"/>
      <c r="AN17" s="23"/>
      <c r="AO17" s="23"/>
    </row>
    <row r="18" spans="1:41" x14ac:dyDescent="0.2">
      <c r="A18" s="10">
        <v>7</v>
      </c>
      <c r="B18" s="10">
        <v>5</v>
      </c>
      <c r="C18" s="10">
        <v>7</v>
      </c>
      <c r="D18" s="10">
        <v>6</v>
      </c>
      <c r="E18" s="10">
        <v>3</v>
      </c>
      <c r="F18" s="10">
        <v>3</v>
      </c>
      <c r="G18" s="10">
        <v>5</v>
      </c>
      <c r="H18" s="10">
        <v>8</v>
      </c>
      <c r="I18" s="10">
        <v>8</v>
      </c>
      <c r="J18" s="10">
        <v>7</v>
      </c>
      <c r="K18" s="10">
        <v>7</v>
      </c>
      <c r="L18" s="10">
        <v>7</v>
      </c>
      <c r="M18" s="10">
        <v>5</v>
      </c>
      <c r="N18" s="10">
        <v>3</v>
      </c>
      <c r="O18" s="10">
        <v>3</v>
      </c>
      <c r="P18" s="10">
        <v>7</v>
      </c>
      <c r="Q18" s="10">
        <v>2</v>
      </c>
      <c r="R18" s="10">
        <v>1</v>
      </c>
      <c r="S18" s="10">
        <v>3</v>
      </c>
      <c r="T18" s="10">
        <v>0</v>
      </c>
      <c r="U18" s="21">
        <f t="shared" si="0"/>
        <v>6.666666666666667</v>
      </c>
      <c r="V18" s="21">
        <f t="shared" si="1"/>
        <v>3.6666666666666665</v>
      </c>
      <c r="W18" s="21">
        <f t="shared" si="2"/>
        <v>7.333333333333333</v>
      </c>
      <c r="X18" s="21">
        <f t="shared" si="3"/>
        <v>3.6666666666666665</v>
      </c>
      <c r="Y18" s="21">
        <f t="shared" si="4"/>
        <v>5.8888888888888893</v>
      </c>
      <c r="Z18" s="21">
        <f t="shared" si="5"/>
        <v>6.5</v>
      </c>
      <c r="AL18" s="23"/>
      <c r="AM18" s="23"/>
      <c r="AN18" s="23"/>
      <c r="AO18" s="23"/>
    </row>
    <row r="19" spans="1:41" x14ac:dyDescent="0.2">
      <c r="A19" s="10">
        <v>7</v>
      </c>
      <c r="B19" s="10">
        <v>8</v>
      </c>
      <c r="C19" s="10">
        <v>7</v>
      </c>
      <c r="D19" s="10">
        <v>7</v>
      </c>
      <c r="E19" s="10">
        <v>4</v>
      </c>
      <c r="F19" s="10">
        <v>5</v>
      </c>
      <c r="G19" s="10">
        <v>6</v>
      </c>
      <c r="H19" s="10">
        <v>2</v>
      </c>
      <c r="I19" s="10">
        <v>7</v>
      </c>
      <c r="J19" s="10">
        <v>7</v>
      </c>
      <c r="K19" s="10">
        <v>7</v>
      </c>
      <c r="L19" s="10">
        <v>6</v>
      </c>
      <c r="M19" s="10">
        <v>7</v>
      </c>
      <c r="N19" s="10">
        <v>7</v>
      </c>
      <c r="O19" s="10">
        <v>10</v>
      </c>
      <c r="P19" s="10">
        <v>7</v>
      </c>
      <c r="Q19" s="10">
        <v>2</v>
      </c>
      <c r="R19" s="10">
        <v>0</v>
      </c>
      <c r="S19" s="10">
        <v>3</v>
      </c>
      <c r="T19" s="10">
        <v>1</v>
      </c>
      <c r="U19" s="21">
        <f t="shared" si="0"/>
        <v>7</v>
      </c>
      <c r="V19" s="21">
        <f t="shared" si="1"/>
        <v>5</v>
      </c>
      <c r="W19" s="21">
        <f t="shared" si="2"/>
        <v>6.666666666666667</v>
      </c>
      <c r="X19" s="21">
        <f t="shared" si="3"/>
        <v>8</v>
      </c>
      <c r="Y19" s="21">
        <f t="shared" si="4"/>
        <v>6.2222222222222223</v>
      </c>
      <c r="Z19" s="21">
        <f t="shared" si="5"/>
        <v>5.666666666666667</v>
      </c>
      <c r="AL19" s="23"/>
      <c r="AM19" s="23"/>
      <c r="AN19" s="23"/>
      <c r="AO19" s="23"/>
    </row>
    <row r="20" spans="1:41" x14ac:dyDescent="0.2">
      <c r="A20" s="10">
        <v>8</v>
      </c>
      <c r="B20" s="10">
        <v>9</v>
      </c>
      <c r="C20" s="10">
        <v>8</v>
      </c>
      <c r="D20" s="10">
        <v>7</v>
      </c>
      <c r="E20" s="10">
        <v>8</v>
      </c>
      <c r="F20" s="10">
        <v>8</v>
      </c>
      <c r="G20" s="10">
        <v>7</v>
      </c>
      <c r="H20" s="10">
        <v>7</v>
      </c>
      <c r="I20" s="10">
        <v>8</v>
      </c>
      <c r="J20" s="10">
        <v>10</v>
      </c>
      <c r="K20" s="10">
        <v>8</v>
      </c>
      <c r="L20" s="10">
        <v>9</v>
      </c>
      <c r="M20" s="10">
        <v>8</v>
      </c>
      <c r="N20" s="10">
        <v>8</v>
      </c>
      <c r="O20" s="10">
        <v>7</v>
      </c>
      <c r="P20" s="10">
        <v>2</v>
      </c>
      <c r="Q20" s="10">
        <v>2</v>
      </c>
      <c r="R20" s="10">
        <v>1</v>
      </c>
      <c r="S20" s="10">
        <v>2</v>
      </c>
      <c r="T20" s="10">
        <v>1</v>
      </c>
      <c r="U20" s="21">
        <f t="shared" si="0"/>
        <v>7.666666666666667</v>
      </c>
      <c r="V20" s="21">
        <f t="shared" si="1"/>
        <v>7.666666666666667</v>
      </c>
      <c r="W20" s="21">
        <f t="shared" si="2"/>
        <v>9</v>
      </c>
      <c r="X20" s="21">
        <f t="shared" si="3"/>
        <v>7.666666666666667</v>
      </c>
      <c r="Y20" s="21">
        <f t="shared" si="4"/>
        <v>8.1111111111111125</v>
      </c>
      <c r="Z20" s="21">
        <f t="shared" si="5"/>
        <v>6.833333333333333</v>
      </c>
      <c r="AL20" s="23"/>
      <c r="AM20" s="23"/>
      <c r="AN20" s="23"/>
      <c r="AO20" s="23"/>
    </row>
    <row r="21" spans="1:41" x14ac:dyDescent="0.2">
      <c r="A21" s="10">
        <v>5</v>
      </c>
      <c r="B21" s="10">
        <v>5</v>
      </c>
      <c r="C21" s="10">
        <v>7</v>
      </c>
      <c r="D21" s="10">
        <v>7</v>
      </c>
      <c r="E21" s="10">
        <v>4</v>
      </c>
      <c r="F21" s="10">
        <v>4</v>
      </c>
      <c r="G21" s="10">
        <v>5</v>
      </c>
      <c r="H21" s="10">
        <v>7</v>
      </c>
      <c r="I21" s="10">
        <v>5</v>
      </c>
      <c r="J21" s="10">
        <v>7</v>
      </c>
      <c r="K21" s="10">
        <v>5</v>
      </c>
      <c r="L21" s="10">
        <v>4</v>
      </c>
      <c r="M21" s="10">
        <v>4</v>
      </c>
      <c r="N21" s="10">
        <v>6</v>
      </c>
      <c r="O21" s="10">
        <v>3</v>
      </c>
      <c r="P21" s="10">
        <v>6</v>
      </c>
      <c r="Q21" s="10">
        <v>3</v>
      </c>
      <c r="R21" s="10">
        <v>1</v>
      </c>
      <c r="S21" s="10">
        <v>2</v>
      </c>
      <c r="T21" s="10">
        <v>0</v>
      </c>
      <c r="U21" s="21">
        <f t="shared" si="0"/>
        <v>6.333333333333333</v>
      </c>
      <c r="V21" s="21">
        <f t="shared" si="1"/>
        <v>4.333333333333333</v>
      </c>
      <c r="W21" s="21">
        <f t="shared" si="2"/>
        <v>5.333333333333333</v>
      </c>
      <c r="X21" s="21">
        <f t="shared" si="3"/>
        <v>4.333333333333333</v>
      </c>
      <c r="Y21" s="21">
        <f t="shared" si="4"/>
        <v>5.333333333333333</v>
      </c>
      <c r="Z21" s="21">
        <f t="shared" si="5"/>
        <v>5.666666666666667</v>
      </c>
      <c r="AL21" s="23"/>
      <c r="AM21" s="23"/>
      <c r="AN21" s="23"/>
      <c r="AO21" s="23"/>
    </row>
    <row r="22" spans="1:41" x14ac:dyDescent="0.2">
      <c r="A22" s="10">
        <v>6</v>
      </c>
      <c r="B22" s="10">
        <v>8</v>
      </c>
      <c r="C22" s="10">
        <v>5</v>
      </c>
      <c r="D22" s="10">
        <v>8</v>
      </c>
      <c r="E22" s="10">
        <v>2</v>
      </c>
      <c r="F22" s="10">
        <v>2</v>
      </c>
      <c r="G22" s="10">
        <v>6</v>
      </c>
      <c r="H22" s="10">
        <v>0</v>
      </c>
      <c r="I22" s="10">
        <v>5</v>
      </c>
      <c r="J22" s="10">
        <v>8</v>
      </c>
      <c r="K22" s="10">
        <v>7</v>
      </c>
      <c r="L22" s="10">
        <v>3</v>
      </c>
      <c r="M22" s="10">
        <v>6</v>
      </c>
      <c r="N22" s="10">
        <v>6</v>
      </c>
      <c r="O22" s="10">
        <v>4</v>
      </c>
      <c r="P22" s="10">
        <v>6</v>
      </c>
      <c r="Q22" s="10">
        <v>2</v>
      </c>
      <c r="R22" s="10">
        <v>1</v>
      </c>
      <c r="S22" s="10">
        <v>3</v>
      </c>
      <c r="T22" s="10">
        <v>0</v>
      </c>
      <c r="U22" s="21">
        <f t="shared" si="0"/>
        <v>6.333333333333333</v>
      </c>
      <c r="V22" s="21">
        <f t="shared" si="1"/>
        <v>3.3333333333333335</v>
      </c>
      <c r="W22" s="21">
        <f t="shared" si="2"/>
        <v>5.333333333333333</v>
      </c>
      <c r="X22" s="21">
        <f t="shared" si="3"/>
        <v>5.333333333333333</v>
      </c>
      <c r="Y22" s="21">
        <f t="shared" si="4"/>
        <v>5</v>
      </c>
      <c r="Z22" s="21">
        <f t="shared" si="5"/>
        <v>5.333333333333333</v>
      </c>
      <c r="AL22" s="23"/>
      <c r="AM22" s="23"/>
      <c r="AN22" s="23"/>
      <c r="AO22" s="23"/>
    </row>
    <row r="23" spans="1:41" x14ac:dyDescent="0.2">
      <c r="A23" s="10">
        <v>10</v>
      </c>
      <c r="B23" s="10">
        <v>7</v>
      </c>
      <c r="C23" s="10">
        <v>9</v>
      </c>
      <c r="D23" s="10">
        <v>8</v>
      </c>
      <c r="E23" s="10">
        <v>6</v>
      </c>
      <c r="F23" s="10">
        <v>3</v>
      </c>
      <c r="G23" s="10">
        <v>5</v>
      </c>
      <c r="H23" s="10">
        <v>1</v>
      </c>
      <c r="I23" s="10">
        <v>10</v>
      </c>
      <c r="J23" s="10">
        <v>9</v>
      </c>
      <c r="K23" s="10">
        <v>8</v>
      </c>
      <c r="L23" s="10">
        <v>9</v>
      </c>
      <c r="M23" s="10">
        <v>10</v>
      </c>
      <c r="N23" s="10">
        <v>8</v>
      </c>
      <c r="O23" s="10">
        <v>10</v>
      </c>
      <c r="P23" s="10">
        <v>10</v>
      </c>
      <c r="Q23" s="10">
        <v>2</v>
      </c>
      <c r="R23" s="10">
        <v>0</v>
      </c>
      <c r="S23" s="10">
        <v>3</v>
      </c>
      <c r="T23" s="10">
        <v>1</v>
      </c>
      <c r="U23" s="21">
        <f t="shared" si="0"/>
        <v>9</v>
      </c>
      <c r="V23" s="21">
        <f t="shared" si="1"/>
        <v>4.666666666666667</v>
      </c>
      <c r="W23" s="21">
        <f t="shared" si="2"/>
        <v>9.3333333333333339</v>
      </c>
      <c r="X23" s="21">
        <f t="shared" si="3"/>
        <v>9.3333333333333339</v>
      </c>
      <c r="Y23" s="21">
        <f t="shared" si="4"/>
        <v>7.666666666666667</v>
      </c>
      <c r="Z23" s="21">
        <f t="shared" si="5"/>
        <v>7.666666666666667</v>
      </c>
      <c r="AL23" s="23"/>
      <c r="AM23" s="23"/>
      <c r="AN23" s="23"/>
      <c r="AO23" s="23"/>
    </row>
    <row r="24" spans="1:41" x14ac:dyDescent="0.2">
      <c r="Z24"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73EC-4E2A-8C4E-9AE0-DB3A63227DFE}">
  <dimension ref="A1:AT31"/>
  <sheetViews>
    <sheetView topLeftCell="AB1" zoomScaleNormal="118" workbookViewId="0">
      <selection activeCell="Y1" sqref="Y1"/>
    </sheetView>
  </sheetViews>
  <sheetFormatPr baseColWidth="10" defaultRowHeight="16" x14ac:dyDescent="0.2"/>
  <cols>
    <col min="1" max="1" width="9.33203125" bestFit="1" customWidth="1"/>
    <col min="2" max="2" width="6.5" customWidth="1"/>
    <col min="3" max="3" width="10.1640625" bestFit="1" customWidth="1"/>
    <col min="4" max="4" width="12.1640625" bestFit="1" customWidth="1"/>
    <col min="6" max="6" width="10.6640625" bestFit="1" customWidth="1"/>
    <col min="7" max="7" width="7.5" customWidth="1"/>
    <col min="8" max="8" width="8" customWidth="1"/>
    <col min="9" max="9" width="7.1640625" customWidth="1"/>
    <col min="10" max="10" width="6.83203125" customWidth="1"/>
    <col min="11" max="11" width="7.1640625" customWidth="1"/>
    <col min="12" max="12" width="10.6640625" bestFit="1" customWidth="1"/>
    <col min="13" max="13" width="10.6640625" customWidth="1"/>
  </cols>
  <sheetData>
    <row r="1" spans="1:46" ht="116" x14ac:dyDescent="0.2">
      <c r="A1" s="8" t="s">
        <v>231</v>
      </c>
      <c r="B1" s="8" t="s">
        <v>255</v>
      </c>
      <c r="C1" s="8" t="s">
        <v>256</v>
      </c>
      <c r="D1" s="8" t="s">
        <v>369</v>
      </c>
      <c r="E1" s="8" t="s">
        <v>368</v>
      </c>
      <c r="F1" s="8" t="s">
        <v>366</v>
      </c>
      <c r="G1" s="8" t="s">
        <v>295</v>
      </c>
      <c r="H1" s="8" t="s">
        <v>296</v>
      </c>
      <c r="I1" s="8" t="s">
        <v>297</v>
      </c>
      <c r="J1" s="8" t="s">
        <v>298</v>
      </c>
      <c r="K1" s="8" t="s">
        <v>367</v>
      </c>
      <c r="L1" s="17" t="s">
        <v>370</v>
      </c>
      <c r="M1" s="17" t="s">
        <v>373</v>
      </c>
      <c r="N1" s="20" t="s">
        <v>299</v>
      </c>
      <c r="O1" s="20" t="s">
        <v>300</v>
      </c>
      <c r="P1" s="20" t="s">
        <v>301</v>
      </c>
      <c r="Q1" s="20" t="s">
        <v>302</v>
      </c>
      <c r="R1" s="8" t="s">
        <v>361</v>
      </c>
      <c r="S1" s="8" t="s">
        <v>362</v>
      </c>
      <c r="T1" s="8" t="s">
        <v>363</v>
      </c>
      <c r="U1" s="8" t="s">
        <v>364</v>
      </c>
      <c r="V1" s="8" t="s">
        <v>365</v>
      </c>
      <c r="W1" s="8" t="s">
        <v>355</v>
      </c>
      <c r="X1" s="8" t="s">
        <v>357</v>
      </c>
      <c r="Y1" s="8" t="s">
        <v>358</v>
      </c>
      <c r="Z1" s="8" t="s">
        <v>356</v>
      </c>
      <c r="AA1" s="8" t="s">
        <v>360</v>
      </c>
      <c r="AB1" s="8" t="s">
        <v>335</v>
      </c>
      <c r="AC1" s="8" t="s">
        <v>336</v>
      </c>
      <c r="AD1" s="8" t="s">
        <v>337</v>
      </c>
      <c r="AE1" s="8" t="s">
        <v>390</v>
      </c>
      <c r="AF1" s="8" t="s">
        <v>416</v>
      </c>
      <c r="AG1" s="8" t="s">
        <v>419</v>
      </c>
      <c r="AH1" s="8" t="s">
        <v>417</v>
      </c>
      <c r="AI1" s="8" t="s">
        <v>420</v>
      </c>
      <c r="AJ1" s="8" t="s">
        <v>418</v>
      </c>
      <c r="AK1" s="8" t="s">
        <v>421</v>
      </c>
      <c r="AL1" s="8" t="s">
        <v>264</v>
      </c>
      <c r="AM1" s="2"/>
      <c r="AN1" s="2"/>
      <c r="AO1" s="2"/>
      <c r="AP1" s="2"/>
    </row>
    <row r="2" spans="1:46" x14ac:dyDescent="0.2">
      <c r="A2" s="10" t="s">
        <v>232</v>
      </c>
      <c r="B2" s="10">
        <v>21</v>
      </c>
      <c r="C2" s="10" t="s">
        <v>92</v>
      </c>
      <c r="D2" s="10" t="s">
        <v>257</v>
      </c>
      <c r="E2" s="10" t="s">
        <v>258</v>
      </c>
      <c r="F2" s="10">
        <v>2</v>
      </c>
      <c r="G2" s="21">
        <v>6.75</v>
      </c>
      <c r="H2" s="21">
        <v>6.5</v>
      </c>
      <c r="I2" s="21">
        <v>6.8</v>
      </c>
      <c r="J2" s="21">
        <v>6.6666666666666696</v>
      </c>
      <c r="K2" s="21">
        <v>6.6666666666666696</v>
      </c>
      <c r="L2" s="10" t="s">
        <v>161</v>
      </c>
      <c r="M2" s="9" t="s">
        <v>371</v>
      </c>
      <c r="N2" s="22">
        <v>3.83</v>
      </c>
      <c r="O2" s="22">
        <v>3.67</v>
      </c>
      <c r="P2" s="22">
        <v>2.88</v>
      </c>
      <c r="Q2" s="22">
        <v>4.5</v>
      </c>
      <c r="R2" s="21">
        <v>4.333333333333333</v>
      </c>
      <c r="S2" s="21">
        <v>2.6666666666666665</v>
      </c>
      <c r="T2" s="21">
        <v>4.333333333333333</v>
      </c>
      <c r="U2" s="21">
        <v>4</v>
      </c>
      <c r="V2" s="21">
        <v>3.8333333333333335</v>
      </c>
      <c r="W2" s="21">
        <v>7.666666666666667</v>
      </c>
      <c r="X2" s="21">
        <v>5</v>
      </c>
      <c r="Y2" s="21">
        <v>8</v>
      </c>
      <c r="Z2" s="21">
        <v>6.8888888888888893</v>
      </c>
      <c r="AA2" s="21">
        <v>6.833333333333333</v>
      </c>
      <c r="AB2" s="10">
        <v>3</v>
      </c>
      <c r="AC2" s="10">
        <v>2</v>
      </c>
      <c r="AD2" s="10">
        <v>1</v>
      </c>
      <c r="AE2" s="19">
        <v>80.666666666666671</v>
      </c>
      <c r="AF2" s="10" t="s">
        <v>412</v>
      </c>
      <c r="AG2" s="10" t="s">
        <v>113</v>
      </c>
      <c r="AH2" s="10" t="s">
        <v>413</v>
      </c>
      <c r="AI2" s="10" t="s">
        <v>115</v>
      </c>
      <c r="AJ2" s="10" t="s">
        <v>412</v>
      </c>
      <c r="AK2" s="10" t="s">
        <v>117</v>
      </c>
      <c r="AL2" s="10"/>
      <c r="AO2" s="6"/>
      <c r="AP2" s="6"/>
      <c r="AQ2" s="6"/>
      <c r="AR2" s="6"/>
      <c r="AS2" s="6"/>
      <c r="AT2" s="6"/>
    </row>
    <row r="3" spans="1:46" x14ac:dyDescent="0.2">
      <c r="A3" s="10" t="s">
        <v>233</v>
      </c>
      <c r="B3" s="10">
        <v>21</v>
      </c>
      <c r="C3" s="10" t="s">
        <v>92</v>
      </c>
      <c r="D3" s="10" t="s">
        <v>257</v>
      </c>
      <c r="E3" s="10" t="s">
        <v>258</v>
      </c>
      <c r="F3" s="10">
        <v>3</v>
      </c>
      <c r="G3" s="21">
        <v>3.5</v>
      </c>
      <c r="H3" s="21">
        <v>3.5</v>
      </c>
      <c r="I3" s="21">
        <v>2.2000000000000002</v>
      </c>
      <c r="J3" s="21">
        <v>5</v>
      </c>
      <c r="K3" s="21">
        <v>3.7222222222222201</v>
      </c>
      <c r="L3" s="10" t="s">
        <v>120</v>
      </c>
      <c r="M3" s="9" t="s">
        <v>371</v>
      </c>
      <c r="N3" s="22">
        <v>4.83</v>
      </c>
      <c r="O3" s="22">
        <v>4.5</v>
      </c>
      <c r="P3" s="22">
        <v>2.5</v>
      </c>
      <c r="Q3" s="22">
        <v>5</v>
      </c>
      <c r="R3" s="21">
        <v>4</v>
      </c>
      <c r="S3" s="21">
        <v>3.6666666666666665</v>
      </c>
      <c r="T3" s="21">
        <v>3</v>
      </c>
      <c r="U3" s="21">
        <v>4</v>
      </c>
      <c r="V3" s="21">
        <v>3.6666666666666665</v>
      </c>
      <c r="W3" s="21">
        <v>7.333333333333333</v>
      </c>
      <c r="X3" s="21">
        <v>5</v>
      </c>
      <c r="Y3" s="21">
        <v>7.333333333333333</v>
      </c>
      <c r="Z3" s="21">
        <v>6.5555555555555545</v>
      </c>
      <c r="AA3" s="21">
        <v>6.5555555555555545</v>
      </c>
      <c r="AB3" s="10">
        <v>1</v>
      </c>
      <c r="AC3" s="10">
        <v>2</v>
      </c>
      <c r="AD3" s="10">
        <v>3</v>
      </c>
      <c r="AE3" s="19">
        <v>73.666666666666671</v>
      </c>
      <c r="AF3" s="10" t="s">
        <v>409</v>
      </c>
      <c r="AG3" s="10" t="s">
        <v>123</v>
      </c>
      <c r="AH3" s="10" t="s">
        <v>413</v>
      </c>
      <c r="AI3" s="10" t="s">
        <v>124</v>
      </c>
      <c r="AJ3" s="10" t="s">
        <v>413</v>
      </c>
      <c r="AK3" s="10" t="s">
        <v>125</v>
      </c>
      <c r="AL3" s="10"/>
      <c r="AO3" s="6"/>
      <c r="AP3" s="6"/>
      <c r="AQ3" s="6"/>
      <c r="AR3" s="6"/>
      <c r="AS3" s="6"/>
      <c r="AT3" s="6"/>
    </row>
    <row r="4" spans="1:46" x14ac:dyDescent="0.2">
      <c r="A4" s="10" t="s">
        <v>234</v>
      </c>
      <c r="B4" s="10">
        <v>21</v>
      </c>
      <c r="C4" s="10" t="s">
        <v>92</v>
      </c>
      <c r="D4" s="10" t="s">
        <v>126</v>
      </c>
      <c r="E4" s="10" t="s">
        <v>127</v>
      </c>
      <c r="F4" s="10">
        <v>2</v>
      </c>
      <c r="G4" s="21">
        <v>5</v>
      </c>
      <c r="H4" s="21">
        <v>4.5</v>
      </c>
      <c r="I4" s="21">
        <v>1</v>
      </c>
      <c r="J4" s="21">
        <v>2.8333333333333299</v>
      </c>
      <c r="K4" s="21">
        <v>3.1111111111111098</v>
      </c>
      <c r="L4" s="10" t="s">
        <v>161</v>
      </c>
      <c r="M4" s="9" t="s">
        <v>372</v>
      </c>
      <c r="N4" s="22">
        <v>5.17</v>
      </c>
      <c r="O4" s="22">
        <v>5</v>
      </c>
      <c r="P4" s="22">
        <v>3.25</v>
      </c>
      <c r="Q4" s="22">
        <v>5.69</v>
      </c>
      <c r="R4" s="21">
        <v>4.333333333333333</v>
      </c>
      <c r="S4" s="21">
        <v>4</v>
      </c>
      <c r="T4" s="21">
        <v>4</v>
      </c>
      <c r="U4" s="21">
        <v>4.333333333333333</v>
      </c>
      <c r="V4" s="21">
        <v>4.166666666666667</v>
      </c>
      <c r="W4" s="21">
        <v>8.3333333333333339</v>
      </c>
      <c r="X4" s="21">
        <v>7.666666666666667</v>
      </c>
      <c r="Y4" s="21">
        <v>8.3333333333333339</v>
      </c>
      <c r="Z4" s="21">
        <v>8.1111111111111125</v>
      </c>
      <c r="AA4" s="21">
        <v>8.2222222222222214</v>
      </c>
      <c r="AB4" s="10">
        <v>3</v>
      </c>
      <c r="AC4" s="10">
        <v>1</v>
      </c>
      <c r="AD4" s="10">
        <v>2</v>
      </c>
      <c r="AE4" s="19">
        <v>96</v>
      </c>
      <c r="AF4" s="10" t="s">
        <v>411</v>
      </c>
      <c r="AG4" s="10" t="s">
        <v>130</v>
      </c>
      <c r="AH4" s="10" t="s">
        <v>413</v>
      </c>
      <c r="AI4" s="10" t="s">
        <v>131</v>
      </c>
      <c r="AJ4" s="10" t="s">
        <v>409</v>
      </c>
      <c r="AK4" s="10" t="s">
        <v>133</v>
      </c>
      <c r="AL4" s="10"/>
      <c r="AO4" s="6"/>
      <c r="AP4" s="6"/>
      <c r="AQ4" s="6"/>
      <c r="AR4" s="6"/>
      <c r="AS4" s="6"/>
      <c r="AT4" s="6"/>
    </row>
    <row r="5" spans="1:46" x14ac:dyDescent="0.2">
      <c r="A5" s="10" t="s">
        <v>235</v>
      </c>
      <c r="B5" s="10">
        <v>21</v>
      </c>
      <c r="C5" s="10" t="s">
        <v>139</v>
      </c>
      <c r="D5" s="10" t="s">
        <v>140</v>
      </c>
      <c r="E5" s="10" t="s">
        <v>191</v>
      </c>
      <c r="F5" s="10">
        <v>3</v>
      </c>
      <c r="G5" s="21">
        <v>4</v>
      </c>
      <c r="H5" s="21">
        <v>4</v>
      </c>
      <c r="I5" s="21">
        <v>2.2000000000000002</v>
      </c>
      <c r="J5" s="21">
        <v>4</v>
      </c>
      <c r="K5" s="21">
        <v>3.5555555555555598</v>
      </c>
      <c r="L5" s="10" t="s">
        <v>120</v>
      </c>
      <c r="M5" s="9" t="s">
        <v>372</v>
      </c>
      <c r="N5" s="22">
        <v>3.83</v>
      </c>
      <c r="O5" s="22">
        <v>3.5</v>
      </c>
      <c r="P5" s="22">
        <v>3.13</v>
      </c>
      <c r="Q5" s="22">
        <v>4.5599999999999996</v>
      </c>
      <c r="R5" s="21">
        <v>4</v>
      </c>
      <c r="S5" s="21">
        <v>4</v>
      </c>
      <c r="T5" s="21">
        <v>4</v>
      </c>
      <c r="U5" s="21">
        <v>4</v>
      </c>
      <c r="V5" s="21">
        <v>4</v>
      </c>
      <c r="W5" s="21">
        <v>6.333333333333333</v>
      </c>
      <c r="X5" s="21">
        <v>6.666666666666667</v>
      </c>
      <c r="Y5" s="21">
        <v>6.666666666666667</v>
      </c>
      <c r="Z5" s="21">
        <v>6.5555555555555562</v>
      </c>
      <c r="AA5" s="21">
        <v>6.5555555555555562</v>
      </c>
      <c r="AB5" s="10">
        <v>2</v>
      </c>
      <c r="AC5" s="10">
        <v>2</v>
      </c>
      <c r="AD5" s="10">
        <v>2</v>
      </c>
      <c r="AE5" s="19">
        <v>68</v>
      </c>
      <c r="AF5" s="10" t="s">
        <v>412</v>
      </c>
      <c r="AG5" s="10" t="s">
        <v>143</v>
      </c>
      <c r="AH5" s="10" t="s">
        <v>413</v>
      </c>
      <c r="AI5" s="10" t="s">
        <v>144</v>
      </c>
      <c r="AJ5" s="10" t="s">
        <v>413</v>
      </c>
      <c r="AK5" s="10" t="s">
        <v>145</v>
      </c>
      <c r="AL5" s="10"/>
      <c r="AO5" s="6"/>
      <c r="AP5" s="6"/>
      <c r="AQ5" s="6"/>
      <c r="AR5" s="6"/>
      <c r="AS5" s="6"/>
      <c r="AT5" s="6"/>
    </row>
    <row r="6" spans="1:46" x14ac:dyDescent="0.2">
      <c r="A6" s="10" t="s">
        <v>236</v>
      </c>
      <c r="B6" s="10">
        <v>20</v>
      </c>
      <c r="C6" s="10" t="s">
        <v>92</v>
      </c>
      <c r="D6" s="10" t="s">
        <v>134</v>
      </c>
      <c r="E6" s="10" t="s">
        <v>127</v>
      </c>
      <c r="F6" s="10">
        <v>2</v>
      </c>
      <c r="G6" s="21">
        <v>4.75</v>
      </c>
      <c r="H6" s="21">
        <v>3.5</v>
      </c>
      <c r="I6" s="21">
        <v>2.2000000000000002</v>
      </c>
      <c r="J6" s="21">
        <v>3</v>
      </c>
      <c r="K6" s="21">
        <v>3.3333333333333299</v>
      </c>
      <c r="L6" s="10" t="s">
        <v>161</v>
      </c>
      <c r="M6" s="9" t="s">
        <v>372</v>
      </c>
      <c r="N6" s="22">
        <v>4.5</v>
      </c>
      <c r="O6" s="22">
        <v>4</v>
      </c>
      <c r="P6" s="22">
        <v>3.88</v>
      </c>
      <c r="Q6" s="22">
        <v>5.38</v>
      </c>
      <c r="R6" s="21">
        <v>3.6666666666666665</v>
      </c>
      <c r="S6" s="21">
        <v>4</v>
      </c>
      <c r="T6" s="21">
        <v>5</v>
      </c>
      <c r="U6" s="21">
        <v>4.333333333333333</v>
      </c>
      <c r="V6" s="21">
        <v>4.25</v>
      </c>
      <c r="W6" s="21">
        <v>7</v>
      </c>
      <c r="X6" s="21">
        <v>4.333333333333333</v>
      </c>
      <c r="Y6" s="21">
        <v>7.666666666666667</v>
      </c>
      <c r="Z6" s="21">
        <v>6.333333333333333</v>
      </c>
      <c r="AA6" s="21">
        <v>6.8888888888888884</v>
      </c>
      <c r="AB6" s="10">
        <v>2</v>
      </c>
      <c r="AC6" s="10">
        <v>1</v>
      </c>
      <c r="AD6" s="10">
        <v>3</v>
      </c>
      <c r="AE6" s="19">
        <v>67.333333333333329</v>
      </c>
      <c r="AF6" s="10" t="s">
        <v>413</v>
      </c>
      <c r="AG6" s="10" t="s">
        <v>136</v>
      </c>
      <c r="AH6" s="10" t="s">
        <v>409</v>
      </c>
      <c r="AI6" s="10" t="s">
        <v>137</v>
      </c>
      <c r="AJ6" s="10" t="s">
        <v>413</v>
      </c>
      <c r="AK6" s="10" t="s">
        <v>138</v>
      </c>
      <c r="AL6" s="10"/>
      <c r="AO6" s="6"/>
      <c r="AP6" s="6"/>
      <c r="AQ6" s="6"/>
      <c r="AR6" s="6"/>
      <c r="AS6" s="6"/>
      <c r="AT6" s="6"/>
    </row>
    <row r="7" spans="1:46" x14ac:dyDescent="0.2">
      <c r="A7" s="10" t="s">
        <v>237</v>
      </c>
      <c r="B7" s="10">
        <v>21</v>
      </c>
      <c r="C7" s="10" t="s">
        <v>92</v>
      </c>
      <c r="D7" s="10" t="s">
        <v>93</v>
      </c>
      <c r="E7" s="10" t="s">
        <v>127</v>
      </c>
      <c r="F7" s="10">
        <v>3</v>
      </c>
      <c r="G7" s="21">
        <v>5.25</v>
      </c>
      <c r="H7" s="21">
        <v>5</v>
      </c>
      <c r="I7" s="21">
        <v>3.8</v>
      </c>
      <c r="J7" s="21">
        <v>6.3333333333333304</v>
      </c>
      <c r="K7" s="21">
        <v>5.1666666666666696</v>
      </c>
      <c r="L7" s="10" t="s">
        <v>146</v>
      </c>
      <c r="M7" s="9" t="s">
        <v>371</v>
      </c>
      <c r="N7" s="22">
        <v>5</v>
      </c>
      <c r="O7" s="22">
        <v>4.5</v>
      </c>
      <c r="P7" s="22">
        <v>3.75</v>
      </c>
      <c r="Q7" s="22">
        <v>5.69</v>
      </c>
      <c r="R7" s="21">
        <v>4.666666666666667</v>
      </c>
      <c r="S7" s="21">
        <v>4.666666666666667</v>
      </c>
      <c r="T7" s="21">
        <v>4.666666666666667</v>
      </c>
      <c r="U7" s="21">
        <v>5</v>
      </c>
      <c r="V7" s="21">
        <v>4.75</v>
      </c>
      <c r="W7" s="21">
        <v>7.666666666666667</v>
      </c>
      <c r="X7" s="21">
        <v>7.333333333333333</v>
      </c>
      <c r="Y7" s="21">
        <v>9.3333333333333339</v>
      </c>
      <c r="Z7" s="21">
        <v>8.1111111111111125</v>
      </c>
      <c r="AA7" s="21">
        <v>8.4444444444444446</v>
      </c>
      <c r="AB7" s="10">
        <v>2</v>
      </c>
      <c r="AC7" s="10">
        <v>1</v>
      </c>
      <c r="AD7" s="10">
        <v>3</v>
      </c>
      <c r="AE7" s="19">
        <v>92.333333333333329</v>
      </c>
      <c r="AF7" s="10" t="s">
        <v>412</v>
      </c>
      <c r="AG7" s="10" t="s">
        <v>147</v>
      </c>
      <c r="AH7" s="10" t="s">
        <v>411</v>
      </c>
      <c r="AI7" s="10" t="s">
        <v>149</v>
      </c>
      <c r="AJ7" s="10" t="s">
        <v>412</v>
      </c>
      <c r="AK7" s="10" t="s">
        <v>150</v>
      </c>
      <c r="AL7" s="10"/>
      <c r="AO7" s="6"/>
      <c r="AP7" s="6"/>
      <c r="AQ7" s="6"/>
      <c r="AR7" s="6"/>
      <c r="AS7" s="6"/>
      <c r="AT7" s="6"/>
    </row>
    <row r="8" spans="1:46" x14ac:dyDescent="0.2">
      <c r="A8" s="10" t="s">
        <v>238</v>
      </c>
      <c r="B8" s="10">
        <v>21</v>
      </c>
      <c r="C8" s="10" t="s">
        <v>151</v>
      </c>
      <c r="D8" s="10" t="s">
        <v>152</v>
      </c>
      <c r="E8" s="10" t="s">
        <v>127</v>
      </c>
      <c r="F8" s="10">
        <v>2</v>
      </c>
      <c r="G8" s="21">
        <v>3.25</v>
      </c>
      <c r="H8" s="21">
        <v>5</v>
      </c>
      <c r="I8" s="21">
        <v>4</v>
      </c>
      <c r="J8" s="21">
        <v>4.8333333333333304</v>
      </c>
      <c r="K8" s="21">
        <v>4.2777777777777803</v>
      </c>
      <c r="L8" s="10" t="s">
        <v>291</v>
      </c>
      <c r="M8" s="9" t="s">
        <v>371</v>
      </c>
      <c r="N8" s="22">
        <v>2.83</v>
      </c>
      <c r="O8" s="22">
        <v>3.33</v>
      </c>
      <c r="P8" s="22">
        <v>3.25</v>
      </c>
      <c r="Q8" s="22">
        <v>4.1900000000000004</v>
      </c>
      <c r="R8" s="21">
        <v>4</v>
      </c>
      <c r="S8" s="21">
        <v>3.3333333333333335</v>
      </c>
      <c r="T8" s="21">
        <v>4</v>
      </c>
      <c r="U8" s="21">
        <v>4.333333333333333</v>
      </c>
      <c r="V8" s="21">
        <v>3.9166666666666665</v>
      </c>
      <c r="W8" s="21">
        <v>7.333333333333333</v>
      </c>
      <c r="X8" s="21">
        <v>6.666666666666667</v>
      </c>
      <c r="Y8" s="21">
        <v>7.666666666666667</v>
      </c>
      <c r="Z8" s="21">
        <v>7.2222222222222223</v>
      </c>
      <c r="AA8" s="21">
        <v>5.0555555555555554</v>
      </c>
      <c r="AB8" s="10">
        <v>1</v>
      </c>
      <c r="AC8" s="10">
        <v>0</v>
      </c>
      <c r="AD8" s="10">
        <v>3</v>
      </c>
      <c r="AE8" s="19">
        <v>69.333333333333329</v>
      </c>
      <c r="AF8" s="10" t="s">
        <v>412</v>
      </c>
      <c r="AG8" s="10" t="s">
        <v>155</v>
      </c>
      <c r="AH8" s="10" t="s">
        <v>413</v>
      </c>
      <c r="AI8" s="10" t="s">
        <v>156</v>
      </c>
      <c r="AJ8" s="10" t="s">
        <v>412</v>
      </c>
      <c r="AK8" s="10" t="s">
        <v>157</v>
      </c>
      <c r="AL8" s="10"/>
      <c r="AO8" s="6"/>
      <c r="AP8" s="6"/>
      <c r="AQ8" s="6"/>
      <c r="AR8" s="6"/>
      <c r="AS8" s="6"/>
      <c r="AT8" s="6"/>
    </row>
    <row r="9" spans="1:46" x14ac:dyDescent="0.2">
      <c r="A9" s="10" t="s">
        <v>239</v>
      </c>
      <c r="B9" s="10">
        <v>19</v>
      </c>
      <c r="C9" s="10" t="s">
        <v>139</v>
      </c>
      <c r="D9" s="10" t="s">
        <v>158</v>
      </c>
      <c r="E9" s="10" t="s">
        <v>258</v>
      </c>
      <c r="F9" s="10">
        <v>2</v>
      </c>
      <c r="G9" s="21">
        <v>5.75</v>
      </c>
      <c r="H9" s="21">
        <v>5.5</v>
      </c>
      <c r="I9" s="21">
        <v>6.2</v>
      </c>
      <c r="J9" s="21">
        <v>5.5</v>
      </c>
      <c r="K9" s="21">
        <v>5.7777777777777803</v>
      </c>
      <c r="L9" s="10" t="s">
        <v>161</v>
      </c>
      <c r="M9" s="9" t="s">
        <v>371</v>
      </c>
      <c r="N9" s="22">
        <v>4</v>
      </c>
      <c r="O9" s="22">
        <v>3.83</v>
      </c>
      <c r="P9" s="22">
        <v>3.5</v>
      </c>
      <c r="Q9" s="22">
        <v>4.9400000000000004</v>
      </c>
      <c r="R9" s="21">
        <v>5</v>
      </c>
      <c r="S9" s="21">
        <v>4.333333333333333</v>
      </c>
      <c r="T9" s="21">
        <v>3.3333333333333335</v>
      </c>
      <c r="U9" s="21">
        <v>4.333333333333333</v>
      </c>
      <c r="V9" s="21">
        <v>4.25</v>
      </c>
      <c r="W9" s="21">
        <v>8</v>
      </c>
      <c r="X9" s="21">
        <v>6.666666666666667</v>
      </c>
      <c r="Y9" s="21">
        <v>6</v>
      </c>
      <c r="Z9" s="21">
        <v>6.8888888888888893</v>
      </c>
      <c r="AA9" s="21">
        <v>7.2222222222222223</v>
      </c>
      <c r="AB9" s="10">
        <v>3</v>
      </c>
      <c r="AC9" s="10">
        <v>2</v>
      </c>
      <c r="AD9" s="10">
        <v>1</v>
      </c>
      <c r="AE9" s="19">
        <v>89.333333333333329</v>
      </c>
      <c r="AF9" s="10" t="s">
        <v>411</v>
      </c>
      <c r="AG9" s="10" t="s">
        <v>162</v>
      </c>
      <c r="AH9" s="10" t="s">
        <v>409</v>
      </c>
      <c r="AI9" s="10" t="s">
        <v>163</v>
      </c>
      <c r="AJ9" s="10" t="s">
        <v>412</v>
      </c>
      <c r="AK9" s="10" t="s">
        <v>164</v>
      </c>
      <c r="AL9" s="10"/>
      <c r="AO9" s="6"/>
      <c r="AP9" s="6"/>
      <c r="AQ9" s="6"/>
      <c r="AR9" s="6"/>
      <c r="AS9" s="6"/>
      <c r="AT9" s="6"/>
    </row>
    <row r="10" spans="1:46" x14ac:dyDescent="0.2">
      <c r="A10" s="10" t="s">
        <v>240</v>
      </c>
      <c r="B10" s="10">
        <v>21</v>
      </c>
      <c r="C10" s="10" t="s">
        <v>92</v>
      </c>
      <c r="D10" s="10" t="s">
        <v>257</v>
      </c>
      <c r="E10" s="10" t="s">
        <v>259</v>
      </c>
      <c r="F10" s="10">
        <v>3</v>
      </c>
      <c r="G10" s="21">
        <v>1.5</v>
      </c>
      <c r="H10" s="21">
        <v>3</v>
      </c>
      <c r="I10" s="21">
        <v>1.2</v>
      </c>
      <c r="J10" s="21">
        <v>3</v>
      </c>
      <c r="K10" s="21">
        <v>2.2222222222222201</v>
      </c>
      <c r="L10" s="10" t="s">
        <v>120</v>
      </c>
      <c r="M10" s="9" t="s">
        <v>372</v>
      </c>
      <c r="N10" s="22">
        <v>3.33</v>
      </c>
      <c r="O10" s="22">
        <v>2.5</v>
      </c>
      <c r="P10" s="22">
        <v>3.75</v>
      </c>
      <c r="Q10" s="22">
        <v>4.3099999999999996</v>
      </c>
      <c r="R10" s="21">
        <v>3.6666666666666665</v>
      </c>
      <c r="S10" s="21">
        <v>4</v>
      </c>
      <c r="T10" s="21">
        <v>3.3333333333333335</v>
      </c>
      <c r="U10" s="21">
        <v>4.333333333333333</v>
      </c>
      <c r="V10" s="21">
        <v>3.8333333333333335</v>
      </c>
      <c r="W10" s="21">
        <v>4.666666666666667</v>
      </c>
      <c r="X10" s="21">
        <v>5.333333333333333</v>
      </c>
      <c r="Y10" s="21">
        <v>5</v>
      </c>
      <c r="Z10" s="21">
        <v>5</v>
      </c>
      <c r="AA10" s="21">
        <v>4.0555555555555562</v>
      </c>
      <c r="AB10" s="10">
        <v>2</v>
      </c>
      <c r="AC10" s="10">
        <v>0</v>
      </c>
      <c r="AD10" s="10">
        <v>3</v>
      </c>
      <c r="AE10" s="19">
        <v>60.333333333333336</v>
      </c>
      <c r="AF10" s="10" t="s">
        <v>412</v>
      </c>
      <c r="AG10" s="10" t="s">
        <v>167</v>
      </c>
      <c r="AH10" s="10" t="s">
        <v>409</v>
      </c>
      <c r="AI10" s="10" t="s">
        <v>168</v>
      </c>
      <c r="AJ10" s="10" t="s">
        <v>412</v>
      </c>
      <c r="AK10" s="10" t="s">
        <v>169</v>
      </c>
      <c r="AL10" s="10"/>
      <c r="AO10" s="6"/>
      <c r="AP10" s="6"/>
      <c r="AQ10" s="6"/>
      <c r="AR10" s="6"/>
      <c r="AS10" s="6"/>
      <c r="AT10" s="6"/>
    </row>
    <row r="11" spans="1:46" x14ac:dyDescent="0.2">
      <c r="A11" s="10" t="s">
        <v>241</v>
      </c>
      <c r="B11" s="10">
        <v>21</v>
      </c>
      <c r="C11" s="10" t="s">
        <v>92</v>
      </c>
      <c r="D11" s="10" t="s">
        <v>257</v>
      </c>
      <c r="E11" s="10" t="s">
        <v>259</v>
      </c>
      <c r="F11" s="10">
        <v>3</v>
      </c>
      <c r="G11" s="21">
        <v>1</v>
      </c>
      <c r="H11" s="21">
        <v>2.5</v>
      </c>
      <c r="I11" s="21">
        <v>1</v>
      </c>
      <c r="J11" s="21">
        <v>2.6666666666666701</v>
      </c>
      <c r="K11" s="21">
        <v>1.7222222222222201</v>
      </c>
      <c r="L11" s="10" t="s">
        <v>120</v>
      </c>
      <c r="M11" s="9" t="s">
        <v>372</v>
      </c>
      <c r="N11" s="22">
        <v>5.33</v>
      </c>
      <c r="O11" s="22">
        <v>5.17</v>
      </c>
      <c r="P11" s="22">
        <v>3.5</v>
      </c>
      <c r="Q11" s="22">
        <v>5.94</v>
      </c>
      <c r="R11" s="21">
        <v>3.3333333333333335</v>
      </c>
      <c r="S11" s="21">
        <v>3.3333333333333335</v>
      </c>
      <c r="T11" s="21">
        <v>4</v>
      </c>
      <c r="U11" s="21">
        <v>2.6666666666666665</v>
      </c>
      <c r="V11" s="21">
        <v>3.3333333333333335</v>
      </c>
      <c r="W11" s="21">
        <v>4</v>
      </c>
      <c r="X11" s="21">
        <v>1.6666666666666667</v>
      </c>
      <c r="Y11" s="21">
        <v>5.666666666666667</v>
      </c>
      <c r="Z11" s="21">
        <v>3.7777777777777781</v>
      </c>
      <c r="AA11" s="21">
        <v>4.166666666666667</v>
      </c>
      <c r="AB11" s="10">
        <v>2</v>
      </c>
      <c r="AC11" s="10">
        <v>0</v>
      </c>
      <c r="AD11" s="10">
        <v>3</v>
      </c>
      <c r="AE11" s="19">
        <v>57</v>
      </c>
      <c r="AF11" s="10" t="s">
        <v>412</v>
      </c>
      <c r="AG11" s="10" t="s">
        <v>171</v>
      </c>
      <c r="AH11" s="10" t="s">
        <v>412</v>
      </c>
      <c r="AI11" s="10" t="s">
        <v>172</v>
      </c>
      <c r="AJ11" s="10" t="s">
        <v>413</v>
      </c>
      <c r="AK11" s="10" t="s">
        <v>173</v>
      </c>
      <c r="AL11" s="10"/>
      <c r="AO11" s="6"/>
      <c r="AP11" s="6"/>
      <c r="AQ11" s="6"/>
      <c r="AR11" s="6"/>
      <c r="AS11" s="6"/>
      <c r="AT11" s="6"/>
    </row>
    <row r="12" spans="1:46" x14ac:dyDescent="0.2">
      <c r="A12" s="10" t="s">
        <v>242</v>
      </c>
      <c r="B12" s="10">
        <v>21</v>
      </c>
      <c r="C12" s="10" t="s">
        <v>92</v>
      </c>
      <c r="D12" s="10" t="s">
        <v>174</v>
      </c>
      <c r="E12" s="10" t="s">
        <v>127</v>
      </c>
      <c r="F12" s="10">
        <v>3</v>
      </c>
      <c r="G12" s="21">
        <v>4</v>
      </c>
      <c r="H12" s="21">
        <v>6</v>
      </c>
      <c r="I12" s="21">
        <v>4.5999999999999996</v>
      </c>
      <c r="J12" s="21">
        <v>5</v>
      </c>
      <c r="K12" s="21">
        <v>4.6666666666666696</v>
      </c>
      <c r="L12" s="10" t="s">
        <v>292</v>
      </c>
      <c r="M12" s="9" t="s">
        <v>371</v>
      </c>
      <c r="N12" s="22">
        <v>4.83</v>
      </c>
      <c r="O12" s="22">
        <v>3.83</v>
      </c>
      <c r="P12" s="22">
        <v>4.25</v>
      </c>
      <c r="Q12" s="22">
        <v>5.63</v>
      </c>
      <c r="R12" s="21">
        <v>4.666666666666667</v>
      </c>
      <c r="S12" s="21">
        <v>3.6666666666666665</v>
      </c>
      <c r="T12" s="21">
        <v>2.6666666666666665</v>
      </c>
      <c r="U12" s="21">
        <v>4.333333333333333</v>
      </c>
      <c r="V12" s="21">
        <v>3.8333333333333335</v>
      </c>
      <c r="W12" s="21">
        <v>7.333333333333333</v>
      </c>
      <c r="X12" s="21">
        <v>6</v>
      </c>
      <c r="Y12" s="21">
        <v>6.333333333333333</v>
      </c>
      <c r="Z12" s="21">
        <v>6.5555555555555545</v>
      </c>
      <c r="AA12" s="21">
        <v>6.6111111111111107</v>
      </c>
      <c r="AB12" s="10">
        <v>2</v>
      </c>
      <c r="AC12" s="10">
        <v>1</v>
      </c>
      <c r="AD12" s="10">
        <v>3</v>
      </c>
      <c r="AE12" s="19">
        <v>78.333333333333329</v>
      </c>
      <c r="AF12" s="10" t="s">
        <v>413</v>
      </c>
      <c r="AG12" s="10" t="s">
        <v>177</v>
      </c>
      <c r="AH12" s="10" t="s">
        <v>413</v>
      </c>
      <c r="AI12" s="10" t="s">
        <v>178</v>
      </c>
      <c r="AJ12" s="10" t="s">
        <v>413</v>
      </c>
      <c r="AK12" s="10" t="s">
        <v>179</v>
      </c>
      <c r="AL12" s="10" t="s">
        <v>263</v>
      </c>
      <c r="AO12" s="6"/>
      <c r="AP12" s="6"/>
      <c r="AQ12" s="6"/>
      <c r="AR12" s="6"/>
      <c r="AS12" s="6"/>
      <c r="AT12" s="6"/>
    </row>
    <row r="13" spans="1:46" x14ac:dyDescent="0.2">
      <c r="A13" s="10" t="s">
        <v>243</v>
      </c>
      <c r="B13" s="10">
        <v>21</v>
      </c>
      <c r="C13" s="10" t="s">
        <v>92</v>
      </c>
      <c r="D13" s="10" t="s">
        <v>180</v>
      </c>
      <c r="E13" s="10" t="s">
        <v>127</v>
      </c>
      <c r="F13" s="10">
        <v>3</v>
      </c>
      <c r="G13" s="21">
        <v>3.75</v>
      </c>
      <c r="H13" s="21">
        <v>2</v>
      </c>
      <c r="I13" s="21">
        <v>2.8</v>
      </c>
      <c r="J13" s="21">
        <v>4.8333333333333304</v>
      </c>
      <c r="K13" s="21">
        <v>3.6666666666666701</v>
      </c>
      <c r="L13" s="10" t="s">
        <v>182</v>
      </c>
      <c r="M13" s="9" t="s">
        <v>372</v>
      </c>
      <c r="N13" s="22">
        <v>4.33</v>
      </c>
      <c r="O13" s="22">
        <v>4.5</v>
      </c>
      <c r="P13" s="22">
        <v>3.75</v>
      </c>
      <c r="Q13" s="22">
        <v>5.44</v>
      </c>
      <c r="R13" s="21">
        <v>5</v>
      </c>
      <c r="S13" s="21">
        <v>5</v>
      </c>
      <c r="T13" s="21">
        <v>4</v>
      </c>
      <c r="U13" s="21">
        <v>4.666666666666667</v>
      </c>
      <c r="V13" s="21">
        <v>4.666666666666667</v>
      </c>
      <c r="W13" s="21">
        <v>9</v>
      </c>
      <c r="X13" s="21">
        <v>8</v>
      </c>
      <c r="Y13" s="21">
        <v>8.6666666666666661</v>
      </c>
      <c r="Z13" s="21">
        <v>8.5555555555555554</v>
      </c>
      <c r="AA13" s="21">
        <v>8.7222222222222214</v>
      </c>
      <c r="AB13" s="10">
        <v>3</v>
      </c>
      <c r="AC13" s="10">
        <v>1</v>
      </c>
      <c r="AD13" s="10">
        <v>2</v>
      </c>
      <c r="AE13" s="19">
        <v>91.666666666666671</v>
      </c>
      <c r="AF13" s="10" t="s">
        <v>409</v>
      </c>
      <c r="AG13" s="10" t="s">
        <v>183</v>
      </c>
      <c r="AH13" s="10" t="s">
        <v>413</v>
      </c>
      <c r="AI13" s="10" t="s">
        <v>184</v>
      </c>
      <c r="AJ13" s="10" t="s">
        <v>413</v>
      </c>
      <c r="AK13" s="10" t="s">
        <v>185</v>
      </c>
      <c r="AL13" s="10"/>
      <c r="AO13" s="6"/>
      <c r="AP13" s="6"/>
      <c r="AQ13" s="6"/>
      <c r="AR13" s="6"/>
      <c r="AS13" s="6"/>
      <c r="AT13" s="6"/>
    </row>
    <row r="14" spans="1:46" x14ac:dyDescent="0.2">
      <c r="A14" s="10" t="s">
        <v>244</v>
      </c>
      <c r="B14" s="10">
        <v>24</v>
      </c>
      <c r="C14" s="10" t="s">
        <v>139</v>
      </c>
      <c r="D14" s="10" t="s">
        <v>257</v>
      </c>
      <c r="E14" s="10" t="s">
        <v>191</v>
      </c>
      <c r="F14" s="10">
        <v>3</v>
      </c>
      <c r="G14" s="21">
        <v>3.75</v>
      </c>
      <c r="H14" s="21">
        <v>4</v>
      </c>
      <c r="I14" s="21">
        <v>3</v>
      </c>
      <c r="J14" s="21">
        <v>4.3333333333333304</v>
      </c>
      <c r="K14" s="21">
        <v>3.7777777777777799</v>
      </c>
      <c r="L14" s="10" t="s">
        <v>161</v>
      </c>
      <c r="M14" s="9" t="s">
        <v>371</v>
      </c>
      <c r="N14" s="22">
        <v>3.33</v>
      </c>
      <c r="O14" s="22">
        <v>2.67</v>
      </c>
      <c r="P14" s="22">
        <v>3.75</v>
      </c>
      <c r="Q14" s="22">
        <v>4.38</v>
      </c>
      <c r="R14" s="21">
        <v>4</v>
      </c>
      <c r="S14" s="21">
        <v>4</v>
      </c>
      <c r="T14" s="21">
        <v>4</v>
      </c>
      <c r="U14" s="21">
        <v>4</v>
      </c>
      <c r="V14" s="21">
        <v>4</v>
      </c>
      <c r="W14" s="21">
        <v>5.666666666666667</v>
      </c>
      <c r="X14" s="21">
        <v>5.333333333333333</v>
      </c>
      <c r="Y14" s="21">
        <v>5</v>
      </c>
      <c r="Z14" s="21">
        <v>5.333333333333333</v>
      </c>
      <c r="AA14" s="21">
        <v>5.2777777777777777</v>
      </c>
      <c r="AB14" s="10">
        <v>2</v>
      </c>
      <c r="AC14" s="10">
        <v>1</v>
      </c>
      <c r="AD14" s="10">
        <v>3</v>
      </c>
      <c r="AE14" s="19">
        <v>57.333333333333336</v>
      </c>
      <c r="AF14" s="10" t="s">
        <v>412</v>
      </c>
      <c r="AG14" s="10" t="s">
        <v>188</v>
      </c>
      <c r="AH14" s="10" t="s">
        <v>413</v>
      </c>
      <c r="AI14" s="10" t="s">
        <v>189</v>
      </c>
      <c r="AJ14" s="10" t="s">
        <v>413</v>
      </c>
      <c r="AK14" s="10" t="s">
        <v>190</v>
      </c>
      <c r="AL14" s="10"/>
      <c r="AO14" s="6"/>
      <c r="AP14" s="6"/>
      <c r="AQ14" s="6"/>
      <c r="AR14" s="6"/>
      <c r="AS14" s="6"/>
      <c r="AT14" s="6"/>
    </row>
    <row r="15" spans="1:46" x14ac:dyDescent="0.2">
      <c r="A15" s="10" t="s">
        <v>245</v>
      </c>
      <c r="B15" s="10">
        <v>20</v>
      </c>
      <c r="C15" s="10" t="s">
        <v>139</v>
      </c>
      <c r="D15" s="10" t="s">
        <v>180</v>
      </c>
      <c r="E15" s="10" t="s">
        <v>191</v>
      </c>
      <c r="F15" s="10">
        <v>3</v>
      </c>
      <c r="G15" s="21">
        <v>2.25</v>
      </c>
      <c r="H15" s="21">
        <v>4</v>
      </c>
      <c r="I15" s="21">
        <v>2.4</v>
      </c>
      <c r="J15" s="21">
        <v>4.1666666666666696</v>
      </c>
      <c r="K15" s="21">
        <v>3.2222222222222201</v>
      </c>
      <c r="L15" s="10" t="s">
        <v>161</v>
      </c>
      <c r="M15" s="9" t="s">
        <v>372</v>
      </c>
      <c r="N15" s="22">
        <v>3.5</v>
      </c>
      <c r="O15" s="22">
        <v>3.33</v>
      </c>
      <c r="P15" s="22">
        <v>3.38</v>
      </c>
      <c r="Q15" s="22">
        <v>4.5</v>
      </c>
      <c r="R15" s="21">
        <v>3.6666666666666665</v>
      </c>
      <c r="S15" s="21">
        <v>3.6666666666666665</v>
      </c>
      <c r="T15" s="21">
        <v>3</v>
      </c>
      <c r="U15" s="21">
        <v>4</v>
      </c>
      <c r="V15" s="21">
        <v>3.5833333333333335</v>
      </c>
      <c r="W15" s="21">
        <v>7.666666666666667</v>
      </c>
      <c r="X15" s="21">
        <v>7.333333333333333</v>
      </c>
      <c r="Y15" s="21">
        <v>5.666666666666667</v>
      </c>
      <c r="Z15" s="21">
        <v>6.8888888888888893</v>
      </c>
      <c r="AA15" s="21">
        <v>6.833333333333333</v>
      </c>
      <c r="AB15" s="10">
        <v>1</v>
      </c>
      <c r="AC15" s="10">
        <v>3</v>
      </c>
      <c r="AD15" s="10">
        <v>2</v>
      </c>
      <c r="AE15" s="19">
        <v>74.333333333333329</v>
      </c>
      <c r="AF15" s="10" t="s">
        <v>412</v>
      </c>
      <c r="AG15" s="10" t="s">
        <v>192</v>
      </c>
      <c r="AH15" s="10" t="s">
        <v>413</v>
      </c>
      <c r="AI15" s="10" t="s">
        <v>193</v>
      </c>
      <c r="AJ15" s="10" t="s">
        <v>409</v>
      </c>
      <c r="AK15" s="10" t="s">
        <v>194</v>
      </c>
      <c r="AL15" s="10"/>
      <c r="AO15" s="6"/>
      <c r="AP15" s="6"/>
      <c r="AQ15" s="6"/>
      <c r="AR15" s="6"/>
      <c r="AS15" s="6"/>
      <c r="AT15" s="6"/>
    </row>
    <row r="16" spans="1:46" x14ac:dyDescent="0.2">
      <c r="A16" s="10" t="s">
        <v>246</v>
      </c>
      <c r="B16" s="10">
        <v>20</v>
      </c>
      <c r="C16" s="10" t="s">
        <v>139</v>
      </c>
      <c r="D16" s="10" t="s">
        <v>140</v>
      </c>
      <c r="E16" s="10" t="s">
        <v>191</v>
      </c>
      <c r="F16" s="10">
        <v>3</v>
      </c>
      <c r="G16" s="21">
        <v>4.5</v>
      </c>
      <c r="H16" s="21">
        <v>3.5</v>
      </c>
      <c r="I16" s="21">
        <v>1.2</v>
      </c>
      <c r="J16" s="21">
        <v>1.8333333333333299</v>
      </c>
      <c r="K16" s="21">
        <v>2.4444444444444402</v>
      </c>
      <c r="L16" s="10" t="s">
        <v>120</v>
      </c>
      <c r="M16" s="9" t="s">
        <v>372</v>
      </c>
      <c r="N16" s="22">
        <v>4.33</v>
      </c>
      <c r="O16" s="22">
        <v>4.5</v>
      </c>
      <c r="P16" s="22">
        <v>2.63</v>
      </c>
      <c r="Q16" s="22">
        <v>4.88</v>
      </c>
      <c r="R16" s="21">
        <v>3.6666666666666665</v>
      </c>
      <c r="S16" s="21">
        <v>3</v>
      </c>
      <c r="T16" s="21">
        <v>4.333333333333333</v>
      </c>
      <c r="U16" s="21">
        <v>4</v>
      </c>
      <c r="V16" s="21">
        <v>3.75</v>
      </c>
      <c r="W16" s="21">
        <v>8.3333333333333339</v>
      </c>
      <c r="X16" s="21">
        <v>3.6666666666666665</v>
      </c>
      <c r="Y16" s="21">
        <v>2</v>
      </c>
      <c r="Z16" s="21">
        <v>4.666666666666667</v>
      </c>
      <c r="AA16" s="21">
        <v>5.4444444444444455</v>
      </c>
      <c r="AB16" s="10">
        <v>3</v>
      </c>
      <c r="AC16" s="10">
        <v>1</v>
      </c>
      <c r="AD16" s="10">
        <v>2</v>
      </c>
      <c r="AE16" s="19">
        <v>71.333333333333329</v>
      </c>
      <c r="AF16" s="10" t="s">
        <v>411</v>
      </c>
      <c r="AG16" s="10" t="s">
        <v>195</v>
      </c>
      <c r="AH16" s="10" t="s">
        <v>413</v>
      </c>
      <c r="AI16" s="10" t="s">
        <v>196</v>
      </c>
      <c r="AJ16" s="10" t="s">
        <v>410</v>
      </c>
      <c r="AK16" s="10" t="s">
        <v>198</v>
      </c>
      <c r="AL16" s="10"/>
      <c r="AO16" s="6"/>
      <c r="AP16" s="6"/>
      <c r="AQ16" s="6"/>
      <c r="AR16" s="6"/>
      <c r="AS16" s="6"/>
      <c r="AT16" s="6"/>
    </row>
    <row r="17" spans="1:46" x14ac:dyDescent="0.2">
      <c r="A17" s="10" t="s">
        <v>247</v>
      </c>
      <c r="B17" s="10">
        <v>22</v>
      </c>
      <c r="C17" s="10" t="s">
        <v>139</v>
      </c>
      <c r="D17" s="10" t="s">
        <v>257</v>
      </c>
      <c r="E17" s="10" t="s">
        <v>127</v>
      </c>
      <c r="F17" s="10">
        <v>2</v>
      </c>
      <c r="G17" s="21">
        <v>6.5</v>
      </c>
      <c r="H17" s="21">
        <v>6</v>
      </c>
      <c r="I17" s="21">
        <v>4.2</v>
      </c>
      <c r="J17" s="21">
        <v>5.3333333333333304</v>
      </c>
      <c r="K17" s="21">
        <v>5.3888888888888902</v>
      </c>
      <c r="L17" s="10" t="s">
        <v>293</v>
      </c>
      <c r="M17" s="9" t="s">
        <v>371</v>
      </c>
      <c r="N17" s="22">
        <v>4.33</v>
      </c>
      <c r="O17" s="22">
        <v>3.17</v>
      </c>
      <c r="P17" s="22">
        <v>3.63</v>
      </c>
      <c r="Q17" s="22">
        <v>4.88</v>
      </c>
      <c r="R17" s="21">
        <v>4</v>
      </c>
      <c r="S17" s="21">
        <v>3.3333333333333335</v>
      </c>
      <c r="T17" s="21">
        <v>3.3333333333333335</v>
      </c>
      <c r="U17" s="21">
        <v>3.6666666666666665</v>
      </c>
      <c r="V17" s="21">
        <v>3.5833333333333335</v>
      </c>
      <c r="W17" s="21">
        <v>9</v>
      </c>
      <c r="X17" s="21">
        <v>6.333333333333333</v>
      </c>
      <c r="Y17" s="21">
        <v>8</v>
      </c>
      <c r="Z17" s="21">
        <v>7.7777777777777777</v>
      </c>
      <c r="AA17" s="21">
        <v>5.666666666666667</v>
      </c>
      <c r="AB17" s="10">
        <v>2</v>
      </c>
      <c r="AC17" s="10">
        <v>0</v>
      </c>
      <c r="AD17" s="10">
        <v>2</v>
      </c>
      <c r="AE17" s="19">
        <v>34.666666666666664</v>
      </c>
      <c r="AF17" s="10" t="s">
        <v>411</v>
      </c>
      <c r="AG17" s="10" t="s">
        <v>201</v>
      </c>
      <c r="AH17" s="10" t="s">
        <v>413</v>
      </c>
      <c r="AI17" s="10" t="s">
        <v>202</v>
      </c>
      <c r="AJ17" s="10" t="s">
        <v>412</v>
      </c>
      <c r="AK17" s="10" t="s">
        <v>203</v>
      </c>
      <c r="AL17" s="10"/>
      <c r="AO17" s="6"/>
      <c r="AP17" s="6"/>
      <c r="AQ17" s="6"/>
      <c r="AR17" s="6"/>
      <c r="AS17" s="6"/>
      <c r="AT17" s="6"/>
    </row>
    <row r="18" spans="1:46" x14ac:dyDescent="0.2">
      <c r="A18" s="10" t="s">
        <v>248</v>
      </c>
      <c r="B18" s="10">
        <v>20</v>
      </c>
      <c r="C18" s="10" t="s">
        <v>92</v>
      </c>
      <c r="D18" s="10" t="s">
        <v>204</v>
      </c>
      <c r="E18" s="10" t="s">
        <v>258</v>
      </c>
      <c r="F18" s="10">
        <v>2</v>
      </c>
      <c r="G18" s="21">
        <v>4.25</v>
      </c>
      <c r="H18" s="21">
        <v>5</v>
      </c>
      <c r="I18" s="21">
        <v>2.4</v>
      </c>
      <c r="J18" s="21">
        <v>3.5</v>
      </c>
      <c r="K18" s="21">
        <v>3.5</v>
      </c>
      <c r="L18" s="10" t="s">
        <v>294</v>
      </c>
      <c r="M18" s="9" t="s">
        <v>372</v>
      </c>
      <c r="N18" s="22">
        <v>3.5</v>
      </c>
      <c r="O18" s="22">
        <v>3.67</v>
      </c>
      <c r="P18" s="22">
        <v>3.88</v>
      </c>
      <c r="Q18" s="22">
        <v>4.88</v>
      </c>
      <c r="R18" s="21">
        <v>2.6666666666666665</v>
      </c>
      <c r="S18" s="21">
        <v>3</v>
      </c>
      <c r="T18" s="21">
        <v>3.3333333333333335</v>
      </c>
      <c r="U18" s="21">
        <v>4</v>
      </c>
      <c r="V18" s="21">
        <v>3.25</v>
      </c>
      <c r="W18" s="21">
        <v>6.666666666666667</v>
      </c>
      <c r="X18" s="21">
        <v>3.6666666666666665</v>
      </c>
      <c r="Y18" s="21">
        <v>7.333333333333333</v>
      </c>
      <c r="Z18" s="21">
        <v>5.8888888888888893</v>
      </c>
      <c r="AA18" s="21">
        <v>6.5</v>
      </c>
      <c r="AB18" s="10">
        <v>2</v>
      </c>
      <c r="AC18" s="10">
        <v>1</v>
      </c>
      <c r="AD18" s="10">
        <v>3</v>
      </c>
      <c r="AE18" s="19">
        <v>68.666666666666671</v>
      </c>
      <c r="AF18" s="10" t="s">
        <v>411</v>
      </c>
      <c r="AG18" s="10" t="s">
        <v>207</v>
      </c>
      <c r="AH18" s="10" t="s">
        <v>412</v>
      </c>
      <c r="AI18" s="10" t="s">
        <v>208</v>
      </c>
      <c r="AJ18" s="10" t="s">
        <v>413</v>
      </c>
      <c r="AK18" s="10" t="s">
        <v>209</v>
      </c>
      <c r="AL18" s="10"/>
      <c r="AO18" s="6"/>
      <c r="AP18" s="6"/>
      <c r="AQ18" s="6"/>
      <c r="AR18" s="6"/>
      <c r="AS18" s="6"/>
      <c r="AT18" s="6"/>
    </row>
    <row r="19" spans="1:46" x14ac:dyDescent="0.2">
      <c r="A19" s="10" t="s">
        <v>249</v>
      </c>
      <c r="B19" s="10">
        <v>21</v>
      </c>
      <c r="C19" s="10" t="s">
        <v>139</v>
      </c>
      <c r="D19" s="10" t="s">
        <v>257</v>
      </c>
      <c r="E19" s="10" t="s">
        <v>191</v>
      </c>
      <c r="F19" s="10">
        <v>3</v>
      </c>
      <c r="G19" s="21">
        <v>2.75</v>
      </c>
      <c r="H19" s="21">
        <v>5.5</v>
      </c>
      <c r="I19" s="21">
        <v>1.2</v>
      </c>
      <c r="J19" s="21">
        <v>3.5</v>
      </c>
      <c r="K19" s="21">
        <v>2.9444444444444402</v>
      </c>
      <c r="L19" s="10" t="s">
        <v>120</v>
      </c>
      <c r="M19" s="9" t="s">
        <v>372</v>
      </c>
      <c r="N19" s="22">
        <v>4.5</v>
      </c>
      <c r="O19" s="22">
        <v>3.83</v>
      </c>
      <c r="P19" s="22">
        <v>3.63</v>
      </c>
      <c r="Q19" s="22">
        <v>5.19</v>
      </c>
      <c r="R19" s="21">
        <v>4.333333333333333</v>
      </c>
      <c r="S19" s="21">
        <v>3.6666666666666665</v>
      </c>
      <c r="T19" s="21">
        <v>3.6666666666666665</v>
      </c>
      <c r="U19" s="21">
        <v>4.333333333333333</v>
      </c>
      <c r="V19" s="21">
        <v>4</v>
      </c>
      <c r="W19" s="21">
        <v>7</v>
      </c>
      <c r="X19" s="21">
        <v>5</v>
      </c>
      <c r="Y19" s="21">
        <v>6.666666666666667</v>
      </c>
      <c r="Z19" s="21">
        <v>6.2222222222222223</v>
      </c>
      <c r="AA19" s="21">
        <v>5.666666666666667</v>
      </c>
      <c r="AB19" s="10">
        <v>2</v>
      </c>
      <c r="AC19" s="10">
        <v>0</v>
      </c>
      <c r="AD19" s="10">
        <v>3</v>
      </c>
      <c r="AE19" s="19">
        <v>64.666666666666671</v>
      </c>
      <c r="AF19" s="10" t="s">
        <v>411</v>
      </c>
      <c r="AG19" s="10" t="s">
        <v>210</v>
      </c>
      <c r="AH19" s="10" t="s">
        <v>413</v>
      </c>
      <c r="AI19" s="10" t="s">
        <v>211</v>
      </c>
      <c r="AJ19" s="10" t="s">
        <v>409</v>
      </c>
      <c r="AK19" s="10" t="s">
        <v>212</v>
      </c>
      <c r="AL19" s="10"/>
      <c r="AO19" s="6"/>
      <c r="AP19" s="6"/>
      <c r="AQ19" s="6"/>
      <c r="AR19" s="6"/>
      <c r="AS19" s="6"/>
      <c r="AT19" s="6"/>
    </row>
    <row r="20" spans="1:46" x14ac:dyDescent="0.2">
      <c r="A20" s="10" t="s">
        <v>250</v>
      </c>
      <c r="B20" s="10">
        <v>22</v>
      </c>
      <c r="C20" s="10" t="s">
        <v>139</v>
      </c>
      <c r="D20" s="10" t="s">
        <v>213</v>
      </c>
      <c r="E20" s="10" t="s">
        <v>191</v>
      </c>
      <c r="F20" s="10">
        <v>3</v>
      </c>
      <c r="G20" s="21">
        <v>4.25</v>
      </c>
      <c r="H20" s="21">
        <v>3.5</v>
      </c>
      <c r="I20" s="21">
        <v>2.6</v>
      </c>
      <c r="J20" s="21">
        <v>2.6666666666666701</v>
      </c>
      <c r="K20" s="21">
        <v>3.0555555555555598</v>
      </c>
      <c r="L20" s="10" t="s">
        <v>161</v>
      </c>
      <c r="M20" s="9" t="s">
        <v>372</v>
      </c>
      <c r="N20" s="22">
        <v>2.83</v>
      </c>
      <c r="O20" s="22">
        <v>3.33</v>
      </c>
      <c r="P20" s="22">
        <v>3.63</v>
      </c>
      <c r="Q20" s="22">
        <v>4.38</v>
      </c>
      <c r="R20" s="21">
        <v>4.333333333333333</v>
      </c>
      <c r="S20" s="21">
        <v>4.333333333333333</v>
      </c>
      <c r="T20" s="21">
        <v>3</v>
      </c>
      <c r="U20" s="21">
        <v>4.666666666666667</v>
      </c>
      <c r="V20" s="21">
        <v>4.083333333333333</v>
      </c>
      <c r="W20" s="21">
        <v>7.666666666666667</v>
      </c>
      <c r="X20" s="21">
        <v>7.666666666666667</v>
      </c>
      <c r="Y20" s="21">
        <v>9</v>
      </c>
      <c r="Z20" s="21">
        <v>8.1111111111111125</v>
      </c>
      <c r="AA20" s="21">
        <v>6.833333333333333</v>
      </c>
      <c r="AB20" s="10">
        <v>2</v>
      </c>
      <c r="AC20" s="10">
        <v>1</v>
      </c>
      <c r="AD20" s="10">
        <v>2</v>
      </c>
      <c r="AE20" s="19">
        <v>83</v>
      </c>
      <c r="AF20" s="10" t="s">
        <v>410</v>
      </c>
      <c r="AG20" s="10" t="s">
        <v>215</v>
      </c>
      <c r="AH20" s="10" t="s">
        <v>409</v>
      </c>
      <c r="AI20" s="10" t="s">
        <v>216</v>
      </c>
      <c r="AJ20" s="10" t="s">
        <v>412</v>
      </c>
      <c r="AK20" s="10" t="s">
        <v>217</v>
      </c>
      <c r="AL20" s="10"/>
      <c r="AO20" s="6"/>
      <c r="AP20" s="6"/>
      <c r="AQ20" s="6"/>
      <c r="AR20" s="6"/>
      <c r="AS20" s="6"/>
      <c r="AT20" s="6"/>
    </row>
    <row r="21" spans="1:46" x14ac:dyDescent="0.2">
      <c r="A21" s="10" t="s">
        <v>251</v>
      </c>
      <c r="B21" s="10">
        <v>21</v>
      </c>
      <c r="C21" s="10" t="s">
        <v>92</v>
      </c>
      <c r="D21" s="10" t="s">
        <v>218</v>
      </c>
      <c r="E21" s="10" t="s">
        <v>191</v>
      </c>
      <c r="F21" s="10">
        <v>3</v>
      </c>
      <c r="G21" s="21">
        <v>3</v>
      </c>
      <c r="H21" s="21">
        <v>3.5</v>
      </c>
      <c r="I21" s="21">
        <v>2.6</v>
      </c>
      <c r="J21" s="21">
        <v>3.8333333333333299</v>
      </c>
      <c r="K21" s="21">
        <v>3.3333333333333299</v>
      </c>
      <c r="L21" s="10" t="s">
        <v>120</v>
      </c>
      <c r="M21" s="9" t="s">
        <v>372</v>
      </c>
      <c r="N21" s="22">
        <v>3.5</v>
      </c>
      <c r="O21" s="22">
        <v>3.17</v>
      </c>
      <c r="P21" s="22">
        <v>3.25</v>
      </c>
      <c r="Q21" s="22">
        <v>4.38</v>
      </c>
      <c r="R21" s="21">
        <v>3.3333333333333335</v>
      </c>
      <c r="S21" s="21">
        <v>3.3333333333333335</v>
      </c>
      <c r="T21" s="21">
        <v>3.6666666666666665</v>
      </c>
      <c r="U21" s="21">
        <v>4</v>
      </c>
      <c r="V21" s="21">
        <v>3.5833333333333335</v>
      </c>
      <c r="W21" s="21">
        <v>6.333333333333333</v>
      </c>
      <c r="X21" s="21">
        <v>4.333333333333333</v>
      </c>
      <c r="Y21" s="21">
        <v>5.333333333333333</v>
      </c>
      <c r="Z21" s="21">
        <v>5.333333333333333</v>
      </c>
      <c r="AA21" s="21">
        <v>5.666666666666667</v>
      </c>
      <c r="AB21" s="10">
        <v>3</v>
      </c>
      <c r="AC21" s="10">
        <v>1</v>
      </c>
      <c r="AD21" s="10">
        <v>2</v>
      </c>
      <c r="AE21" s="19">
        <v>63.333333333333336</v>
      </c>
      <c r="AF21" s="10" t="s">
        <v>411</v>
      </c>
      <c r="AG21" s="10" t="s">
        <v>219</v>
      </c>
      <c r="AH21" s="10" t="s">
        <v>413</v>
      </c>
      <c r="AI21" s="10" t="s">
        <v>220</v>
      </c>
      <c r="AJ21" s="10" t="s">
        <v>413</v>
      </c>
      <c r="AK21" s="10" t="s">
        <v>221</v>
      </c>
      <c r="AL21" s="10"/>
      <c r="AO21" s="6"/>
      <c r="AP21" s="6"/>
      <c r="AQ21" s="6"/>
      <c r="AR21" s="6"/>
      <c r="AS21" s="6"/>
      <c r="AT21" s="6"/>
    </row>
    <row r="22" spans="1:46" x14ac:dyDescent="0.2">
      <c r="A22" s="10" t="s">
        <v>252</v>
      </c>
      <c r="B22" s="10">
        <v>21</v>
      </c>
      <c r="C22" s="10" t="s">
        <v>92</v>
      </c>
      <c r="D22" s="10" t="s">
        <v>257</v>
      </c>
      <c r="E22" s="10" t="s">
        <v>191</v>
      </c>
      <c r="F22" s="10">
        <v>3</v>
      </c>
      <c r="G22" s="21">
        <v>2.75</v>
      </c>
      <c r="H22" s="21">
        <v>3</v>
      </c>
      <c r="I22" s="21">
        <v>2.2000000000000002</v>
      </c>
      <c r="J22" s="21">
        <v>3.5</v>
      </c>
      <c r="K22" s="21">
        <v>2.8888888888888902</v>
      </c>
      <c r="L22" s="10" t="s">
        <v>161</v>
      </c>
      <c r="M22" s="9" t="s">
        <v>371</v>
      </c>
      <c r="N22" s="22">
        <v>3.33</v>
      </c>
      <c r="O22" s="22">
        <v>3.5</v>
      </c>
      <c r="P22" s="22">
        <v>4.13</v>
      </c>
      <c r="Q22" s="22">
        <v>4.88</v>
      </c>
      <c r="R22" s="21">
        <v>4</v>
      </c>
      <c r="S22" s="21">
        <v>3.6666666666666665</v>
      </c>
      <c r="T22" s="21">
        <v>3.6666666666666665</v>
      </c>
      <c r="U22" s="21">
        <v>3.6666666666666665</v>
      </c>
      <c r="V22" s="21">
        <v>3.75</v>
      </c>
      <c r="W22" s="21">
        <v>6.333333333333333</v>
      </c>
      <c r="X22" s="21">
        <v>3.3333333333333335</v>
      </c>
      <c r="Y22" s="21">
        <v>5.333333333333333</v>
      </c>
      <c r="Z22" s="21">
        <v>5</v>
      </c>
      <c r="AA22" s="21">
        <v>5.333333333333333</v>
      </c>
      <c r="AB22" s="10">
        <v>2</v>
      </c>
      <c r="AC22" s="10">
        <v>1</v>
      </c>
      <c r="AD22" s="10">
        <v>3</v>
      </c>
      <c r="AE22" s="19">
        <v>70</v>
      </c>
      <c r="AF22" s="10" t="s">
        <v>411</v>
      </c>
      <c r="AG22" s="10" t="s">
        <v>223</v>
      </c>
      <c r="AH22" s="10" t="s">
        <v>409</v>
      </c>
      <c r="AI22" s="10" t="s">
        <v>224</v>
      </c>
      <c r="AJ22" s="10" t="s">
        <v>413</v>
      </c>
      <c r="AK22" s="10" t="s">
        <v>225</v>
      </c>
      <c r="AL22" s="10" t="s">
        <v>265</v>
      </c>
      <c r="AO22" s="6"/>
      <c r="AP22" s="6"/>
      <c r="AQ22" s="6"/>
      <c r="AR22" s="6"/>
      <c r="AS22" s="6"/>
      <c r="AT22" s="6"/>
    </row>
    <row r="23" spans="1:46" x14ac:dyDescent="0.2">
      <c r="A23" s="10" t="s">
        <v>253</v>
      </c>
      <c r="B23" s="10">
        <v>20</v>
      </c>
      <c r="C23" s="10" t="s">
        <v>92</v>
      </c>
      <c r="D23" s="10" t="s">
        <v>257</v>
      </c>
      <c r="E23" s="10" t="s">
        <v>259</v>
      </c>
      <c r="F23" s="10">
        <v>3</v>
      </c>
      <c r="G23" s="21">
        <v>6</v>
      </c>
      <c r="H23" s="21">
        <v>4</v>
      </c>
      <c r="I23" s="21">
        <v>1.2</v>
      </c>
      <c r="J23" s="21">
        <v>5.8333333333333304</v>
      </c>
      <c r="K23" s="21">
        <v>4.2777777777777803</v>
      </c>
      <c r="L23" s="10" t="s">
        <v>120</v>
      </c>
      <c r="M23" s="9" t="s">
        <v>372</v>
      </c>
      <c r="N23" s="22">
        <v>4</v>
      </c>
      <c r="O23" s="22">
        <v>3.5</v>
      </c>
      <c r="P23" s="22">
        <v>3.75</v>
      </c>
      <c r="Q23" s="22">
        <v>4.9400000000000004</v>
      </c>
      <c r="R23" s="21">
        <v>5</v>
      </c>
      <c r="S23" s="21">
        <v>4.666666666666667</v>
      </c>
      <c r="T23" s="21">
        <v>3.6666666666666665</v>
      </c>
      <c r="U23" s="21">
        <v>4</v>
      </c>
      <c r="V23" s="21">
        <v>4.333333333333333</v>
      </c>
      <c r="W23" s="21">
        <v>9</v>
      </c>
      <c r="X23" s="21">
        <v>4.666666666666667</v>
      </c>
      <c r="Y23" s="21">
        <v>9.3333333333333339</v>
      </c>
      <c r="Z23" s="21">
        <v>7.666666666666667</v>
      </c>
      <c r="AA23" s="21">
        <v>7.666666666666667</v>
      </c>
      <c r="AB23" s="10">
        <v>2</v>
      </c>
      <c r="AC23" s="10">
        <v>0</v>
      </c>
      <c r="AD23" s="10">
        <v>3</v>
      </c>
      <c r="AE23" s="19">
        <v>93.666666666666671</v>
      </c>
      <c r="AF23" s="10" t="s">
        <v>411</v>
      </c>
      <c r="AG23" s="10" t="s">
        <v>228</v>
      </c>
      <c r="AH23" s="10" t="s">
        <v>409</v>
      </c>
      <c r="AI23" s="10" t="s">
        <v>229</v>
      </c>
      <c r="AJ23" s="10" t="s">
        <v>413</v>
      </c>
      <c r="AK23" s="10" t="s">
        <v>230</v>
      </c>
      <c r="AL23" s="10"/>
      <c r="AO23" s="6"/>
      <c r="AP23" s="6"/>
      <c r="AQ23" s="6"/>
      <c r="AR23" s="6"/>
      <c r="AS23" s="6"/>
      <c r="AT23" s="6"/>
    </row>
    <row r="28" spans="1:46" x14ac:dyDescent="0.2">
      <c r="B28" s="7"/>
    </row>
    <row r="29" spans="1:46" x14ac:dyDescent="0.2">
      <c r="B29" s="7"/>
      <c r="W29" s="3"/>
      <c r="X29" s="3"/>
      <c r="Y29" s="3"/>
    </row>
    <row r="30" spans="1:46" x14ac:dyDescent="0.2">
      <c r="B30" s="6"/>
    </row>
    <row r="31" spans="1:46" x14ac:dyDescent="0.2">
      <c r="L31" s="6"/>
      <c r="M31" s="6"/>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0AE3-F977-874F-AD40-B88A75B781F4}">
  <dimension ref="B3:AI30"/>
  <sheetViews>
    <sheetView tabSelected="1" zoomScale="50" workbookViewId="0">
      <selection activeCell="AH23" sqref="AH23"/>
    </sheetView>
  </sheetViews>
  <sheetFormatPr baseColWidth="10" defaultRowHeight="16" x14ac:dyDescent="0.2"/>
  <cols>
    <col min="4" max="4" width="67.83203125" style="12" customWidth="1"/>
    <col min="18" max="18" width="4.83203125" style="25" customWidth="1"/>
    <col min="24" max="24" width="77.5" style="1" customWidth="1"/>
  </cols>
  <sheetData>
    <row r="3" spans="2:35" ht="21" x14ac:dyDescent="0.25">
      <c r="B3" s="13" t="s">
        <v>414</v>
      </c>
      <c r="C3" s="14"/>
      <c r="D3" s="15"/>
      <c r="E3" s="14"/>
      <c r="F3" s="14"/>
      <c r="G3" s="14"/>
      <c r="H3" s="14"/>
      <c r="I3" s="14"/>
      <c r="J3" s="14"/>
      <c r="K3" s="14"/>
      <c r="L3" s="14"/>
      <c r="M3" s="14"/>
      <c r="N3" s="14"/>
      <c r="O3" s="14"/>
      <c r="P3" s="14"/>
      <c r="Q3" s="14"/>
      <c r="R3" s="24"/>
      <c r="S3" s="14"/>
      <c r="T3" s="13" t="s">
        <v>415</v>
      </c>
      <c r="U3" s="14"/>
      <c r="V3" s="14"/>
      <c r="W3" s="14"/>
      <c r="X3" s="15"/>
      <c r="Y3" s="14"/>
      <c r="Z3" s="14"/>
      <c r="AA3" s="14"/>
      <c r="AB3" s="14"/>
      <c r="AC3" s="14"/>
      <c r="AD3" s="14"/>
      <c r="AE3" s="14"/>
      <c r="AF3" s="14"/>
      <c r="AG3" s="14"/>
      <c r="AH3" s="14"/>
      <c r="AI3" s="14"/>
    </row>
    <row r="4" spans="2:35" ht="21" x14ac:dyDescent="0.25">
      <c r="B4" s="14"/>
      <c r="C4" s="11" t="s">
        <v>409</v>
      </c>
      <c r="D4" s="15"/>
      <c r="E4" s="14"/>
      <c r="F4" s="13" t="s">
        <v>499</v>
      </c>
      <c r="G4" s="14"/>
      <c r="H4" s="14"/>
      <c r="I4" s="14"/>
      <c r="J4" s="14"/>
      <c r="K4" s="14"/>
      <c r="L4" s="14"/>
      <c r="M4" s="13" t="s">
        <v>461</v>
      </c>
      <c r="N4" s="14"/>
      <c r="O4" s="14"/>
      <c r="P4" s="14"/>
      <c r="Q4" s="14"/>
      <c r="R4" s="24"/>
      <c r="S4" s="14"/>
      <c r="T4" s="14"/>
      <c r="U4" s="14"/>
      <c r="V4" s="14"/>
      <c r="W4" s="14"/>
      <c r="X4" s="15"/>
      <c r="Y4" s="14"/>
      <c r="Z4" s="13" t="s">
        <v>499</v>
      </c>
      <c r="AA4" s="14"/>
      <c r="AB4" s="14"/>
      <c r="AC4" s="14"/>
      <c r="AD4" s="14"/>
      <c r="AE4" s="14"/>
      <c r="AF4" s="14"/>
      <c r="AG4" s="14"/>
      <c r="AH4" s="13" t="s">
        <v>500</v>
      </c>
      <c r="AI4" s="14"/>
    </row>
    <row r="5" spans="2:35" ht="17" x14ac:dyDescent="0.2">
      <c r="D5" s="12" t="s">
        <v>423</v>
      </c>
      <c r="F5" t="s">
        <v>444</v>
      </c>
      <c r="U5" s="11" t="s">
        <v>409</v>
      </c>
    </row>
    <row r="6" spans="2:35" ht="51" x14ac:dyDescent="0.2">
      <c r="D6" s="12" t="s">
        <v>432</v>
      </c>
      <c r="X6" s="1" t="s">
        <v>466</v>
      </c>
      <c r="Z6" t="s">
        <v>484</v>
      </c>
    </row>
    <row r="7" spans="2:35" ht="34" x14ac:dyDescent="0.2">
      <c r="C7" s="11" t="s">
        <v>410</v>
      </c>
      <c r="X7" s="1" t="s">
        <v>469</v>
      </c>
      <c r="Z7" t="s">
        <v>485</v>
      </c>
    </row>
    <row r="8" spans="2:35" ht="34" x14ac:dyDescent="0.2">
      <c r="D8" s="12" t="s">
        <v>436</v>
      </c>
      <c r="X8" s="1" t="s">
        <v>470</v>
      </c>
      <c r="Z8" t="s">
        <v>486</v>
      </c>
    </row>
    <row r="9" spans="2:35" ht="34" x14ac:dyDescent="0.2">
      <c r="C9" s="11" t="s">
        <v>411</v>
      </c>
      <c r="X9" s="1" t="s">
        <v>480</v>
      </c>
      <c r="AH9" t="s">
        <v>496</v>
      </c>
    </row>
    <row r="10" spans="2:35" ht="34" x14ac:dyDescent="0.2">
      <c r="D10" s="12" t="s">
        <v>424</v>
      </c>
      <c r="F10" t="s">
        <v>445</v>
      </c>
      <c r="X10" s="1" t="s">
        <v>483</v>
      </c>
      <c r="Z10" t="s">
        <v>487</v>
      </c>
    </row>
    <row r="11" spans="2:35" ht="51" x14ac:dyDescent="0.2">
      <c r="D11" s="12" t="s">
        <v>428</v>
      </c>
      <c r="F11" t="s">
        <v>446</v>
      </c>
      <c r="X11" s="1" t="s">
        <v>482</v>
      </c>
      <c r="Z11" t="s">
        <v>488</v>
      </c>
    </row>
    <row r="12" spans="2:35" ht="17" x14ac:dyDescent="0.2">
      <c r="D12" s="12" t="s">
        <v>434</v>
      </c>
      <c r="F12" t="s">
        <v>447</v>
      </c>
      <c r="M12" t="s">
        <v>453</v>
      </c>
      <c r="U12" s="11" t="s">
        <v>411</v>
      </c>
    </row>
    <row r="13" spans="2:35" ht="70" customHeight="1" x14ac:dyDescent="0.2">
      <c r="D13" s="12" t="s">
        <v>443</v>
      </c>
      <c r="F13" t="s">
        <v>448</v>
      </c>
      <c r="X13" s="1" t="s">
        <v>467</v>
      </c>
    </row>
    <row r="14" spans="2:35" ht="97" customHeight="1" x14ac:dyDescent="0.2">
      <c r="D14" s="12" t="s">
        <v>435</v>
      </c>
      <c r="F14" t="s">
        <v>449</v>
      </c>
      <c r="M14" t="s">
        <v>455</v>
      </c>
      <c r="U14" s="11" t="s">
        <v>413</v>
      </c>
      <c r="AH14" t="s">
        <v>497</v>
      </c>
    </row>
    <row r="15" spans="2:35" ht="65" customHeight="1" x14ac:dyDescent="0.2">
      <c r="D15" s="12" t="s">
        <v>441</v>
      </c>
      <c r="F15" t="s">
        <v>450</v>
      </c>
      <c r="X15" s="1" t="s">
        <v>462</v>
      </c>
      <c r="Z15" t="s">
        <v>489</v>
      </c>
    </row>
    <row r="16" spans="2:35" ht="34" x14ac:dyDescent="0.2">
      <c r="D16" s="12" t="s">
        <v>437</v>
      </c>
      <c r="F16" t="s">
        <v>451</v>
      </c>
      <c r="M16" t="s">
        <v>454</v>
      </c>
      <c r="X16" s="1" t="s">
        <v>463</v>
      </c>
      <c r="Z16" t="s">
        <v>489</v>
      </c>
    </row>
    <row r="17" spans="3:34" ht="17" x14ac:dyDescent="0.2">
      <c r="D17" s="12" t="s">
        <v>438</v>
      </c>
      <c r="F17" t="s">
        <v>452</v>
      </c>
      <c r="X17" s="1" t="s">
        <v>464</v>
      </c>
    </row>
    <row r="18" spans="3:34" ht="34" x14ac:dyDescent="0.2">
      <c r="D18" s="12" t="s">
        <v>442</v>
      </c>
      <c r="F18" t="s">
        <v>453</v>
      </c>
      <c r="X18" s="1" t="s">
        <v>465</v>
      </c>
      <c r="Z18" t="s">
        <v>490</v>
      </c>
    </row>
    <row r="19" spans="3:34" ht="34" x14ac:dyDescent="0.2">
      <c r="C19" s="11" t="s">
        <v>413</v>
      </c>
      <c r="X19" s="1" t="s">
        <v>468</v>
      </c>
      <c r="Z19" t="s">
        <v>491</v>
      </c>
      <c r="AH19" t="s">
        <v>498</v>
      </c>
    </row>
    <row r="20" spans="3:34" ht="51" x14ac:dyDescent="0.2">
      <c r="D20" s="12" t="s">
        <v>426</v>
      </c>
      <c r="X20" s="1" t="s">
        <v>472</v>
      </c>
      <c r="Z20" t="s">
        <v>492</v>
      </c>
    </row>
    <row r="21" spans="3:34" ht="34" x14ac:dyDescent="0.2">
      <c r="D21" s="12" t="s">
        <v>431</v>
      </c>
      <c r="X21" s="1" t="s">
        <v>473</v>
      </c>
      <c r="Z21" t="s">
        <v>491</v>
      </c>
    </row>
    <row r="22" spans="3:34" ht="34" x14ac:dyDescent="0.2">
      <c r="C22" s="11" t="s">
        <v>412</v>
      </c>
      <c r="X22" s="1" t="s">
        <v>474</v>
      </c>
      <c r="Z22" t="s">
        <v>493</v>
      </c>
      <c r="AH22" t="s">
        <v>495</v>
      </c>
    </row>
    <row r="23" spans="3:34" ht="104" customHeight="1" x14ac:dyDescent="0.2">
      <c r="D23" s="12" t="s">
        <v>422</v>
      </c>
      <c r="F23" t="s">
        <v>456</v>
      </c>
      <c r="X23" s="1" t="s">
        <v>475</v>
      </c>
    </row>
    <row r="24" spans="3:34" ht="34" x14ac:dyDescent="0.2">
      <c r="D24" s="12" t="s">
        <v>425</v>
      </c>
      <c r="X24" s="1" t="s">
        <v>476</v>
      </c>
      <c r="Z24" t="s">
        <v>494</v>
      </c>
    </row>
    <row r="25" spans="3:34" ht="119" x14ac:dyDescent="0.2">
      <c r="D25" s="12" t="s">
        <v>440</v>
      </c>
      <c r="X25" s="1" t="s">
        <v>477</v>
      </c>
    </row>
    <row r="26" spans="3:34" ht="51" x14ac:dyDescent="0.2">
      <c r="D26" s="12" t="s">
        <v>427</v>
      </c>
      <c r="F26" t="s">
        <v>457</v>
      </c>
      <c r="M26" t="s">
        <v>460</v>
      </c>
      <c r="X26" s="1" t="s">
        <v>479</v>
      </c>
      <c r="Z26" t="s">
        <v>495</v>
      </c>
    </row>
    <row r="27" spans="3:34" ht="34" x14ac:dyDescent="0.2">
      <c r="D27" s="12" t="s">
        <v>429</v>
      </c>
      <c r="X27" s="1" t="s">
        <v>481</v>
      </c>
    </row>
    <row r="28" spans="3:34" ht="51" x14ac:dyDescent="0.2">
      <c r="D28" s="12" t="s">
        <v>430</v>
      </c>
      <c r="F28" t="s">
        <v>458</v>
      </c>
      <c r="U28" s="11" t="s">
        <v>412</v>
      </c>
    </row>
    <row r="29" spans="3:34" ht="17" x14ac:dyDescent="0.2">
      <c r="D29" s="12" t="s">
        <v>433</v>
      </c>
      <c r="X29" s="1" t="s">
        <v>471</v>
      </c>
    </row>
    <row r="30" spans="3:34" ht="34" x14ac:dyDescent="0.2">
      <c r="D30" s="12" t="s">
        <v>439</v>
      </c>
      <c r="F30" t="s">
        <v>459</v>
      </c>
      <c r="X30" s="1" t="s">
        <v>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Keys </vt:lpstr>
      <vt:lpstr>data cleaned</vt:lpstr>
      <vt:lpstr>data reduced - Pre RiCE</vt:lpstr>
      <vt:lpstr>RiCEV2</vt:lpstr>
      <vt:lpstr>data reduced - post RiCE</vt:lpstr>
      <vt:lpstr>UI Feedback 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2023-05-22T11:24:46Z</dcterms:created>
  <dcterms:modified xsi:type="dcterms:W3CDTF">2023-10-01T21:27:17Z</dcterms:modified>
</cp:coreProperties>
</file>